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nom 2026\"/>
    </mc:Choice>
  </mc:AlternateContent>
  <xr:revisionPtr revIDLastSave="0" documentId="13_ncr:1_{001549BD-B5D0-416F-9617-5BCAB9290E47}" xr6:coauthVersionLast="47" xr6:coauthVersionMax="47" xr10:uidLastSave="{00000000-0000-0000-0000-000000000000}"/>
  <bookViews>
    <workbookView xWindow="-120" yWindow="-120" windowWidth="29040" windowHeight="15720" xr2:uid="{87161542-4350-4D99-9FD2-5E6E6CEBED7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8" i="1" l="1"/>
  <c r="G180" i="1" s="1"/>
  <c r="G182" i="1" s="1"/>
  <c r="U170" i="1"/>
  <c r="T170" i="1"/>
  <c r="R170" i="1"/>
  <c r="Q170" i="1"/>
  <c r="P170" i="1"/>
  <c r="O170" i="1"/>
  <c r="N170" i="1"/>
  <c r="K170" i="1"/>
  <c r="J170" i="1"/>
  <c r="V169" i="1"/>
  <c r="L169" i="1"/>
  <c r="I169" i="1"/>
  <c r="M169" i="1" s="1"/>
  <c r="W169" i="1" s="1"/>
  <c r="F169" i="1"/>
  <c r="E169" i="1"/>
  <c r="W168" i="1"/>
  <c r="V168" i="1"/>
  <c r="L168" i="1"/>
  <c r="X168" i="1" s="1"/>
  <c r="I168" i="1"/>
  <c r="F168" i="1"/>
  <c r="E168" i="1"/>
  <c r="W167" i="1"/>
  <c r="V167" i="1"/>
  <c r="L167" i="1"/>
  <c r="X167" i="1" s="1"/>
  <c r="I167" i="1"/>
  <c r="F167" i="1"/>
  <c r="E167" i="1"/>
  <c r="L166" i="1"/>
  <c r="L165" i="1"/>
  <c r="W164" i="1"/>
  <c r="V164" i="1"/>
  <c r="M164" i="1"/>
  <c r="L164" i="1"/>
  <c r="X164" i="1" s="1"/>
  <c r="I164" i="1"/>
  <c r="E164" i="1"/>
  <c r="F164" i="1" s="1"/>
  <c r="L163" i="1"/>
  <c r="L162" i="1"/>
  <c r="I162" i="1"/>
  <c r="S162" i="1" s="1"/>
  <c r="V162" i="1" s="1"/>
  <c r="F162" i="1"/>
  <c r="E162" i="1"/>
  <c r="L161" i="1"/>
  <c r="M160" i="1"/>
  <c r="W160" i="1" s="1"/>
  <c r="L160" i="1"/>
  <c r="I160" i="1"/>
  <c r="S160" i="1" s="1"/>
  <c r="V160" i="1" s="1"/>
  <c r="F160" i="1"/>
  <c r="E160" i="1"/>
  <c r="V159" i="1"/>
  <c r="S159" i="1"/>
  <c r="W159" i="1" s="1"/>
  <c r="X159" i="1" s="1"/>
  <c r="L159" i="1"/>
  <c r="I159" i="1"/>
  <c r="E159" i="1"/>
  <c r="F159" i="1" s="1"/>
  <c r="W158" i="1"/>
  <c r="V158" i="1"/>
  <c r="L158" i="1"/>
  <c r="X158" i="1" s="1"/>
  <c r="I158" i="1"/>
  <c r="E158" i="1"/>
  <c r="F158" i="1" s="1"/>
  <c r="L157" i="1"/>
  <c r="X156" i="1"/>
  <c r="W156" i="1"/>
  <c r="V156" i="1"/>
  <c r="M156" i="1"/>
  <c r="I156" i="1"/>
  <c r="L156" i="1" s="1"/>
  <c r="F156" i="1"/>
  <c r="E156" i="1"/>
  <c r="V155" i="1"/>
  <c r="I155" i="1"/>
  <c r="M155" i="1" s="1"/>
  <c r="W155" i="1" s="1"/>
  <c r="E155" i="1"/>
  <c r="F155" i="1" s="1"/>
  <c r="V154" i="1"/>
  <c r="L154" i="1"/>
  <c r="I154" i="1"/>
  <c r="M154" i="1" s="1"/>
  <c r="W154" i="1" s="1"/>
  <c r="F154" i="1"/>
  <c r="E154" i="1"/>
  <c r="W153" i="1"/>
  <c r="V153" i="1"/>
  <c r="L153" i="1"/>
  <c r="X153" i="1" s="1"/>
  <c r="I153" i="1"/>
  <c r="F153" i="1"/>
  <c r="E153" i="1"/>
  <c r="V152" i="1"/>
  <c r="I152" i="1"/>
  <c r="F152" i="1"/>
  <c r="E152" i="1"/>
  <c r="V151" i="1"/>
  <c r="L151" i="1"/>
  <c r="X151" i="1" s="1"/>
  <c r="I151" i="1"/>
  <c r="M151" i="1" s="1"/>
  <c r="W151" i="1" s="1"/>
  <c r="F151" i="1"/>
  <c r="E151" i="1"/>
  <c r="V150" i="1"/>
  <c r="M150" i="1"/>
  <c r="W150" i="1" s="1"/>
  <c r="L150" i="1"/>
  <c r="I150" i="1"/>
  <c r="F150" i="1"/>
  <c r="E150" i="1"/>
  <c r="V149" i="1"/>
  <c r="M149" i="1"/>
  <c r="W149" i="1" s="1"/>
  <c r="X149" i="1" s="1"/>
  <c r="L149" i="1"/>
  <c r="I149" i="1"/>
  <c r="F149" i="1"/>
  <c r="E149" i="1"/>
  <c r="W148" i="1"/>
  <c r="V148" i="1"/>
  <c r="M148" i="1"/>
  <c r="L148" i="1"/>
  <c r="X148" i="1" s="1"/>
  <c r="I148" i="1"/>
  <c r="E148" i="1"/>
  <c r="F148" i="1" s="1"/>
  <c r="X147" i="1"/>
  <c r="W147" i="1"/>
  <c r="V147" i="1"/>
  <c r="M147" i="1"/>
  <c r="L147" i="1"/>
  <c r="I147" i="1"/>
  <c r="F147" i="1"/>
  <c r="E147" i="1"/>
  <c r="I146" i="1"/>
  <c r="S146" i="1" s="1"/>
  <c r="E146" i="1"/>
  <c r="F146" i="1" s="1"/>
  <c r="L145" i="1"/>
  <c r="V144" i="1"/>
  <c r="I144" i="1"/>
  <c r="F144" i="1"/>
  <c r="E144" i="1"/>
  <c r="V143" i="1"/>
  <c r="I143" i="1"/>
  <c r="M143" i="1" s="1"/>
  <c r="W143" i="1" s="1"/>
  <c r="F143" i="1"/>
  <c r="E143" i="1"/>
  <c r="S142" i="1"/>
  <c r="V142" i="1" s="1"/>
  <c r="M142" i="1"/>
  <c r="W142" i="1" s="1"/>
  <c r="L142" i="1"/>
  <c r="I142" i="1"/>
  <c r="E142" i="1"/>
  <c r="F142" i="1" s="1"/>
  <c r="W141" i="1"/>
  <c r="V141" i="1"/>
  <c r="M141" i="1"/>
  <c r="L141" i="1"/>
  <c r="X141" i="1" s="1"/>
  <c r="I141" i="1"/>
  <c r="E141" i="1"/>
  <c r="F141" i="1" s="1"/>
  <c r="W140" i="1"/>
  <c r="V140" i="1"/>
  <c r="M140" i="1"/>
  <c r="I140" i="1"/>
  <c r="L140" i="1" s="1"/>
  <c r="X140" i="1" s="1"/>
  <c r="F140" i="1"/>
  <c r="E140" i="1"/>
  <c r="V139" i="1"/>
  <c r="I139" i="1"/>
  <c r="E139" i="1"/>
  <c r="F139" i="1" s="1"/>
  <c r="I138" i="1"/>
  <c r="E138" i="1"/>
  <c r="F138" i="1" s="1"/>
  <c r="V137" i="1"/>
  <c r="M137" i="1"/>
  <c r="W137" i="1" s="1"/>
  <c r="I137" i="1"/>
  <c r="S137" i="1" s="1"/>
  <c r="F137" i="1"/>
  <c r="E137" i="1"/>
  <c r="V136" i="1"/>
  <c r="M136" i="1"/>
  <c r="W136" i="1" s="1"/>
  <c r="L136" i="1"/>
  <c r="I136" i="1"/>
  <c r="F136" i="1"/>
  <c r="E136" i="1"/>
  <c r="V135" i="1"/>
  <c r="M135" i="1"/>
  <c r="W135" i="1" s="1"/>
  <c r="L135" i="1"/>
  <c r="I135" i="1"/>
  <c r="E135" i="1"/>
  <c r="F135" i="1" s="1"/>
  <c r="I134" i="1"/>
  <c r="E134" i="1"/>
  <c r="F134" i="1" s="1"/>
  <c r="I133" i="1"/>
  <c r="E133" i="1"/>
  <c r="F133" i="1" s="1"/>
  <c r="L132" i="1"/>
  <c r="I132" i="1"/>
  <c r="S132" i="1" s="1"/>
  <c r="V132" i="1" s="1"/>
  <c r="F132" i="1"/>
  <c r="E132" i="1"/>
  <c r="X131" i="1"/>
  <c r="V131" i="1"/>
  <c r="S131" i="1"/>
  <c r="M131" i="1"/>
  <c r="W131" i="1" s="1"/>
  <c r="L131" i="1"/>
  <c r="I131" i="1"/>
  <c r="E131" i="1"/>
  <c r="F131" i="1" s="1"/>
  <c r="W130" i="1"/>
  <c r="X130" i="1" s="1"/>
  <c r="V130" i="1"/>
  <c r="M130" i="1"/>
  <c r="L130" i="1"/>
  <c r="I130" i="1"/>
  <c r="F130" i="1"/>
  <c r="E130" i="1"/>
  <c r="W129" i="1"/>
  <c r="X129" i="1" s="1"/>
  <c r="V129" i="1"/>
  <c r="S129" i="1"/>
  <c r="L129" i="1"/>
  <c r="I129" i="1"/>
  <c r="M129" i="1" s="1"/>
  <c r="F129" i="1"/>
  <c r="E129" i="1"/>
  <c r="I128" i="1"/>
  <c r="M128" i="1" s="1"/>
  <c r="E128" i="1"/>
  <c r="F128" i="1" s="1"/>
  <c r="S127" i="1"/>
  <c r="V127" i="1" s="1"/>
  <c r="M127" i="1"/>
  <c r="W127" i="1" s="1"/>
  <c r="I127" i="1"/>
  <c r="L127" i="1" s="1"/>
  <c r="F127" i="1"/>
  <c r="E127" i="1"/>
  <c r="V126" i="1"/>
  <c r="M126" i="1"/>
  <c r="W126" i="1" s="1"/>
  <c r="L126" i="1"/>
  <c r="I126" i="1"/>
  <c r="E126" i="1"/>
  <c r="F126" i="1" s="1"/>
  <c r="V125" i="1"/>
  <c r="M125" i="1"/>
  <c r="W125" i="1" s="1"/>
  <c r="X125" i="1" s="1"/>
  <c r="L125" i="1"/>
  <c r="I125" i="1"/>
  <c r="F125" i="1"/>
  <c r="E125" i="1"/>
  <c r="V124" i="1"/>
  <c r="I124" i="1"/>
  <c r="E124" i="1"/>
  <c r="F124" i="1" s="1"/>
  <c r="M123" i="1"/>
  <c r="I123" i="1"/>
  <c r="E123" i="1"/>
  <c r="F123" i="1" s="1"/>
  <c r="V122" i="1"/>
  <c r="L122" i="1"/>
  <c r="X122" i="1" s="1"/>
  <c r="I122" i="1"/>
  <c r="M122" i="1" s="1"/>
  <c r="W122" i="1" s="1"/>
  <c r="F122" i="1"/>
  <c r="E122" i="1"/>
  <c r="S121" i="1"/>
  <c r="V121" i="1" s="1"/>
  <c r="I121" i="1"/>
  <c r="M121" i="1" s="1"/>
  <c r="W121" i="1" s="1"/>
  <c r="F121" i="1"/>
  <c r="E121" i="1"/>
  <c r="W120" i="1"/>
  <c r="V120" i="1"/>
  <c r="I120" i="1"/>
  <c r="L120" i="1" s="1"/>
  <c r="F120" i="1"/>
  <c r="E120" i="1"/>
  <c r="L119" i="1"/>
  <c r="I118" i="1"/>
  <c r="E118" i="1"/>
  <c r="F118" i="1" s="1"/>
  <c r="W117" i="1"/>
  <c r="X117" i="1" s="1"/>
  <c r="V117" i="1"/>
  <c r="L117" i="1"/>
  <c r="I117" i="1"/>
  <c r="M117" i="1" s="1"/>
  <c r="F117" i="1"/>
  <c r="E117" i="1"/>
  <c r="V116" i="1"/>
  <c r="M116" i="1"/>
  <c r="W116" i="1" s="1"/>
  <c r="X116" i="1" s="1"/>
  <c r="I116" i="1"/>
  <c r="L116" i="1" s="1"/>
  <c r="E116" i="1"/>
  <c r="F116" i="1" s="1"/>
  <c r="L115" i="1"/>
  <c r="I115" i="1"/>
  <c r="F115" i="1"/>
  <c r="E115" i="1"/>
  <c r="V114" i="1"/>
  <c r="I114" i="1"/>
  <c r="F114" i="1"/>
  <c r="E114" i="1"/>
  <c r="V113" i="1"/>
  <c r="M113" i="1"/>
  <c r="W113" i="1" s="1"/>
  <c r="L113" i="1"/>
  <c r="I113" i="1"/>
  <c r="E113" i="1"/>
  <c r="F113" i="1" s="1"/>
  <c r="V112" i="1"/>
  <c r="M112" i="1"/>
  <c r="W112" i="1" s="1"/>
  <c r="X112" i="1" s="1"/>
  <c r="L112" i="1"/>
  <c r="I112" i="1"/>
  <c r="F112" i="1"/>
  <c r="E112" i="1"/>
  <c r="W111" i="1"/>
  <c r="V111" i="1"/>
  <c r="S111" i="1"/>
  <c r="M111" i="1"/>
  <c r="L111" i="1"/>
  <c r="X111" i="1" s="1"/>
  <c r="I111" i="1"/>
  <c r="E111" i="1"/>
  <c r="F111" i="1" s="1"/>
  <c r="I110" i="1"/>
  <c r="F110" i="1"/>
  <c r="E110" i="1"/>
  <c r="V109" i="1"/>
  <c r="L109" i="1"/>
  <c r="I109" i="1"/>
  <c r="M109" i="1" s="1"/>
  <c r="W109" i="1" s="1"/>
  <c r="F109" i="1"/>
  <c r="E109" i="1"/>
  <c r="V108" i="1"/>
  <c r="I108" i="1"/>
  <c r="F108" i="1"/>
  <c r="E108" i="1"/>
  <c r="V107" i="1"/>
  <c r="M107" i="1"/>
  <c r="W107" i="1" s="1"/>
  <c r="L107" i="1"/>
  <c r="I107" i="1"/>
  <c r="E107" i="1"/>
  <c r="F107" i="1" s="1"/>
  <c r="I106" i="1"/>
  <c r="S106" i="1" s="1"/>
  <c r="V106" i="1" s="1"/>
  <c r="E106" i="1"/>
  <c r="F106" i="1" s="1"/>
  <c r="W105" i="1"/>
  <c r="X105" i="1" s="1"/>
  <c r="V105" i="1"/>
  <c r="L105" i="1"/>
  <c r="I105" i="1"/>
  <c r="M105" i="1" s="1"/>
  <c r="F105" i="1"/>
  <c r="E105" i="1"/>
  <c r="S104" i="1"/>
  <c r="V104" i="1" s="1"/>
  <c r="L104" i="1"/>
  <c r="I104" i="1"/>
  <c r="M104" i="1" s="1"/>
  <c r="E104" i="1"/>
  <c r="F104" i="1" s="1"/>
  <c r="S103" i="1"/>
  <c r="V103" i="1" s="1"/>
  <c r="L103" i="1"/>
  <c r="I103" i="1"/>
  <c r="M103" i="1" s="1"/>
  <c r="F103" i="1"/>
  <c r="E103" i="1"/>
  <c r="V102" i="1"/>
  <c r="M102" i="1"/>
  <c r="W102" i="1" s="1"/>
  <c r="L102" i="1"/>
  <c r="X102" i="1" s="1"/>
  <c r="I102" i="1"/>
  <c r="E102" i="1"/>
  <c r="F102" i="1" s="1"/>
  <c r="S101" i="1"/>
  <c r="V101" i="1" s="1"/>
  <c r="I101" i="1"/>
  <c r="E101" i="1"/>
  <c r="F101" i="1" s="1"/>
  <c r="M100" i="1"/>
  <c r="I100" i="1"/>
  <c r="F100" i="1"/>
  <c r="E100" i="1"/>
  <c r="W99" i="1"/>
  <c r="V99" i="1"/>
  <c r="I99" i="1"/>
  <c r="L99" i="1" s="1"/>
  <c r="X99" i="1" s="1"/>
  <c r="F99" i="1"/>
  <c r="E99" i="1"/>
  <c r="L98" i="1"/>
  <c r="W97" i="1"/>
  <c r="V97" i="1"/>
  <c r="I97" i="1"/>
  <c r="L97" i="1" s="1"/>
  <c r="F97" i="1"/>
  <c r="E97" i="1"/>
  <c r="S96" i="1"/>
  <c r="V96" i="1" s="1"/>
  <c r="M96" i="1"/>
  <c r="W96" i="1" s="1"/>
  <c r="L96" i="1"/>
  <c r="I96" i="1"/>
  <c r="F96" i="1"/>
  <c r="E96" i="1"/>
  <c r="S95" i="1"/>
  <c r="V95" i="1" s="1"/>
  <c r="M95" i="1"/>
  <c r="W95" i="1" s="1"/>
  <c r="L95" i="1"/>
  <c r="I95" i="1"/>
  <c r="F95" i="1"/>
  <c r="E95" i="1"/>
  <c r="V94" i="1"/>
  <c r="I94" i="1"/>
  <c r="E94" i="1"/>
  <c r="F94" i="1" s="1"/>
  <c r="I93" i="1"/>
  <c r="F93" i="1"/>
  <c r="E93" i="1"/>
  <c r="L92" i="1"/>
  <c r="L91" i="1"/>
  <c r="X90" i="1"/>
  <c r="W90" i="1"/>
  <c r="V90" i="1"/>
  <c r="L90" i="1"/>
  <c r="I90" i="1"/>
  <c r="F90" i="1"/>
  <c r="E90" i="1"/>
  <c r="L89" i="1"/>
  <c r="W88" i="1"/>
  <c r="V88" i="1"/>
  <c r="L88" i="1"/>
  <c r="I88" i="1"/>
  <c r="F88" i="1"/>
  <c r="E88" i="1"/>
  <c r="L87" i="1"/>
  <c r="V86" i="1"/>
  <c r="M86" i="1"/>
  <c r="W86" i="1" s="1"/>
  <c r="X86" i="1" s="1"/>
  <c r="L86" i="1"/>
  <c r="I86" i="1"/>
  <c r="F86" i="1"/>
  <c r="E86" i="1"/>
  <c r="W85" i="1"/>
  <c r="X85" i="1" s="1"/>
  <c r="V85" i="1"/>
  <c r="S85" i="1"/>
  <c r="L85" i="1"/>
  <c r="I85" i="1"/>
  <c r="M85" i="1" s="1"/>
  <c r="E85" i="1"/>
  <c r="F85" i="1" s="1"/>
  <c r="V84" i="1"/>
  <c r="I84" i="1"/>
  <c r="L84" i="1" s="1"/>
  <c r="F84" i="1"/>
  <c r="E84" i="1"/>
  <c r="W83" i="1"/>
  <c r="V83" i="1"/>
  <c r="I83" i="1"/>
  <c r="L83" i="1" s="1"/>
  <c r="X83" i="1" s="1"/>
  <c r="E83" i="1"/>
  <c r="F83" i="1" s="1"/>
  <c r="L82" i="1"/>
  <c r="W81" i="1"/>
  <c r="S81" i="1"/>
  <c r="V81" i="1" s="1"/>
  <c r="M81" i="1"/>
  <c r="L81" i="1"/>
  <c r="I81" i="1"/>
  <c r="F81" i="1"/>
  <c r="E81" i="1"/>
  <c r="V80" i="1"/>
  <c r="M80" i="1"/>
  <c r="W80" i="1" s="1"/>
  <c r="L80" i="1"/>
  <c r="I80" i="1"/>
  <c r="E80" i="1"/>
  <c r="F80" i="1" s="1"/>
  <c r="I79" i="1"/>
  <c r="E79" i="1"/>
  <c r="F79" i="1" s="1"/>
  <c r="W78" i="1"/>
  <c r="V78" i="1"/>
  <c r="M78" i="1"/>
  <c r="L78" i="1"/>
  <c r="X78" i="1" s="1"/>
  <c r="I78" i="1"/>
  <c r="F78" i="1"/>
  <c r="E78" i="1"/>
  <c r="V77" i="1"/>
  <c r="M77" i="1"/>
  <c r="W77" i="1" s="1"/>
  <c r="I77" i="1"/>
  <c r="L77" i="1" s="1"/>
  <c r="F77" i="1"/>
  <c r="E77" i="1"/>
  <c r="V76" i="1"/>
  <c r="L76" i="1"/>
  <c r="X76" i="1" s="1"/>
  <c r="I76" i="1"/>
  <c r="M76" i="1" s="1"/>
  <c r="W76" i="1" s="1"/>
  <c r="F76" i="1"/>
  <c r="E76" i="1"/>
  <c r="W75" i="1"/>
  <c r="S75" i="1"/>
  <c r="V75" i="1" s="1"/>
  <c r="I75" i="1"/>
  <c r="M75" i="1" s="1"/>
  <c r="F75" i="1"/>
  <c r="E75" i="1"/>
  <c r="W74" i="1"/>
  <c r="V74" i="1"/>
  <c r="L74" i="1"/>
  <c r="F74" i="1"/>
  <c r="E74" i="1"/>
  <c r="S73" i="1"/>
  <c r="V73" i="1" s="1"/>
  <c r="M73" i="1"/>
  <c r="W73" i="1" s="1"/>
  <c r="L73" i="1"/>
  <c r="X73" i="1" s="1"/>
  <c r="I73" i="1"/>
  <c r="E73" i="1"/>
  <c r="F73" i="1" s="1"/>
  <c r="L72" i="1"/>
  <c r="V71" i="1"/>
  <c r="I71" i="1"/>
  <c r="E71" i="1"/>
  <c r="F71" i="1" s="1"/>
  <c r="W70" i="1"/>
  <c r="V70" i="1"/>
  <c r="M70" i="1"/>
  <c r="L70" i="1"/>
  <c r="X70" i="1" s="1"/>
  <c r="I70" i="1"/>
  <c r="F70" i="1"/>
  <c r="E70" i="1"/>
  <c r="V69" i="1"/>
  <c r="I69" i="1"/>
  <c r="L69" i="1" s="1"/>
  <c r="F69" i="1"/>
  <c r="E69" i="1"/>
  <c r="V68" i="1"/>
  <c r="L68" i="1"/>
  <c r="X68" i="1" s="1"/>
  <c r="I68" i="1"/>
  <c r="M68" i="1" s="1"/>
  <c r="W68" i="1" s="1"/>
  <c r="E68" i="1"/>
  <c r="F68" i="1" s="1"/>
  <c r="W67" i="1"/>
  <c r="V67" i="1"/>
  <c r="I67" i="1"/>
  <c r="M67" i="1" s="1"/>
  <c r="F67" i="1"/>
  <c r="E67" i="1"/>
  <c r="V66" i="1"/>
  <c r="M66" i="1"/>
  <c r="W66" i="1" s="1"/>
  <c r="I66" i="1"/>
  <c r="L66" i="1" s="1"/>
  <c r="X66" i="1" s="1"/>
  <c r="F66" i="1"/>
  <c r="E66" i="1"/>
  <c r="V65" i="1"/>
  <c r="M65" i="1"/>
  <c r="W65" i="1" s="1"/>
  <c r="L65" i="1"/>
  <c r="I65" i="1"/>
  <c r="E65" i="1"/>
  <c r="F65" i="1" s="1"/>
  <c r="W64" i="1"/>
  <c r="X64" i="1" s="1"/>
  <c r="V64" i="1"/>
  <c r="M64" i="1"/>
  <c r="L64" i="1"/>
  <c r="I64" i="1"/>
  <c r="F64" i="1"/>
  <c r="E64" i="1"/>
  <c r="V63" i="1"/>
  <c r="I63" i="1"/>
  <c r="E63" i="1"/>
  <c r="F63" i="1" s="1"/>
  <c r="W62" i="1"/>
  <c r="V62" i="1"/>
  <c r="M62" i="1"/>
  <c r="L62" i="1"/>
  <c r="X62" i="1" s="1"/>
  <c r="I62" i="1"/>
  <c r="E62" i="1"/>
  <c r="F62" i="1" s="1"/>
  <c r="W61" i="1"/>
  <c r="V61" i="1"/>
  <c r="L61" i="1"/>
  <c r="X61" i="1" s="1"/>
  <c r="I61" i="1"/>
  <c r="E61" i="1"/>
  <c r="F61" i="1" s="1"/>
  <c r="W60" i="1"/>
  <c r="S60" i="1"/>
  <c r="V60" i="1" s="1"/>
  <c r="I60" i="1"/>
  <c r="M60" i="1" s="1"/>
  <c r="E60" i="1"/>
  <c r="F60" i="1" s="1"/>
  <c r="V59" i="1"/>
  <c r="L59" i="1"/>
  <c r="I59" i="1"/>
  <c r="M59" i="1" s="1"/>
  <c r="W59" i="1" s="1"/>
  <c r="E59" i="1"/>
  <c r="F59" i="1" s="1"/>
  <c r="W58" i="1"/>
  <c r="V58" i="1"/>
  <c r="I58" i="1"/>
  <c r="L58" i="1" s="1"/>
  <c r="X58" i="1" s="1"/>
  <c r="F58" i="1"/>
  <c r="E58" i="1"/>
  <c r="L57" i="1"/>
  <c r="S56" i="1"/>
  <c r="V56" i="1" s="1"/>
  <c r="M56" i="1"/>
  <c r="L56" i="1"/>
  <c r="I56" i="1"/>
  <c r="F56" i="1"/>
  <c r="E56" i="1"/>
  <c r="W55" i="1"/>
  <c r="V55" i="1"/>
  <c r="S55" i="1"/>
  <c r="L55" i="1"/>
  <c r="I55" i="1"/>
  <c r="M55" i="1" s="1"/>
  <c r="E55" i="1"/>
  <c r="F55" i="1" s="1"/>
  <c r="S54" i="1"/>
  <c r="V54" i="1" s="1"/>
  <c r="L54" i="1"/>
  <c r="I54" i="1"/>
  <c r="M54" i="1" s="1"/>
  <c r="E54" i="1"/>
  <c r="F54" i="1" s="1"/>
  <c r="W53" i="1"/>
  <c r="V53" i="1"/>
  <c r="I53" i="1"/>
  <c r="L53" i="1" s="1"/>
  <c r="X53" i="1" s="1"/>
  <c r="E53" i="1"/>
  <c r="F53" i="1" s="1"/>
  <c r="W52" i="1"/>
  <c r="V52" i="1"/>
  <c r="I52" i="1"/>
  <c r="L52" i="1" s="1"/>
  <c r="X52" i="1" s="1"/>
  <c r="F52" i="1"/>
  <c r="E52" i="1"/>
  <c r="L51" i="1"/>
  <c r="V50" i="1"/>
  <c r="S50" i="1"/>
  <c r="M50" i="1"/>
  <c r="L50" i="1"/>
  <c r="I50" i="1"/>
  <c r="E50" i="1"/>
  <c r="F50" i="1" s="1"/>
  <c r="S49" i="1"/>
  <c r="V49" i="1" s="1"/>
  <c r="M49" i="1"/>
  <c r="W49" i="1" s="1"/>
  <c r="X49" i="1" s="1"/>
  <c r="I49" i="1"/>
  <c r="L49" i="1" s="1"/>
  <c r="E49" i="1"/>
  <c r="F49" i="1" s="1"/>
  <c r="W48" i="1"/>
  <c r="V48" i="1"/>
  <c r="I48" i="1"/>
  <c r="L48" i="1" s="1"/>
  <c r="X48" i="1" s="1"/>
  <c r="E48" i="1"/>
  <c r="F48" i="1" s="1"/>
  <c r="L47" i="1"/>
  <c r="V46" i="1"/>
  <c r="M46" i="1"/>
  <c r="W46" i="1" s="1"/>
  <c r="I46" i="1"/>
  <c r="L46" i="1" s="1"/>
  <c r="F46" i="1"/>
  <c r="E46" i="1"/>
  <c r="L45" i="1"/>
  <c r="I45" i="1"/>
  <c r="S45" i="1" s="1"/>
  <c r="V45" i="1" s="1"/>
  <c r="E45" i="1"/>
  <c r="F45" i="1" s="1"/>
  <c r="I44" i="1"/>
  <c r="E44" i="1"/>
  <c r="F44" i="1" s="1"/>
  <c r="W43" i="1"/>
  <c r="V43" i="1"/>
  <c r="L43" i="1"/>
  <c r="X43" i="1" s="1"/>
  <c r="I43" i="1"/>
  <c r="E43" i="1"/>
  <c r="F43" i="1" s="1"/>
  <c r="L42" i="1"/>
  <c r="S41" i="1"/>
  <c r="V41" i="1" s="1"/>
  <c r="M41" i="1"/>
  <c r="W41" i="1" s="1"/>
  <c r="L41" i="1"/>
  <c r="X41" i="1" s="1"/>
  <c r="I41" i="1"/>
  <c r="E41" i="1"/>
  <c r="F41" i="1" s="1"/>
  <c r="V40" i="1"/>
  <c r="M40" i="1"/>
  <c r="W40" i="1" s="1"/>
  <c r="I40" i="1"/>
  <c r="L40" i="1" s="1"/>
  <c r="X40" i="1" s="1"/>
  <c r="F40" i="1"/>
  <c r="E40" i="1"/>
  <c r="L39" i="1"/>
  <c r="I39" i="1"/>
  <c r="S39" i="1" s="1"/>
  <c r="V39" i="1" s="1"/>
  <c r="F39" i="1"/>
  <c r="E39" i="1"/>
  <c r="V38" i="1"/>
  <c r="I38" i="1"/>
  <c r="E38" i="1"/>
  <c r="F38" i="1" s="1"/>
  <c r="W37" i="1"/>
  <c r="V37" i="1"/>
  <c r="I37" i="1"/>
  <c r="L37" i="1" s="1"/>
  <c r="X37" i="1" s="1"/>
  <c r="E37" i="1"/>
  <c r="F37" i="1" s="1"/>
  <c r="L36" i="1"/>
  <c r="S35" i="1"/>
  <c r="V35" i="1" s="1"/>
  <c r="L35" i="1"/>
  <c r="I35" i="1"/>
  <c r="M35" i="1" s="1"/>
  <c r="W35" i="1" s="1"/>
  <c r="E35" i="1"/>
  <c r="F35" i="1" s="1"/>
  <c r="W34" i="1"/>
  <c r="V34" i="1"/>
  <c r="S34" i="1"/>
  <c r="M34" i="1"/>
  <c r="I34" i="1"/>
  <c r="L34" i="1" s="1"/>
  <c r="F34" i="1"/>
  <c r="E34" i="1"/>
  <c r="V33" i="1"/>
  <c r="L33" i="1"/>
  <c r="I33" i="1"/>
  <c r="S33" i="1" s="1"/>
  <c r="E33" i="1"/>
  <c r="F33" i="1" s="1"/>
  <c r="X32" i="1"/>
  <c r="V32" i="1"/>
  <c r="M32" i="1"/>
  <c r="W32" i="1" s="1"/>
  <c r="I32" i="1"/>
  <c r="L32" i="1" s="1"/>
  <c r="F32" i="1"/>
  <c r="E32" i="1"/>
  <c r="V31" i="1"/>
  <c r="M31" i="1"/>
  <c r="W31" i="1" s="1"/>
  <c r="L31" i="1"/>
  <c r="X31" i="1" s="1"/>
  <c r="I31" i="1"/>
  <c r="S31" i="1" s="1"/>
  <c r="F31" i="1"/>
  <c r="E31" i="1"/>
  <c r="W30" i="1"/>
  <c r="V30" i="1"/>
  <c r="I30" i="1"/>
  <c r="L30" i="1" s="1"/>
  <c r="X30" i="1" s="1"/>
  <c r="F30" i="1"/>
  <c r="E30" i="1"/>
  <c r="L29" i="1"/>
  <c r="S28" i="1"/>
  <c r="V28" i="1" s="1"/>
  <c r="M28" i="1"/>
  <c r="W28" i="1" s="1"/>
  <c r="I28" i="1"/>
  <c r="L28" i="1" s="1"/>
  <c r="F28" i="1"/>
  <c r="E28" i="1"/>
  <c r="L27" i="1"/>
  <c r="W26" i="1"/>
  <c r="V26" i="1"/>
  <c r="L26" i="1"/>
  <c r="X26" i="1" s="1"/>
  <c r="I26" i="1"/>
  <c r="M26" i="1" s="1"/>
  <c r="E26" i="1"/>
  <c r="F26" i="1" s="1"/>
  <c r="L25" i="1"/>
  <c r="W24" i="1"/>
  <c r="V24" i="1"/>
  <c r="I24" i="1"/>
  <c r="L24" i="1" s="1"/>
  <c r="X24" i="1" s="1"/>
  <c r="F24" i="1"/>
  <c r="E24" i="1"/>
  <c r="I23" i="1"/>
  <c r="S23" i="1" s="1"/>
  <c r="V23" i="1" s="1"/>
  <c r="F23" i="1"/>
  <c r="E23" i="1"/>
  <c r="V22" i="1"/>
  <c r="I22" i="1"/>
  <c r="M22" i="1" s="1"/>
  <c r="W22" i="1" s="1"/>
  <c r="E22" i="1"/>
  <c r="F22" i="1" s="1"/>
  <c r="W21" i="1"/>
  <c r="V21" i="1"/>
  <c r="M21" i="1"/>
  <c r="L21" i="1"/>
  <c r="I21" i="1"/>
  <c r="E21" i="1"/>
  <c r="F21" i="1" s="1"/>
  <c r="I20" i="1"/>
  <c r="E20" i="1"/>
  <c r="F20" i="1" s="1"/>
  <c r="W19" i="1"/>
  <c r="X19" i="1" s="1"/>
  <c r="V19" i="1"/>
  <c r="L19" i="1"/>
  <c r="I19" i="1"/>
  <c r="M19" i="1" s="1"/>
  <c r="F19" i="1"/>
  <c r="E19" i="1"/>
  <c r="L18" i="1"/>
  <c r="V17" i="1"/>
  <c r="L17" i="1"/>
  <c r="X17" i="1" s="1"/>
  <c r="I17" i="1"/>
  <c r="M17" i="1" s="1"/>
  <c r="W17" i="1" s="1"/>
  <c r="E17" i="1"/>
  <c r="F17" i="1" s="1"/>
  <c r="V16" i="1"/>
  <c r="I16" i="1"/>
  <c r="L16" i="1" s="1"/>
  <c r="F16" i="1"/>
  <c r="E16" i="1"/>
  <c r="V15" i="1"/>
  <c r="I15" i="1"/>
  <c r="M15" i="1" s="1"/>
  <c r="E15" i="1"/>
  <c r="F15" i="1" s="1"/>
  <c r="W14" i="1"/>
  <c r="V14" i="1"/>
  <c r="I14" i="1"/>
  <c r="L14" i="1" s="1"/>
  <c r="X14" i="1" s="1"/>
  <c r="E14" i="1"/>
  <c r="F14" i="1" s="1"/>
  <c r="A14" i="1"/>
  <c r="A15" i="1" s="1"/>
  <c r="A16" i="1" s="1"/>
  <c r="A17" i="1" s="1"/>
  <c r="A19" i="1" s="1"/>
  <c r="A20" i="1" s="1"/>
  <c r="A21" i="1" s="1"/>
  <c r="A22" i="1" s="1"/>
  <c r="A23" i="1" s="1"/>
  <c r="A24" i="1" s="1"/>
  <c r="A26" i="1" s="1"/>
  <c r="A28" i="1" s="1"/>
  <c r="A30" i="1" s="1"/>
  <c r="A31" i="1" s="1"/>
  <c r="A32" i="1" s="1"/>
  <c r="A33" i="1" s="1"/>
  <c r="A34" i="1" s="1"/>
  <c r="A35" i="1" s="1"/>
  <c r="A37" i="1" s="1"/>
  <c r="A38" i="1" s="1"/>
  <c r="A39" i="1" s="1"/>
  <c r="A40" i="1" s="1"/>
  <c r="A41" i="1" s="1"/>
  <c r="A43" i="1" s="1"/>
  <c r="A44" i="1" s="1"/>
  <c r="A45" i="1" s="1"/>
  <c r="A46" i="1" s="1"/>
  <c r="A48" i="1" s="1"/>
  <c r="A49" i="1" s="1"/>
  <c r="A50" i="1" s="1"/>
  <c r="A52" i="1" s="1"/>
  <c r="A53" i="1" s="1"/>
  <c r="A54" i="1" s="1"/>
  <c r="A55" i="1" s="1"/>
  <c r="A56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3" i="1" s="1"/>
  <c r="A74" i="1" s="1"/>
  <c r="A75" i="1" s="1"/>
  <c r="A76" i="1" s="1"/>
  <c r="A77" i="1" s="1"/>
  <c r="A78" i="1" s="1"/>
  <c r="A79" i="1" s="1"/>
  <c r="A80" i="1" s="1"/>
  <c r="A81" i="1" s="1"/>
  <c r="A83" i="1" s="1"/>
  <c r="A84" i="1" s="1"/>
  <c r="A85" i="1" s="1"/>
  <c r="A86" i="1" s="1"/>
  <c r="A88" i="1" s="1"/>
  <c r="A90" i="1" s="1"/>
  <c r="A93" i="1" s="1"/>
  <c r="A94" i="1" s="1"/>
  <c r="A95" i="1" s="1"/>
  <c r="A96" i="1" s="1"/>
  <c r="A97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8" i="1" s="1"/>
  <c r="A159" i="1" s="1"/>
  <c r="A160" i="1" s="1"/>
  <c r="A162" i="1" s="1"/>
  <c r="A164" i="1" s="1"/>
  <c r="A167" i="1" s="1"/>
  <c r="A168" i="1" s="1"/>
  <c r="A169" i="1" s="1"/>
  <c r="W13" i="1"/>
  <c r="V13" i="1"/>
  <c r="I13" i="1"/>
  <c r="L13" i="1" s="1"/>
  <c r="X13" i="1" s="1"/>
  <c r="E13" i="1"/>
  <c r="F13" i="1" s="1"/>
  <c r="A13" i="1"/>
  <c r="L12" i="1"/>
  <c r="W11" i="1"/>
  <c r="X11" i="1" s="1"/>
  <c r="V11" i="1"/>
  <c r="L11" i="1"/>
  <c r="I11" i="1"/>
  <c r="E11" i="1"/>
  <c r="F11" i="1" s="1"/>
  <c r="W15" i="1" l="1"/>
  <c r="X46" i="1"/>
  <c r="X59" i="1"/>
  <c r="L15" i="1"/>
  <c r="X15" i="1" s="1"/>
  <c r="L23" i="1"/>
  <c r="W54" i="1"/>
  <c r="X54" i="1" s="1"/>
  <c r="M69" i="1"/>
  <c r="W69" i="1" s="1"/>
  <c r="L22" i="1"/>
  <c r="X22" i="1" s="1"/>
  <c r="M38" i="1"/>
  <c r="W38" i="1" s="1"/>
  <c r="L38" i="1"/>
  <c r="X38" i="1" s="1"/>
  <c r="X21" i="1"/>
  <c r="M71" i="1"/>
  <c r="W71" i="1" s="1"/>
  <c r="L71" i="1"/>
  <c r="X71" i="1" s="1"/>
  <c r="S115" i="1"/>
  <c r="V115" i="1" s="1"/>
  <c r="M115" i="1"/>
  <c r="W115" i="1" s="1"/>
  <c r="X28" i="1"/>
  <c r="M108" i="1"/>
  <c r="W108" i="1" s="1"/>
  <c r="L108" i="1"/>
  <c r="X108" i="1" s="1"/>
  <c r="M23" i="1"/>
  <c r="W23" i="1" s="1"/>
  <c r="M110" i="1"/>
  <c r="W110" i="1" s="1"/>
  <c r="L110" i="1"/>
  <c r="S110" i="1"/>
  <c r="V110" i="1" s="1"/>
  <c r="M20" i="1"/>
  <c r="L20" i="1"/>
  <c r="X34" i="1"/>
  <c r="X35" i="1"/>
  <c r="S44" i="1"/>
  <c r="V44" i="1" s="1"/>
  <c r="M44" i="1"/>
  <c r="W44" i="1" s="1"/>
  <c r="M63" i="1"/>
  <c r="W63" i="1" s="1"/>
  <c r="L63" i="1"/>
  <c r="X63" i="1" s="1"/>
  <c r="X97" i="1"/>
  <c r="X115" i="1"/>
  <c r="M134" i="1"/>
  <c r="L134" i="1"/>
  <c r="S134" i="1"/>
  <c r="V134" i="1" s="1"/>
  <c r="M16" i="1"/>
  <c r="W16" i="1" s="1"/>
  <c r="X16" i="1" s="1"/>
  <c r="M79" i="1"/>
  <c r="W79" i="1" s="1"/>
  <c r="L79" i="1"/>
  <c r="S79" i="1"/>
  <c r="V79" i="1" s="1"/>
  <c r="S20" i="1"/>
  <c r="L44" i="1"/>
  <c r="X50" i="1"/>
  <c r="X55" i="1"/>
  <c r="W56" i="1"/>
  <c r="X56" i="1" s="1"/>
  <c r="L60" i="1"/>
  <c r="X60" i="1" s="1"/>
  <c r="X81" i="1"/>
  <c r="S93" i="1"/>
  <c r="V93" i="1" s="1"/>
  <c r="L93" i="1"/>
  <c r="X93" i="1" s="1"/>
  <c r="M93" i="1"/>
  <c r="W93" i="1" s="1"/>
  <c r="X136" i="1"/>
  <c r="W50" i="1"/>
  <c r="X80" i="1"/>
  <c r="X88" i="1"/>
  <c r="X96" i="1"/>
  <c r="W103" i="1"/>
  <c r="X103" i="1" s="1"/>
  <c r="X120" i="1"/>
  <c r="X77" i="1"/>
  <c r="L114" i="1"/>
  <c r="X114" i="1" s="1"/>
  <c r="M114" i="1"/>
  <c r="W114" i="1" s="1"/>
  <c r="X127" i="1"/>
  <c r="X135" i="1"/>
  <c r="X69" i="1"/>
  <c r="M124" i="1"/>
  <c r="W124" i="1" s="1"/>
  <c r="L124" i="1"/>
  <c r="X124" i="1" s="1"/>
  <c r="M152" i="1"/>
  <c r="W152" i="1" s="1"/>
  <c r="L152" i="1"/>
  <c r="X152" i="1" s="1"/>
  <c r="X109" i="1"/>
  <c r="S133" i="1"/>
  <c r="V133" i="1" s="1"/>
  <c r="L133" i="1"/>
  <c r="S100" i="1"/>
  <c r="V100" i="1" s="1"/>
  <c r="L100" i="1"/>
  <c r="X107" i="1"/>
  <c r="M133" i="1"/>
  <c r="X154" i="1"/>
  <c r="M118" i="1"/>
  <c r="W118" i="1" s="1"/>
  <c r="L118" i="1"/>
  <c r="X118" i="1" s="1"/>
  <c r="X132" i="1"/>
  <c r="S138" i="1"/>
  <c r="V138" i="1" s="1"/>
  <c r="L138" i="1"/>
  <c r="M33" i="1"/>
  <c r="W33" i="1" s="1"/>
  <c r="X33" i="1" s="1"/>
  <c r="M39" i="1"/>
  <c r="W39" i="1" s="1"/>
  <c r="X39" i="1" s="1"/>
  <c r="M45" i="1"/>
  <c r="W45" i="1" s="1"/>
  <c r="X45" i="1" s="1"/>
  <c r="L67" i="1"/>
  <c r="X67" i="1" s="1"/>
  <c r="L75" i="1"/>
  <c r="X75" i="1" s="1"/>
  <c r="S118" i="1"/>
  <c r="V118" i="1" s="1"/>
  <c r="L121" i="1"/>
  <c r="X121" i="1" s="1"/>
  <c r="L128" i="1"/>
  <c r="M132" i="1"/>
  <c r="W132" i="1" s="1"/>
  <c r="M138" i="1"/>
  <c r="W138" i="1" s="1"/>
  <c r="L143" i="1"/>
  <c r="X143" i="1" s="1"/>
  <c r="W146" i="1"/>
  <c r="V146" i="1"/>
  <c r="X169" i="1"/>
  <c r="M106" i="1"/>
  <c r="W106" i="1" s="1"/>
  <c r="L106" i="1"/>
  <c r="I170" i="1"/>
  <c r="X65" i="1"/>
  <c r="X74" i="1"/>
  <c r="M84" i="1"/>
  <c r="W84" i="1" s="1"/>
  <c r="X84" i="1" s="1"/>
  <c r="M94" i="1"/>
  <c r="W94" i="1" s="1"/>
  <c r="L94" i="1"/>
  <c r="X95" i="1"/>
  <c r="W104" i="1"/>
  <c r="X104" i="1" s="1"/>
  <c r="X126" i="1"/>
  <c r="S128" i="1"/>
  <c r="V128" i="1" s="1"/>
  <c r="L137" i="1"/>
  <c r="X137" i="1" s="1"/>
  <c r="X142" i="1"/>
  <c r="X150" i="1"/>
  <c r="X160" i="1"/>
  <c r="M101" i="1"/>
  <c r="W101" i="1" s="1"/>
  <c r="L101" i="1"/>
  <c r="X113" i="1"/>
  <c r="S123" i="1"/>
  <c r="V123" i="1" s="1"/>
  <c r="L123" i="1"/>
  <c r="M139" i="1"/>
  <c r="W139" i="1" s="1"/>
  <c r="L139" i="1"/>
  <c r="X139" i="1" s="1"/>
  <c r="M144" i="1"/>
  <c r="W144" i="1" s="1"/>
  <c r="L144" i="1"/>
  <c r="X144" i="1" s="1"/>
  <c r="L146" i="1"/>
  <c r="L155" i="1"/>
  <c r="X155" i="1" s="1"/>
  <c r="M162" i="1"/>
  <c r="W162" i="1" s="1"/>
  <c r="X162" i="1" s="1"/>
  <c r="L170" i="1" l="1"/>
  <c r="W100" i="1"/>
  <c r="X100" i="1" s="1"/>
  <c r="S170" i="1"/>
  <c r="V20" i="1"/>
  <c r="V170" i="1" s="1"/>
  <c r="X146" i="1"/>
  <c r="X101" i="1"/>
  <c r="X106" i="1"/>
  <c r="W133" i="1"/>
  <c r="X133" i="1" s="1"/>
  <c r="X79" i="1"/>
  <c r="W20" i="1"/>
  <c r="W170" i="1" s="1"/>
  <c r="W134" i="1"/>
  <c r="X138" i="1"/>
  <c r="X94" i="1"/>
  <c r="W123" i="1"/>
  <c r="X123" i="1" s="1"/>
  <c r="X110" i="1"/>
  <c r="W128" i="1"/>
  <c r="X128" i="1" s="1"/>
  <c r="X44" i="1"/>
  <c r="X134" i="1"/>
  <c r="X23" i="1"/>
  <c r="M170" i="1"/>
  <c r="X20" i="1" l="1"/>
  <c r="X170" i="1" s="1"/>
</calcChain>
</file>

<file path=xl/sharedStrings.xml><?xml version="1.0" encoding="utf-8"?>
<sst xmlns="http://schemas.openxmlformats.org/spreadsheetml/2006/main" count="386" uniqueCount="350">
  <si>
    <t xml:space="preserve"> </t>
  </si>
  <si>
    <t>SISTEMA PARA EL DESARROLLO INTEGRAL DE LA FAMILIA DEL MPIO. DE ZAPOTLAN EL GRANDE, JALISCO.</t>
  </si>
  <si>
    <t>REGISTRO PATRONAL ANTE IMSS  B84-23419-42-3</t>
  </si>
  <si>
    <t xml:space="preserve">R.F.C.   </t>
  </si>
  <si>
    <t>SDI-980101-8Q1</t>
  </si>
  <si>
    <t xml:space="preserve">  </t>
  </si>
  <si>
    <t>DOMICILIO: AQUILES SERDAN N° 56  CENTRO 49000</t>
  </si>
  <si>
    <t xml:space="preserve">  PERCEPCIONES</t>
  </si>
  <si>
    <t>DEDUCCIONES</t>
  </si>
  <si>
    <t>Nº</t>
  </si>
  <si>
    <t xml:space="preserve">N° DE AFILIACION </t>
  </si>
  <si>
    <t>NOMBRE</t>
  </si>
  <si>
    <t>SALARIO</t>
  </si>
  <si>
    <t>SALARIO DIARIO INTEGRADO</t>
  </si>
  <si>
    <t>SBC</t>
  </si>
  <si>
    <t>DIAS QUINCENA</t>
  </si>
  <si>
    <t>DIAS TRABAJADOS</t>
  </si>
  <si>
    <t>SUELDO QUINCENAL</t>
  </si>
  <si>
    <t>DESPENSA</t>
  </si>
  <si>
    <t>QUINQUENIO</t>
  </si>
  <si>
    <t xml:space="preserve">TOTAL PERCEPCIONES </t>
  </si>
  <si>
    <t xml:space="preserve">CUOTA SINDICAL </t>
  </si>
  <si>
    <t>CUOTA  IMSS</t>
  </si>
  <si>
    <t>DESCUENTO ISR</t>
  </si>
  <si>
    <t>FALTA INJUSTIFICADA/ DIA SIN GOCE</t>
  </si>
  <si>
    <t>APOYO FUNERARIO</t>
  </si>
  <si>
    <t>CAJA DE AHORRO SIDEDIF</t>
  </si>
  <si>
    <t>CAJA DE AHORRO SUSPAZ</t>
  </si>
  <si>
    <t>PRESTAMO DIF</t>
  </si>
  <si>
    <t>PRESTAMO SINDICATO</t>
  </si>
  <si>
    <t>TOTAL OTRAS DEDUCCIONES</t>
  </si>
  <si>
    <t>TOTAL  DEDUCCIONES</t>
  </si>
  <si>
    <t>NETO  A PAGAR</t>
  </si>
  <si>
    <t>RECIBI DE CONFORMIDAD</t>
  </si>
  <si>
    <t>01</t>
  </si>
  <si>
    <t>03</t>
  </si>
  <si>
    <t>04</t>
  </si>
  <si>
    <t>02</t>
  </si>
  <si>
    <t>06</t>
  </si>
  <si>
    <t>08</t>
  </si>
  <si>
    <t>32</t>
  </si>
  <si>
    <t>34</t>
  </si>
  <si>
    <t>12</t>
  </si>
  <si>
    <t>14</t>
  </si>
  <si>
    <t>08,10,12,14,32,34</t>
  </si>
  <si>
    <t>DIRECCION</t>
  </si>
  <si>
    <t>.0408863219-7.</t>
  </si>
  <si>
    <t>RUIZ CARDENAS NORMA CECILIA</t>
  </si>
  <si>
    <t>ADMINISTRACION</t>
  </si>
  <si>
    <t>ROSALES AGUILAR GERARDO</t>
  </si>
  <si>
    <t>.1815924508-5.</t>
  </si>
  <si>
    <t>PEÑA DAVILA BRENDA IVETH</t>
  </si>
  <si>
    <t>.5493794046-5.</t>
  </si>
  <si>
    <t>HERNANDEZ MENDOZA PERLA IVONNE</t>
  </si>
  <si>
    <t>.5492716547-9.</t>
  </si>
  <si>
    <t>ARCOVENDIZ PATRICIA</t>
  </si>
  <si>
    <t>.5480642535-8.</t>
  </si>
  <si>
    <t>HERNANDEZ  TORRES MARTIN</t>
  </si>
  <si>
    <t>RECURSOS HUMANOS</t>
  </si>
  <si>
    <t>.0404700405-0.</t>
  </si>
  <si>
    <t>MAGAÑA RODRIGUEZ MARIA LETICIA</t>
  </si>
  <si>
    <t>.7510926482-2.</t>
  </si>
  <si>
    <t>FAJARDO ROMERO JOSE ANTONIO</t>
  </si>
  <si>
    <t>.0406832618-2.</t>
  </si>
  <si>
    <t>GARCIA CASTILLO GILBERTO SALVADOR</t>
  </si>
  <si>
    <t>.0409680350-9.</t>
  </si>
  <si>
    <t xml:space="preserve">DE SANTIAGO MARTINEZ DALIA ROCIO </t>
  </si>
  <si>
    <t>VILLALVAZO MAGAÑA KARLA VIRIDIANA</t>
  </si>
  <si>
    <t>DELEGACION SINDICAL SIDEDIF</t>
  </si>
  <si>
    <t>.0407821936-9.</t>
  </si>
  <si>
    <t>GUZMAN REYES ROSA ELIA</t>
  </si>
  <si>
    <t>DELEGACION SINDICAL SUSPAZ</t>
  </si>
  <si>
    <t>.5200780432-2.</t>
  </si>
  <si>
    <t>MORALES RAMOS MARIA DOLORES</t>
  </si>
  <si>
    <t>JURIDICO</t>
  </si>
  <si>
    <t>.0412890922-5.</t>
  </si>
  <si>
    <t>LOMELI RENTERIA CHRISTIAN EVARISTO</t>
  </si>
  <si>
    <t>.0407781197-6.</t>
  </si>
  <si>
    <t>LUJAN FLORES MIRNA GUADALUPE</t>
  </si>
  <si>
    <t>.0409915538-6.</t>
  </si>
  <si>
    <t>CUEVAS EVANGELISTA JOSE ANGEL</t>
  </si>
  <si>
    <t>.5499801498-6.</t>
  </si>
  <si>
    <t>GARCIA GARCIA ADRIANA</t>
  </si>
  <si>
    <t>.0409640244-3.</t>
  </si>
  <si>
    <t>CORONA ARIAS JOSEFINA</t>
  </si>
  <si>
    <t>.0116936918-6.</t>
  </si>
  <si>
    <t>IGNACIO GARCIA TANIA ELIZABETH</t>
  </si>
  <si>
    <t>TRABAJO SOCIAL</t>
  </si>
  <si>
    <t>.0515892200-4.</t>
  </si>
  <si>
    <t>PALAFOX AGUILAR ROCIO ALEJANDRA</t>
  </si>
  <si>
    <t>.5688663042-7.</t>
  </si>
  <si>
    <t>GARCIA CHAVEZ ROSA ICELA</t>
  </si>
  <si>
    <t>.0411970010-4.</t>
  </si>
  <si>
    <t>ZEPEDA URZUA SIOAMARA ANAID</t>
  </si>
  <si>
    <t>0517961093-5</t>
  </si>
  <si>
    <t>VILLALVAZO MAGAÑA DIANA ITZEL</t>
  </si>
  <si>
    <t>.0401801539-8.</t>
  </si>
  <si>
    <t>ALVAREZ RAMIREZ PATRICIA EUGENIA</t>
  </si>
  <si>
    <t>PSICOLOGIA</t>
  </si>
  <si>
    <t>.5490721794-4.</t>
  </si>
  <si>
    <t>GUTIERREZ CERVANTES BERTHA</t>
  </si>
  <si>
    <t>.5489661678-3.</t>
  </si>
  <si>
    <t>VENANCIO MORALES MARIANA</t>
  </si>
  <si>
    <t>.4415941870-4.</t>
  </si>
  <si>
    <t>CABRALES GUDIÑO MARIA FERNANDA</t>
  </si>
  <si>
    <t>.5490751581-8.</t>
  </si>
  <si>
    <t xml:space="preserve">RENTERIA NAVA JOSE MARIA </t>
  </si>
  <si>
    <t>PROTECCION A LA INFANCIA</t>
  </si>
  <si>
    <t>.7501833737-0.</t>
  </si>
  <si>
    <t>BARTOLO MENDEZ SERGIO</t>
  </si>
  <si>
    <t>.7503853331-3.</t>
  </si>
  <si>
    <t>MEJIA PIZANO JOSE SALVADOR</t>
  </si>
  <si>
    <t>.0409790659-0.</t>
  </si>
  <si>
    <t>AGUILAR QUINTERO ESMERALDA</t>
  </si>
  <si>
    <t>ATENCION AL ADULTO MAYOR</t>
  </si>
  <si>
    <t>.5497760131-6.</t>
  </si>
  <si>
    <t>BARAJAS ZUÑIGA MARTHA ELENA</t>
  </si>
  <si>
    <t>.5491717061-2.</t>
  </si>
  <si>
    <t>CASTREJON GUERRERO MARICELA</t>
  </si>
  <si>
    <t>.5482662156-4.</t>
  </si>
  <si>
    <t>DE JESUS ALONSO JOAQUIN</t>
  </si>
  <si>
    <t>.0408540194-3.</t>
  </si>
  <si>
    <t>EUSEBIO MARTINEZ MA DE JESÙS</t>
  </si>
  <si>
    <t>.0223610181-8.</t>
  </si>
  <si>
    <t>GOMEZ TOSCANO SOLEDAD</t>
  </si>
  <si>
    <t>ASISTENCIA ALIMENTARIA</t>
  </si>
  <si>
    <t>.0401826668-6.</t>
  </si>
  <si>
    <t>BERNARDINO CALVARIO GUSTAVO</t>
  </si>
  <si>
    <t>.5479606036-3.</t>
  </si>
  <si>
    <t>ANAYA PADILLA ALMA DELIA</t>
  </si>
  <si>
    <t>.5497710064-0.</t>
  </si>
  <si>
    <t xml:space="preserve">ALCARAZ LARA MARIA SONIA </t>
  </si>
  <si>
    <t>.7596762378-8.</t>
  </si>
  <si>
    <t>AGUILAR BALTAZAR MARIA DE LOS ANGELES</t>
  </si>
  <si>
    <t>.0416946008-8.</t>
  </si>
  <si>
    <t>RODRIGUEZ GUTIERREZ KARLA GEORGINA</t>
  </si>
  <si>
    <t>.0406856723-1.</t>
  </si>
  <si>
    <t>MAGAÑA MORAN LESDIE LINETTE</t>
  </si>
  <si>
    <t>.0400842512-8.</t>
  </si>
  <si>
    <t>AGUILAR SOLANO ALEJANDRA GUADALUPE</t>
  </si>
  <si>
    <t>.5484606074-4.</t>
  </si>
  <si>
    <t xml:space="preserve">ALCARAZ LARA MARTHA ELIA </t>
  </si>
  <si>
    <t>.5484617746-4.</t>
  </si>
  <si>
    <t>TORRES CAMPOS ROCIO SELINA</t>
  </si>
  <si>
    <t>.0406640888-3.</t>
  </si>
  <si>
    <t>LOPEZ MIRANDA MARIA ELENA</t>
  </si>
  <si>
    <t>.5497790387-8.</t>
  </si>
  <si>
    <t>GARCIA VERDUZCO JOSE DE JESUS</t>
  </si>
  <si>
    <t>.0913005870-5.</t>
  </si>
  <si>
    <t>CHAVEZ HERNANDEZ LUIS ANTONIO</t>
  </si>
  <si>
    <t>.0402880610-9.</t>
  </si>
  <si>
    <t>AMEZCUA MONTES HIRAM</t>
  </si>
  <si>
    <t>.0519015488-9.</t>
  </si>
  <si>
    <t>COBIAN MEDINA ISAAC ALEJANDRO</t>
  </si>
  <si>
    <t>.0518883849-3.</t>
  </si>
  <si>
    <t>PINTO CHAVEZ OCTAVIO ADOLFO</t>
  </si>
  <si>
    <t>COMEDORES COMUNITARIOS</t>
  </si>
  <si>
    <t>.0408590113-2.</t>
  </si>
  <si>
    <t xml:space="preserve">LUCIA BELTRAN TERESA </t>
  </si>
  <si>
    <t>.0407470085-9.</t>
  </si>
  <si>
    <t>PIZANO CARMONA MARIA</t>
  </si>
  <si>
    <t>.0410864050-1.</t>
  </si>
  <si>
    <t xml:space="preserve">GARCIA GARCIA ANABEL </t>
  </si>
  <si>
    <t>.0407580204-3.</t>
  </si>
  <si>
    <t xml:space="preserve">TORRES CERVANTES MA DEL CARMEN </t>
  </si>
  <si>
    <t>.0407520145-1.</t>
  </si>
  <si>
    <t xml:space="preserve">ZUÑIGA SORIA ROSA MARIA </t>
  </si>
  <si>
    <t>.0401610128-1.</t>
  </si>
  <si>
    <t>BAUTISTA FLORES MARTHA</t>
  </si>
  <si>
    <t>.5490590464-2.</t>
  </si>
  <si>
    <t>SANCHEZ FRIAS EVA GRACIELA</t>
  </si>
  <si>
    <t>.03146936764.</t>
  </si>
  <si>
    <t>LEAL SANCHEZ MARIA ELENA</t>
  </si>
  <si>
    <t>.0406751570-2.</t>
  </si>
  <si>
    <t>BECERRA CHAVEZ IRMA LETICIA</t>
  </si>
  <si>
    <t>COMUNICACIÓN SOCIAL Y ESTADISTICAS</t>
  </si>
  <si>
    <t>.0400833770-3</t>
  </si>
  <si>
    <t>GARCIA VALENCIA MIRIAM IVAN</t>
  </si>
  <si>
    <t>.7511930587-0.</t>
  </si>
  <si>
    <t>ZUÑIGA LEAL AARON</t>
  </si>
  <si>
    <t>.0410932829-6.</t>
  </si>
  <si>
    <t>DE LA MORA ZANABRIA ANA SOFIA</t>
  </si>
  <si>
    <t>.0616950343-7.</t>
  </si>
  <si>
    <t>LOMELI CONTRERAS JAQUELINE</t>
  </si>
  <si>
    <t>GOBIERNO INCLUYENTE</t>
  </si>
  <si>
    <t>.2916954050-0.</t>
  </si>
  <si>
    <t>LARIOS ABAN LIZETH</t>
  </si>
  <si>
    <t>TRANSPARENCIA</t>
  </si>
  <si>
    <t>.6816921032-2.</t>
  </si>
  <si>
    <t>SOLIS AVALOS ALEJANDRA</t>
  </si>
  <si>
    <t>PATRIMONIO</t>
  </si>
  <si>
    <t>SERVICIOS GENERALES</t>
  </si>
  <si>
    <t>.0400815262-3.</t>
  </si>
  <si>
    <t>VAZQUEZ CORTES MARIA DE LOS ANGELES</t>
  </si>
  <si>
    <t>.5493753958-0.</t>
  </si>
  <si>
    <t>GAMA GODINEZ OSCAR</t>
  </si>
  <si>
    <t>.5495770009-6.</t>
  </si>
  <si>
    <t>CONTRERAS MOTA PATRICIA MARIA</t>
  </si>
  <si>
    <t>.3515935939-3.</t>
  </si>
  <si>
    <t>LUJAN FLORES JUAN JOSE</t>
  </si>
  <si>
    <t>.5499808647-1.</t>
  </si>
  <si>
    <t>OLVERA AGUIRRE RAQUEL</t>
  </si>
  <si>
    <t>CENTROS COMUNITARIOS</t>
  </si>
  <si>
    <t>.7598791138-7.</t>
  </si>
  <si>
    <t>RIVERA BALTAZAR ANA LUISA</t>
  </si>
  <si>
    <t>.0407620350-6.</t>
  </si>
  <si>
    <t>LARES GALINDO TERESA</t>
  </si>
  <si>
    <t>.0407590221-5.</t>
  </si>
  <si>
    <t xml:space="preserve">CAMBEROS OCHOA DOMITILA </t>
  </si>
  <si>
    <t>.0407550169-4.</t>
  </si>
  <si>
    <t xml:space="preserve">CASTILLO BALTAZAR BEATRIZ </t>
  </si>
  <si>
    <t>.0408821248-7.</t>
  </si>
  <si>
    <t>PALACIOS CERVANTES YAMILLET</t>
  </si>
  <si>
    <t>.0491687634-7.</t>
  </si>
  <si>
    <t>MEJIA PIZANO MARISELA</t>
  </si>
  <si>
    <t>.5268491109-3.</t>
  </si>
  <si>
    <t xml:space="preserve">REYES CARRILLO ROSARIO </t>
  </si>
  <si>
    <t>.5482600020-7.</t>
  </si>
  <si>
    <t>GONZALEZ CHAVEZ SARA</t>
  </si>
  <si>
    <t>.0409864691-4.</t>
  </si>
  <si>
    <t>SANCHEZ ARIAS MARIA GORETTI</t>
  </si>
  <si>
    <t>.0407660426-5.</t>
  </si>
  <si>
    <t xml:space="preserve">MAGAÑA RAMIREZ LIDIA </t>
  </si>
  <si>
    <t>.0407560160-1.</t>
  </si>
  <si>
    <t>VARGAS BONILLA MARIA DE LOS ANGELES</t>
  </si>
  <si>
    <t>.0484440392-5.</t>
  </si>
  <si>
    <t>FLORES GAYTAN MARIA DE LA PAZ</t>
  </si>
  <si>
    <t>.5291610079-6.</t>
  </si>
  <si>
    <t>BARBOZA RODRIGUEZ MARIA DEL REFUGIO</t>
  </si>
  <si>
    <t>.0408740181-8.</t>
  </si>
  <si>
    <t>ALVAREZ CORTES YOLANDA</t>
  </si>
  <si>
    <t>.5481582013-6.</t>
  </si>
  <si>
    <t>GARCIA FRIAS JUANA MARICELA</t>
  </si>
  <si>
    <t>.0402814910-4.</t>
  </si>
  <si>
    <t>SILVA GOMEZ HUGO ANTONIO</t>
  </si>
  <si>
    <t>.5687666922-9.</t>
  </si>
  <si>
    <t>GARCIA GUZMAN MARTHA</t>
  </si>
  <si>
    <t>.7503852280-3.</t>
  </si>
  <si>
    <t>JUAREZ ABAN MARIA ISABEL</t>
  </si>
  <si>
    <t>.2614910348-8.</t>
  </si>
  <si>
    <t>GAMBOA LOPEZ DAVID</t>
  </si>
  <si>
    <t>.5482620124-3.</t>
  </si>
  <si>
    <t>MEDINA GUZMAN JOSE CONCEPCION</t>
  </si>
  <si>
    <t>GUARDERIA (CADI)</t>
  </si>
  <si>
    <t>.5495770300-9.</t>
  </si>
  <si>
    <t>REBOLLEDO REYES ALEJANDRA</t>
  </si>
  <si>
    <t>.0407811551-8.</t>
  </si>
  <si>
    <t>PINTO FAJARDO MIRIAN ELIZABETH</t>
  </si>
  <si>
    <t>.0407791046-3.</t>
  </si>
  <si>
    <t>JUVENAL AVALOS ARACELI</t>
  </si>
  <si>
    <t>.0407801240-0.</t>
  </si>
  <si>
    <t>ALVAREZ MEZA MARISELA</t>
  </si>
  <si>
    <t>.5494760238-6.</t>
  </si>
  <si>
    <t>LOPEZ CEJA ANA ELIZABETH</t>
  </si>
  <si>
    <t>.0408875583-2.</t>
  </si>
  <si>
    <t>TOPETE ESPARZA ITZEL ANAHI</t>
  </si>
  <si>
    <t>.0407760835-6.</t>
  </si>
  <si>
    <t xml:space="preserve">VERGARA OCHOA MARIA MILAGROS </t>
  </si>
  <si>
    <t>.3101831102-2.</t>
  </si>
  <si>
    <t>PEÑA GUZMAN MARIA TERESA</t>
  </si>
  <si>
    <t>.5497820358-3.</t>
  </si>
  <si>
    <t>PEREZ DE LA CRUZ TERESITA</t>
  </si>
  <si>
    <t>.5493743588-8.</t>
  </si>
  <si>
    <t xml:space="preserve">CONTRERAS MOTA OLGA </t>
  </si>
  <si>
    <t>.0116912168-6.</t>
  </si>
  <si>
    <t>JIMENEZ GONZALEZ LETICIA GUADALUPE</t>
  </si>
  <si>
    <t>.7501820633-6.</t>
  </si>
  <si>
    <t xml:space="preserve">LUIS JUAN GOMEZ MARTHA LETICIA </t>
  </si>
  <si>
    <t>.0400807809-1.</t>
  </si>
  <si>
    <t xml:space="preserve">MORENO CONTRERAS LILIANA </t>
  </si>
  <si>
    <t>.4305840692-7.</t>
  </si>
  <si>
    <t>NUÑEZ BERNARDINO MA. VIRGINIA</t>
  </si>
  <si>
    <t>.5495760278-9.</t>
  </si>
  <si>
    <t>VILLA GONZALEZ ISELA</t>
  </si>
  <si>
    <t>.0412850642-7.</t>
  </si>
  <si>
    <t>VELAZQUEZ FARIAS MARIA GUADALUPE</t>
  </si>
  <si>
    <t>.0407875035-5.</t>
  </si>
  <si>
    <t>AGUILAR TAPIA SARA</t>
  </si>
  <si>
    <t>PALACIOS CERVANTES ADILENE</t>
  </si>
  <si>
    <t>.0401825873-3.</t>
  </si>
  <si>
    <t>QUIROZ ROBLES GABRIELA ELIZABETH</t>
  </si>
  <si>
    <t>.1914910080-2.</t>
  </si>
  <si>
    <t>RODRIGUEZ RANGEL ANA CAROLINA</t>
  </si>
  <si>
    <t>.0407580262-1.</t>
  </si>
  <si>
    <t>CAMPOS ARIAS MARIA AURORA</t>
  </si>
  <si>
    <t>.5494750174-5.</t>
  </si>
  <si>
    <t xml:space="preserve">HERNANDEZ ORTIZ MARIA CRUZ </t>
  </si>
  <si>
    <t>.0400660425-2.</t>
  </si>
  <si>
    <t>CARMONA VICTORIANO MARIA DE LA LUZ</t>
  </si>
  <si>
    <t>.0407730677-9.</t>
  </si>
  <si>
    <t>SALVADOR LEAL MARIA DE JESUS</t>
  </si>
  <si>
    <t>.0221759870-1.</t>
  </si>
  <si>
    <t>PALAFOX GARCES ARACELI</t>
  </si>
  <si>
    <t>UNIDAD DE REHABILITACIÓN (URR)</t>
  </si>
  <si>
    <t>.0401836461-3.</t>
  </si>
  <si>
    <t>RAMOS GONZALEZ FRANCISCO JAVIER</t>
  </si>
  <si>
    <t>.0408750712-7.</t>
  </si>
  <si>
    <t>ANDRADE ARROYO LORENA</t>
  </si>
  <si>
    <t>.0407560159-3.</t>
  </si>
  <si>
    <t>DEL TORO BARRAGAN XOCHITL CAROLINA</t>
  </si>
  <si>
    <t>.5489671008-6.</t>
  </si>
  <si>
    <t xml:space="preserve">PULIDO BARAJAS GRACIELA </t>
  </si>
  <si>
    <t>.0413800635-0.</t>
  </si>
  <si>
    <t>MEDINA ESCALANTE LAURA ALICIA</t>
  </si>
  <si>
    <t>.0317947969-0.</t>
  </si>
  <si>
    <t>SANTIAGO MARTINEZ JOSUE EMMANUEL</t>
  </si>
  <si>
    <t>.0409935855-0.</t>
  </si>
  <si>
    <t>XOCHITLA ZUÑIGA LUIS MANUEL</t>
  </si>
  <si>
    <t>.2216978096-6.</t>
  </si>
  <si>
    <t>SOTO COVARRUBIAS FATIMA</t>
  </si>
  <si>
    <t>.6216905370-9.</t>
  </si>
  <si>
    <t>BARBOZA PULIDO MAYRA LILIANA</t>
  </si>
  <si>
    <t>.0407630336-3.</t>
  </si>
  <si>
    <t>IGLESIAS SANCHEZ MARTHA ELVA</t>
  </si>
  <si>
    <t>.0403824596-7.</t>
  </si>
  <si>
    <t>FLORES GARCIA ROSA MARIA</t>
  </si>
  <si>
    <t>UAVI</t>
  </si>
  <si>
    <t>.0407922888-0.</t>
  </si>
  <si>
    <t>RUBIO CASILLAS JOSE LUIS</t>
  </si>
  <si>
    <t>.0400710786-7.</t>
  </si>
  <si>
    <t>CARDENAS RAMIREZ CESAR HERNANDO</t>
  </si>
  <si>
    <t>.0217021555-8.</t>
  </si>
  <si>
    <t xml:space="preserve"> RODRIGUEZ LOPEZ ALEJANDRA</t>
  </si>
  <si>
    <t>LUDOTECA</t>
  </si>
  <si>
    <t>.5461411002-8.</t>
  </si>
  <si>
    <t>BALTAZAR MORAN MARGARITO</t>
  </si>
  <si>
    <t>ASISTENTE DE DIRECCION</t>
  </si>
  <si>
    <t>.0321764008-9.</t>
  </si>
  <si>
    <t>CASTREJON GUERRERO ARACELY</t>
  </si>
  <si>
    <t>ASISTENTE DE PRESIDENCIA</t>
  </si>
  <si>
    <t>SALUD</t>
  </si>
  <si>
    <t>.0222720136-1.</t>
  </si>
  <si>
    <t>LEAL CASTILLO RODOLFO</t>
  </si>
  <si>
    <t>.0474541812-1.</t>
  </si>
  <si>
    <t>GOMEZ GOMEZ FRANCISCO JAVIER</t>
  </si>
  <si>
    <t>.0409886548-0.</t>
  </si>
  <si>
    <t>GONZALEZ HERNANDEZ BERENICE</t>
  </si>
  <si>
    <t>CODIGOS</t>
  </si>
  <si>
    <t>PERCEPCIONES</t>
  </si>
  <si>
    <t>CUOTA IMSS</t>
  </si>
  <si>
    <t>CUOTAS</t>
  </si>
  <si>
    <t>CUOTA SINDICAL</t>
  </si>
  <si>
    <t>SALARIO D INT</t>
  </si>
  <si>
    <t>DESC. RETARDO</t>
  </si>
  <si>
    <t>PERMISO S/GS</t>
  </si>
  <si>
    <t>DIAS /MES</t>
  </si>
  <si>
    <t>CUOTA RET. IMSS</t>
  </si>
  <si>
    <t>CAJA DE AHORRO</t>
  </si>
  <si>
    <t>.</t>
  </si>
  <si>
    <t>NOMINA DEL 01  AL 15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</si>
</sst>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64" formatCode="0.0"/>
    <numFmt numFmtId="165" formatCode="0.000%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.5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sz val="14"/>
      <name val="Calibri"/>
      <family val="2"/>
      <scheme val="minor"/>
    </font>
    <font>
      <sz val="8"/>
      <name val="Calibri"/>
      <family val="2"/>
      <scheme val="minor"/>
    </font>
    <font>
      <b/>
      <u/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name val="Calibri"/>
      <family val="2"/>
      <scheme val="minor"/>
    </font>
    <font>
      <sz val="13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0" fontId="5" fillId="0" borderId="0"/>
  </cellStyleXfs>
  <cellXfs count="12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0" borderId="0" xfId="3" applyFont="1" applyAlignment="1">
      <alignment horizontal="center"/>
    </xf>
    <xf numFmtId="0" fontId="6" fillId="0" borderId="0" xfId="3" applyFont="1" applyAlignment="1">
      <alignment horizontal="left"/>
    </xf>
    <xf numFmtId="44" fontId="7" fillId="0" borderId="0" xfId="3" applyNumberFormat="1" applyFont="1" applyAlignment="1">
      <alignment horizontal="left"/>
    </xf>
    <xf numFmtId="44" fontId="8" fillId="0" borderId="0" xfId="0" applyNumberFormat="1" applyFont="1"/>
    <xf numFmtId="44" fontId="9" fillId="0" borderId="0" xfId="0" applyNumberFormat="1" applyFont="1" applyAlignment="1">
      <alignment horizontal="left"/>
    </xf>
    <xf numFmtId="44" fontId="9" fillId="0" borderId="0" xfId="0" applyNumberFormat="1" applyFont="1"/>
    <xf numFmtId="44" fontId="6" fillId="0" borderId="0" xfId="1" applyFont="1" applyFill="1" applyBorder="1"/>
    <xf numFmtId="44" fontId="6" fillId="0" borderId="0" xfId="0" applyNumberFormat="1" applyFont="1"/>
    <xf numFmtId="44" fontId="6" fillId="0" borderId="0" xfId="3" applyNumberFormat="1" applyFont="1"/>
    <xf numFmtId="0" fontId="10" fillId="0" borderId="0" xfId="0" applyFont="1"/>
    <xf numFmtId="44" fontId="3" fillId="0" borderId="0" xfId="0" applyNumberFormat="1" applyFont="1" applyAlignment="1">
      <alignment horizontal="center" vertical="center"/>
    </xf>
    <xf numFmtId="0" fontId="9" fillId="0" borderId="0" xfId="0" applyFont="1"/>
    <xf numFmtId="44" fontId="3" fillId="0" borderId="0" xfId="0" applyNumberFormat="1" applyFont="1" applyAlignment="1">
      <alignment horizontal="left"/>
    </xf>
    <xf numFmtId="0" fontId="11" fillId="0" borderId="1" xfId="0" applyFont="1" applyBorder="1" applyAlignment="1">
      <alignment horizontal="center"/>
    </xf>
    <xf numFmtId="0" fontId="6" fillId="0" borderId="1" xfId="3" applyFont="1" applyBorder="1" applyAlignment="1">
      <alignment horizontal="center"/>
    </xf>
    <xf numFmtId="0" fontId="6" fillId="0" borderId="1" xfId="3" applyFont="1" applyBorder="1" applyAlignment="1">
      <alignment horizontal="left"/>
    </xf>
    <xf numFmtId="164" fontId="9" fillId="0" borderId="2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44" fontId="12" fillId="0" borderId="1" xfId="0" applyNumberFormat="1" applyFont="1" applyBorder="1" applyAlignment="1">
      <alignment horizontal="left"/>
    </xf>
    <xf numFmtId="44" fontId="9" fillId="0" borderId="2" xfId="0" applyNumberFormat="1" applyFont="1" applyBorder="1" applyAlignment="1">
      <alignment horizontal="center" vertical="center"/>
    </xf>
    <xf numFmtId="44" fontId="9" fillId="0" borderId="3" xfId="0" applyNumberFormat="1" applyFont="1" applyBorder="1" applyAlignment="1">
      <alignment horizontal="center" vertical="center"/>
    </xf>
    <xf numFmtId="44" fontId="9" fillId="0" borderId="3" xfId="0" applyNumberFormat="1" applyFont="1" applyBorder="1" applyAlignment="1">
      <alignment horizontal="center" vertical="center"/>
    </xf>
    <xf numFmtId="44" fontId="9" fillId="0" borderId="4" xfId="0" applyNumberFormat="1" applyFont="1" applyBorder="1" applyAlignment="1">
      <alignment horizontal="center" vertical="center"/>
    </xf>
    <xf numFmtId="44" fontId="9" fillId="0" borderId="4" xfId="0" applyNumberFormat="1" applyFont="1" applyBorder="1" applyAlignment="1">
      <alignment vertical="center"/>
    </xf>
    <xf numFmtId="0" fontId="6" fillId="0" borderId="5" xfId="3" applyFont="1" applyBorder="1" applyAlignment="1">
      <alignment horizontal="center" vertical="center"/>
    </xf>
    <xf numFmtId="0" fontId="6" fillId="0" borderId="6" xfId="3" applyFont="1" applyBorder="1" applyAlignment="1">
      <alignment horizontal="center" vertical="center" wrapText="1"/>
    </xf>
    <xf numFmtId="0" fontId="13" fillId="0" borderId="7" xfId="3" applyFont="1" applyBorder="1" applyAlignment="1">
      <alignment horizontal="center" vertical="center"/>
    </xf>
    <xf numFmtId="44" fontId="6" fillId="0" borderId="7" xfId="3" applyNumberFormat="1" applyFont="1" applyBorder="1" applyAlignment="1">
      <alignment horizontal="center" vertical="center" wrapText="1"/>
    </xf>
    <xf numFmtId="44" fontId="0" fillId="0" borderId="7" xfId="0" applyNumberFormat="1" applyBorder="1" applyAlignment="1">
      <alignment horizontal="center" vertical="center" wrapText="1"/>
    </xf>
    <xf numFmtId="164" fontId="10" fillId="0" borderId="7" xfId="0" applyNumberFormat="1" applyFont="1" applyBorder="1" applyAlignment="1">
      <alignment horizontal="center" vertical="center" wrapText="1"/>
    </xf>
    <xf numFmtId="44" fontId="7" fillId="0" borderId="7" xfId="0" applyNumberFormat="1" applyFont="1" applyBorder="1" applyAlignment="1">
      <alignment horizontal="center" vertical="center" wrapText="1"/>
    </xf>
    <xf numFmtId="44" fontId="10" fillId="0" borderId="7" xfId="0" applyNumberFormat="1" applyFont="1" applyBorder="1" applyAlignment="1">
      <alignment horizontal="center" vertical="center" wrapText="1"/>
    </xf>
    <xf numFmtId="44" fontId="14" fillId="0" borderId="7" xfId="1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8" xfId="3" applyFont="1" applyBorder="1" applyAlignment="1">
      <alignment horizontal="center" vertical="center"/>
    </xf>
    <xf numFmtId="0" fontId="13" fillId="0" borderId="6" xfId="3" applyFont="1" applyBorder="1" applyAlignment="1">
      <alignment horizontal="center" vertical="center"/>
    </xf>
    <xf numFmtId="44" fontId="6" fillId="0" borderId="6" xfId="3" applyNumberFormat="1" applyFont="1" applyBorder="1" applyAlignment="1">
      <alignment horizontal="center" vertical="center" wrapText="1"/>
    </xf>
    <xf numFmtId="44" fontId="0" fillId="0" borderId="6" xfId="0" applyNumberFormat="1" applyBorder="1" applyAlignment="1">
      <alignment horizontal="center" vertical="center" wrapText="1"/>
    </xf>
    <xf numFmtId="164" fontId="10" fillId="0" borderId="6" xfId="0" applyNumberFormat="1" applyFont="1" applyBorder="1" applyAlignment="1">
      <alignment horizontal="center" vertical="center" wrapText="1"/>
    </xf>
    <xf numFmtId="44" fontId="7" fillId="0" borderId="5" xfId="0" applyNumberFormat="1" applyFont="1" applyBorder="1" applyAlignment="1">
      <alignment horizontal="center" vertical="center" wrapText="1"/>
    </xf>
    <xf numFmtId="44" fontId="0" fillId="0" borderId="5" xfId="0" applyNumberFormat="1" applyBorder="1" applyAlignment="1">
      <alignment horizontal="center" vertical="center" wrapText="1"/>
    </xf>
    <xf numFmtId="44" fontId="10" fillId="0" borderId="5" xfId="0" applyNumberFormat="1" applyFont="1" applyBorder="1" applyAlignment="1">
      <alignment horizontal="center" vertical="center" wrapText="1"/>
    </xf>
    <xf numFmtId="44" fontId="14" fillId="0" borderId="5" xfId="1" applyFont="1" applyFill="1" applyBorder="1" applyAlignment="1">
      <alignment horizontal="center" vertical="center" wrapText="1"/>
    </xf>
    <xf numFmtId="44" fontId="7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6" fillId="0" borderId="5" xfId="3" applyFont="1" applyBorder="1" applyAlignment="1">
      <alignment horizontal="center" vertical="center" wrapText="1"/>
    </xf>
    <xf numFmtId="0" fontId="13" fillId="0" borderId="5" xfId="3" applyFont="1" applyBorder="1" applyAlignment="1">
      <alignment horizontal="center" vertical="center"/>
    </xf>
    <xf numFmtId="44" fontId="6" fillId="0" borderId="5" xfId="3" applyNumberFormat="1" applyFont="1" applyBorder="1" applyAlignment="1">
      <alignment horizontal="center" vertical="center" wrapText="1"/>
    </xf>
    <xf numFmtId="164" fontId="10" fillId="0" borderId="5" xfId="0" applyNumberFormat="1" applyFont="1" applyBorder="1" applyAlignment="1">
      <alignment horizontal="center" vertical="center" wrapText="1"/>
    </xf>
    <xf numFmtId="49" fontId="0" fillId="0" borderId="8" xfId="0" applyNumberFormat="1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3" fillId="0" borderId="0" xfId="3" applyFont="1" applyAlignment="1">
      <alignment horizontal="center" vertical="center"/>
    </xf>
    <xf numFmtId="0" fontId="15" fillId="0" borderId="0" xfId="3" applyFont="1" applyAlignment="1">
      <alignment horizontal="left" vertical="center"/>
    </xf>
    <xf numFmtId="44" fontId="13" fillId="0" borderId="9" xfId="3" applyNumberFormat="1" applyFont="1" applyBorder="1" applyAlignment="1">
      <alignment vertical="center"/>
    </xf>
    <xf numFmtId="44" fontId="16" fillId="0" borderId="0" xfId="0" applyNumberFormat="1" applyFont="1" applyAlignment="1">
      <alignment vertical="center"/>
    </xf>
    <xf numFmtId="164" fontId="16" fillId="0" borderId="0" xfId="0" applyNumberFormat="1" applyFont="1" applyAlignment="1">
      <alignment horizontal="center" vertical="center"/>
    </xf>
    <xf numFmtId="44" fontId="13" fillId="0" borderId="0" xfId="0" applyNumberFormat="1" applyFont="1" applyAlignment="1">
      <alignment vertical="center"/>
    </xf>
    <xf numFmtId="44" fontId="16" fillId="0" borderId="0" xfId="0" applyNumberFormat="1" applyFont="1" applyAlignment="1">
      <alignment horizontal="left" vertical="center"/>
    </xf>
    <xf numFmtId="44" fontId="13" fillId="0" borderId="0" xfId="1" applyFont="1" applyFill="1" applyBorder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/>
    </xf>
    <xf numFmtId="44" fontId="13" fillId="0" borderId="0" xfId="3" applyNumberFormat="1" applyFont="1" applyAlignment="1">
      <alignment vertical="center"/>
    </xf>
    <xf numFmtId="44" fontId="13" fillId="0" borderId="0" xfId="4" applyNumberFormat="1" applyFont="1" applyAlignment="1">
      <alignment vertical="center"/>
    </xf>
    <xf numFmtId="44" fontId="16" fillId="0" borderId="0" xfId="0" applyNumberFormat="1" applyFont="1"/>
    <xf numFmtId="44" fontId="13" fillId="0" borderId="0" xfId="0" applyNumberFormat="1" applyFont="1" applyAlignment="1">
      <alignment horizontal="center" vertical="center"/>
    </xf>
    <xf numFmtId="44" fontId="16" fillId="0" borderId="8" xfId="0" applyNumberFormat="1" applyFont="1" applyBorder="1"/>
    <xf numFmtId="0" fontId="13" fillId="0" borderId="0" xfId="3" applyFont="1" applyAlignment="1">
      <alignment horizontal="left" vertical="center"/>
    </xf>
    <xf numFmtId="0" fontId="16" fillId="0" borderId="8" xfId="0" applyFont="1" applyBorder="1"/>
    <xf numFmtId="0" fontId="17" fillId="0" borderId="8" xfId="0" applyFont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8" fillId="0" borderId="8" xfId="0" applyFont="1" applyBorder="1"/>
    <xf numFmtId="0" fontId="16" fillId="0" borderId="0" xfId="0" applyFont="1" applyAlignment="1">
      <alignment vertical="center"/>
    </xf>
    <xf numFmtId="0" fontId="18" fillId="0" borderId="0" xfId="0" applyFont="1"/>
    <xf numFmtId="44" fontId="16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164" fontId="20" fillId="0" borderId="0" xfId="4" applyNumberFormat="1" applyFont="1" applyAlignment="1">
      <alignment horizontal="center" vertical="center"/>
    </xf>
    <xf numFmtId="164" fontId="20" fillId="0" borderId="0" xfId="4" applyNumberFormat="1" applyFont="1" applyAlignment="1">
      <alignment vertical="center"/>
    </xf>
    <xf numFmtId="164" fontId="13" fillId="0" borderId="0" xfId="4" applyNumberFormat="1" applyFont="1" applyAlignment="1">
      <alignment horizontal="center" vertical="center"/>
    </xf>
    <xf numFmtId="44" fontId="13" fillId="0" borderId="0" xfId="0" applyNumberFormat="1" applyFont="1" applyAlignment="1">
      <alignment horizontal="left" vertical="center"/>
    </xf>
    <xf numFmtId="0" fontId="16" fillId="0" borderId="0" xfId="0" applyFont="1" applyAlignment="1">
      <alignment horizontal="center"/>
    </xf>
    <xf numFmtId="0" fontId="16" fillId="0" borderId="0" xfId="3" applyFont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9" fillId="0" borderId="0" xfId="0" applyFont="1"/>
    <xf numFmtId="44" fontId="17" fillId="0" borderId="1" xfId="0" applyNumberFormat="1" applyFont="1" applyBorder="1" applyAlignment="1">
      <alignment vertical="center"/>
    </xf>
    <xf numFmtId="0" fontId="21" fillId="0" borderId="0" xfId="3" applyFont="1" applyAlignment="1">
      <alignment horizontal="center" vertical="center"/>
    </xf>
    <xf numFmtId="44" fontId="22" fillId="0" borderId="0" xfId="0" applyNumberFormat="1" applyFont="1" applyAlignment="1">
      <alignment horizontal="center" vertical="center"/>
    </xf>
    <xf numFmtId="44" fontId="21" fillId="0" borderId="0" xfId="4" applyNumberFormat="1" applyFont="1" applyAlignment="1">
      <alignment vertical="center"/>
    </xf>
    <xf numFmtId="164" fontId="21" fillId="0" borderId="0" xfId="4" applyNumberFormat="1" applyFont="1" applyAlignment="1">
      <alignment horizontal="center" vertical="center"/>
    </xf>
    <xf numFmtId="44" fontId="9" fillId="0" borderId="0" xfId="0" applyNumberFormat="1" applyFont="1" applyAlignment="1">
      <alignment vertical="center"/>
    </xf>
    <xf numFmtId="44" fontId="3" fillId="0" borderId="0" xfId="0" applyNumberFormat="1" applyFont="1"/>
    <xf numFmtId="0" fontId="22" fillId="0" borderId="0" xfId="0" applyFont="1" applyAlignment="1">
      <alignment horizontal="center" vertical="center"/>
    </xf>
    <xf numFmtId="0" fontId="21" fillId="0" borderId="0" xfId="3" applyFont="1" applyAlignment="1">
      <alignment horizontal="left" vertical="center"/>
    </xf>
    <xf numFmtId="44" fontId="22" fillId="0" borderId="0" xfId="0" applyNumberFormat="1" applyFont="1" applyAlignment="1">
      <alignment vertical="center"/>
    </xf>
    <xf numFmtId="44" fontId="21" fillId="0" borderId="0" xfId="3" applyNumberFormat="1" applyFont="1" applyAlignment="1">
      <alignment horizontal="center" vertical="center"/>
    </xf>
    <xf numFmtId="164" fontId="23" fillId="0" borderId="0" xfId="0" applyNumberFormat="1" applyFont="1" applyAlignment="1">
      <alignment horizontal="center" vertical="center"/>
    </xf>
    <xf numFmtId="44" fontId="9" fillId="0" borderId="0" xfId="0" applyNumberFormat="1" applyFont="1" applyAlignment="1">
      <alignment horizontal="center" vertical="center"/>
    </xf>
    <xf numFmtId="44" fontId="8" fillId="0" borderId="0" xfId="0" applyNumberFormat="1" applyFont="1" applyAlignment="1">
      <alignment horizontal="center" vertical="center"/>
    </xf>
    <xf numFmtId="0" fontId="22" fillId="0" borderId="0" xfId="0" applyFont="1" applyAlignment="1">
      <alignment vertical="center"/>
    </xf>
    <xf numFmtId="0" fontId="2" fillId="0" borderId="8" xfId="0" applyFont="1" applyBorder="1" applyAlignment="1">
      <alignment horizontal="center"/>
    </xf>
    <xf numFmtId="44" fontId="3" fillId="0" borderId="0" xfId="0" applyNumberFormat="1" applyFont="1" applyAlignment="1">
      <alignment vertical="center"/>
    </xf>
    <xf numFmtId="0" fontId="10" fillId="0" borderId="8" xfId="0" applyFont="1" applyBorder="1" applyAlignment="1">
      <alignment horizontal="center"/>
    </xf>
    <xf numFmtId="0" fontId="10" fillId="0" borderId="8" xfId="0" applyFont="1" applyBorder="1" applyAlignment="1">
      <alignment vertical="center"/>
    </xf>
    <xf numFmtId="0" fontId="10" fillId="0" borderId="0" xfId="0" applyFont="1" applyAlignment="1">
      <alignment vertical="center"/>
    </xf>
    <xf numFmtId="44" fontId="9" fillId="0" borderId="1" xfId="0" applyNumberFormat="1" applyFont="1" applyBorder="1" applyAlignment="1">
      <alignment vertical="center"/>
    </xf>
    <xf numFmtId="0" fontId="0" fillId="0" borderId="10" xfId="0" applyBorder="1"/>
    <xf numFmtId="165" fontId="0" fillId="0" borderId="11" xfId="2" applyNumberFormat="1" applyFont="1" applyFill="1" applyBorder="1"/>
    <xf numFmtId="0" fontId="22" fillId="0" borderId="0" xfId="0" applyFont="1"/>
    <xf numFmtId="0" fontId="10" fillId="0" borderId="0" xfId="0" applyFont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44" fontId="0" fillId="0" borderId="17" xfId="1" applyFont="1" applyFill="1" applyBorder="1"/>
    <xf numFmtId="0" fontId="24" fillId="0" borderId="0" xfId="0" applyFont="1" applyAlignment="1">
      <alignment horizontal="center"/>
    </xf>
    <xf numFmtId="0" fontId="0" fillId="0" borderId="0" xfId="0" applyAlignment="1">
      <alignment horizontal="center"/>
    </xf>
    <xf numFmtId="44" fontId="7" fillId="0" borderId="0" xfId="3" applyNumberFormat="1" applyFont="1" applyAlignment="1">
      <alignment horizontal="left"/>
    </xf>
    <xf numFmtId="44" fontId="3" fillId="0" borderId="0" xfId="0" applyNumberFormat="1" applyFont="1" applyAlignment="1">
      <alignment horizontal="center" vertical="center"/>
    </xf>
  </cellXfs>
  <cellStyles count="5">
    <cellStyle name="Moneda" xfId="1" builtinId="4"/>
    <cellStyle name="Normal" xfId="0" builtinId="0"/>
    <cellStyle name="Normal_PRES NOMINA JUL A DIC 2011" xfId="3" xr:uid="{020CB2E9-D29A-4375-AA34-9DF464735D1C}"/>
    <cellStyle name="Normal_RELACION LABORAL 2012" xfId="4" xr:uid="{D4C9916D-65C9-4BD1-BE82-D5AF78FE42E9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149225</xdr:colOff>
      <xdr:row>0</xdr:row>
      <xdr:rowOff>0</xdr:rowOff>
    </xdr:from>
    <xdr:to>
      <xdr:col>2</xdr:col>
      <xdr:colOff>3162300</xdr:colOff>
      <xdr:row>5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9D2A382-68ED-479A-BFAC-365AD5475D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9225" y="0"/>
          <a:ext cx="4699000" cy="1152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914D2-472F-4F02-BAA7-011E8D4D76DC}">
  <dimension ref="A1:BB215"/>
  <sheetViews>
    <sheetView tabSelected="1" workbookViewId="0">
      <selection sqref="A1:XFD1048576"/>
    </sheetView>
  </sheetViews>
  <sheetFormatPr baseColWidth="10" defaultColWidth="12.7109375" defaultRowHeight="15.75" x14ac:dyDescent="0.25"/>
  <cols>
    <col min="1" max="1" width="5.42578125" style="1" customWidth="1"/>
    <col min="2" max="2" width="19.85546875" style="1" customWidth="1"/>
    <col min="3" max="3" width="50.140625" style="2" customWidth="1"/>
    <col min="4" max="4" width="15.7109375" style="1" customWidth="1"/>
    <col min="5" max="5" width="16.7109375" style="1" customWidth="1"/>
    <col min="6" max="6" width="15.28515625" style="1" customWidth="1"/>
    <col min="7" max="7" width="13.28515625" style="1" customWidth="1"/>
    <col min="8" max="8" width="9.5703125" style="1" customWidth="1"/>
    <col min="9" max="11" width="20" style="1" customWidth="1"/>
    <col min="12" max="12" width="19.5703125" style="1" customWidth="1"/>
    <col min="13" max="13" width="14.85546875" style="1" customWidth="1"/>
    <col min="14" max="14" width="17.7109375" style="1" customWidth="1"/>
    <col min="15" max="15" width="16.140625" style="1" customWidth="1"/>
    <col min="16" max="16" width="14.42578125" style="1" customWidth="1"/>
    <col min="17" max="17" width="19.5703125" style="1" customWidth="1"/>
    <col min="18" max="18" width="15.7109375" style="1" customWidth="1"/>
    <col min="19" max="19" width="16.28515625" style="1" customWidth="1"/>
    <col min="20" max="20" width="16.42578125" style="1" customWidth="1"/>
    <col min="21" max="21" width="15.85546875" style="1" customWidth="1"/>
    <col min="22" max="22" width="16.28515625" style="1" customWidth="1"/>
    <col min="23" max="23" width="17.7109375" style="1" customWidth="1"/>
    <col min="24" max="24" width="19.42578125" style="1" customWidth="1"/>
    <col min="25" max="25" width="54.140625" style="1" customWidth="1"/>
    <col min="26" max="16384" width="12.7109375" style="1"/>
  </cols>
  <sheetData>
    <row r="1" spans="1:26" x14ac:dyDescent="0.25">
      <c r="B1" s="1" t="s">
        <v>0</v>
      </c>
      <c r="C1" s="2" t="s">
        <v>0</v>
      </c>
      <c r="E1" s="1" t="s">
        <v>0</v>
      </c>
      <c r="N1" s="1" t="s">
        <v>0</v>
      </c>
      <c r="V1" s="1" t="s">
        <v>0</v>
      </c>
      <c r="W1" s="1" t="s">
        <v>348</v>
      </c>
    </row>
    <row r="2" spans="1:26" x14ac:dyDescent="0.25">
      <c r="A2" s="3" t="s">
        <v>0</v>
      </c>
      <c r="B2" s="3" t="s">
        <v>0</v>
      </c>
      <c r="D2" s="4" t="s">
        <v>1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1" t="s">
        <v>0</v>
      </c>
    </row>
    <row r="3" spans="1:26" x14ac:dyDescent="0.25">
      <c r="A3" s="5" t="s">
        <v>0</v>
      </c>
      <c r="B3" s="5"/>
      <c r="C3" s="6" t="s">
        <v>0</v>
      </c>
      <c r="D3" s="7" t="s">
        <v>2</v>
      </c>
      <c r="E3" s="7"/>
      <c r="F3" s="7"/>
      <c r="G3" s="7"/>
      <c r="H3" s="7"/>
      <c r="I3" s="7"/>
      <c r="J3" s="126"/>
      <c r="K3" s="126"/>
      <c r="L3" s="9"/>
      <c r="M3" s="8"/>
      <c r="N3" s="10"/>
      <c r="O3" s="10"/>
      <c r="P3" s="10"/>
      <c r="Q3" s="10"/>
      <c r="R3" s="10"/>
      <c r="S3" s="10"/>
      <c r="T3" s="10"/>
      <c r="U3" s="10"/>
      <c r="V3" s="11"/>
      <c r="W3" s="12" t="s">
        <v>0</v>
      </c>
      <c r="X3" s="12"/>
    </row>
    <row r="4" spans="1:26" x14ac:dyDescent="0.25">
      <c r="A4" s="5" t="s">
        <v>0</v>
      </c>
      <c r="B4" s="5" t="s">
        <v>0</v>
      </c>
      <c r="C4" s="6"/>
      <c r="D4" s="13" t="s">
        <v>3</v>
      </c>
      <c r="E4" s="14" t="s">
        <v>4</v>
      </c>
      <c r="F4" s="14"/>
      <c r="H4" s="15"/>
      <c r="I4" s="15"/>
      <c r="J4" s="127"/>
      <c r="K4" s="127"/>
      <c r="L4" s="9"/>
      <c r="X4" s="16"/>
      <c r="Y4" s="16"/>
      <c r="Z4" s="16"/>
    </row>
    <row r="5" spans="1:26" x14ac:dyDescent="0.25">
      <c r="A5" s="5"/>
      <c r="B5" s="5" t="s">
        <v>5</v>
      </c>
      <c r="C5" s="6"/>
      <c r="D5" s="17" t="s">
        <v>6</v>
      </c>
      <c r="E5" s="17"/>
      <c r="F5" s="17"/>
      <c r="G5" s="17"/>
      <c r="H5" s="17"/>
      <c r="I5" s="17"/>
      <c r="J5" s="17"/>
      <c r="K5" s="17"/>
      <c r="L5" s="9"/>
      <c r="M5" s="18" t="s">
        <v>349</v>
      </c>
      <c r="N5" s="18"/>
      <c r="O5" s="18"/>
      <c r="P5" s="18"/>
      <c r="Q5" s="18"/>
      <c r="R5" s="18"/>
      <c r="S5" s="18"/>
      <c r="T5" s="18"/>
      <c r="U5" s="18"/>
      <c r="V5" s="18"/>
      <c r="W5" s="18"/>
    </row>
    <row r="6" spans="1:26" x14ac:dyDescent="0.25">
      <c r="A6" s="19"/>
      <c r="B6" s="19"/>
      <c r="C6" s="20"/>
      <c r="D6" s="21" t="s">
        <v>7</v>
      </c>
      <c r="E6" s="22"/>
      <c r="F6" s="22"/>
      <c r="G6" s="22"/>
      <c r="H6" s="22"/>
      <c r="I6" s="23"/>
      <c r="J6" s="24"/>
      <c r="K6" s="24"/>
      <c r="L6" s="25"/>
      <c r="M6" s="26" t="s">
        <v>8</v>
      </c>
      <c r="N6" s="27"/>
      <c r="O6" s="28"/>
      <c r="P6" s="28"/>
      <c r="Q6" s="28"/>
      <c r="R6" s="28"/>
      <c r="S6" s="28"/>
      <c r="T6" s="28"/>
      <c r="U6" s="28"/>
      <c r="V6" s="29"/>
      <c r="W6" s="30"/>
      <c r="X6" s="12"/>
    </row>
    <row r="7" spans="1:26" ht="15.75" customHeight="1" x14ac:dyDescent="0.25">
      <c r="A7" s="31" t="s">
        <v>9</v>
      </c>
      <c r="B7" s="32" t="s">
        <v>10</v>
      </c>
      <c r="C7" s="33" t="s">
        <v>11</v>
      </c>
      <c r="D7" s="34" t="s">
        <v>12</v>
      </c>
      <c r="E7" s="35" t="s">
        <v>13</v>
      </c>
      <c r="F7" s="35" t="s">
        <v>14</v>
      </c>
      <c r="G7" s="36" t="s">
        <v>15</v>
      </c>
      <c r="H7" s="36" t="s">
        <v>16</v>
      </c>
      <c r="I7" s="35" t="s">
        <v>17</v>
      </c>
      <c r="J7" s="37" t="s">
        <v>18</v>
      </c>
      <c r="K7" s="37" t="s">
        <v>19</v>
      </c>
      <c r="L7" s="35" t="s">
        <v>20</v>
      </c>
      <c r="M7" s="37" t="s">
        <v>21</v>
      </c>
      <c r="N7" s="35" t="s">
        <v>22</v>
      </c>
      <c r="O7" s="35" t="s">
        <v>23</v>
      </c>
      <c r="P7" s="35" t="s">
        <v>24</v>
      </c>
      <c r="Q7" s="35" t="s">
        <v>25</v>
      </c>
      <c r="R7" s="35" t="s">
        <v>26</v>
      </c>
      <c r="S7" s="35" t="s">
        <v>27</v>
      </c>
      <c r="T7" s="35" t="s">
        <v>28</v>
      </c>
      <c r="U7" s="38" t="s">
        <v>29</v>
      </c>
      <c r="V7" s="39" t="s">
        <v>30</v>
      </c>
      <c r="W7" s="37" t="s">
        <v>31</v>
      </c>
      <c r="X7" s="37" t="s">
        <v>32</v>
      </c>
      <c r="Y7" s="40" t="s">
        <v>33</v>
      </c>
    </row>
    <row r="8" spans="1:26" ht="24" customHeight="1" x14ac:dyDescent="0.25">
      <c r="A8" s="41"/>
      <c r="B8" s="32"/>
      <c r="C8" s="42"/>
      <c r="D8" s="43"/>
      <c r="E8" s="44"/>
      <c r="F8" s="44"/>
      <c r="G8" s="45"/>
      <c r="H8" s="45"/>
      <c r="I8" s="44"/>
      <c r="J8" s="46"/>
      <c r="K8" s="46"/>
      <c r="L8" s="44"/>
      <c r="M8" s="46"/>
      <c r="N8" s="47"/>
      <c r="O8" s="47"/>
      <c r="P8" s="47"/>
      <c r="Q8" s="47"/>
      <c r="R8" s="47"/>
      <c r="S8" s="47"/>
      <c r="T8" s="47"/>
      <c r="U8" s="48"/>
      <c r="V8" s="49"/>
      <c r="W8" s="50"/>
      <c r="X8" s="50"/>
      <c r="Y8" s="51"/>
    </row>
    <row r="9" spans="1:26" ht="33" customHeight="1" x14ac:dyDescent="0.25">
      <c r="A9" s="41"/>
      <c r="B9" s="52"/>
      <c r="C9" s="53"/>
      <c r="D9" s="54"/>
      <c r="E9" s="47"/>
      <c r="F9" s="47"/>
      <c r="G9" s="55"/>
      <c r="H9" s="55"/>
      <c r="I9" s="47"/>
      <c r="J9" s="56" t="s">
        <v>34</v>
      </c>
      <c r="K9" s="56" t="s">
        <v>35</v>
      </c>
      <c r="L9" s="47"/>
      <c r="M9" s="56" t="s">
        <v>36</v>
      </c>
      <c r="N9" s="56" t="s">
        <v>37</v>
      </c>
      <c r="O9" s="57" t="s">
        <v>38</v>
      </c>
      <c r="P9" s="57" t="s">
        <v>39</v>
      </c>
      <c r="Q9" s="57" t="s">
        <v>40</v>
      </c>
      <c r="R9" s="57" t="s">
        <v>41</v>
      </c>
      <c r="S9" s="57" t="s">
        <v>41</v>
      </c>
      <c r="T9" s="57" t="s">
        <v>42</v>
      </c>
      <c r="U9" s="57" t="s">
        <v>43</v>
      </c>
      <c r="V9" s="57" t="s">
        <v>44</v>
      </c>
      <c r="W9" s="46"/>
      <c r="X9" s="46"/>
      <c r="Y9" s="58"/>
    </row>
    <row r="10" spans="1:26" s="67" customFormat="1" ht="39.950000000000003" customHeight="1" x14ac:dyDescent="0.3">
      <c r="A10" s="59"/>
      <c r="B10" s="59"/>
      <c r="C10" s="60" t="s">
        <v>45</v>
      </c>
      <c r="D10" s="61"/>
      <c r="E10" s="62"/>
      <c r="F10" s="62"/>
      <c r="G10" s="63"/>
      <c r="H10" s="63"/>
      <c r="I10" s="62"/>
      <c r="J10" s="62"/>
      <c r="K10" s="62"/>
      <c r="L10" s="65"/>
      <c r="M10" s="64"/>
      <c r="N10" s="62"/>
      <c r="O10" s="62"/>
      <c r="P10" s="62"/>
      <c r="Q10" s="62"/>
      <c r="R10" s="62"/>
      <c r="S10" s="62"/>
      <c r="T10" s="62"/>
      <c r="U10" s="62"/>
      <c r="V10" s="66"/>
      <c r="W10" s="64"/>
      <c r="X10" s="64"/>
    </row>
    <row r="11" spans="1:26" s="67" customFormat="1" ht="39.950000000000003" customHeight="1" x14ac:dyDescent="0.3">
      <c r="A11" s="68">
        <v>1</v>
      </c>
      <c r="B11" s="67" t="s">
        <v>46</v>
      </c>
      <c r="C11" s="69" t="s">
        <v>47</v>
      </c>
      <c r="D11" s="70">
        <v>1099.56</v>
      </c>
      <c r="E11" s="71">
        <f>D11*1.1507</f>
        <v>1265.263692</v>
      </c>
      <c r="F11" s="71">
        <f>E11</f>
        <v>1265.263692</v>
      </c>
      <c r="G11" s="63">
        <v>15.2</v>
      </c>
      <c r="H11" s="63">
        <v>15.2</v>
      </c>
      <c r="I11" s="62">
        <f>D11*H11</f>
        <v>16713.311999999998</v>
      </c>
      <c r="J11" s="62">
        <v>100</v>
      </c>
      <c r="K11" s="62"/>
      <c r="L11" s="62">
        <f>I11+J11+K11</f>
        <v>16813.311999999998</v>
      </c>
      <c r="M11" s="64">
        <v>0</v>
      </c>
      <c r="N11" s="62">
        <v>506.3</v>
      </c>
      <c r="O11" s="62">
        <v>2625.79</v>
      </c>
      <c r="P11" s="72"/>
      <c r="Q11" s="62"/>
      <c r="R11" s="62"/>
      <c r="S11" s="62"/>
      <c r="T11" s="62"/>
      <c r="U11" s="62"/>
      <c r="V11" s="66">
        <f>SUM(P11+Q11+R11+S11+T11+U11)</f>
        <v>0</v>
      </c>
      <c r="W11" s="64">
        <f>M11+N11+O11+P11+Q11+R11+S11+T11+U11</f>
        <v>3132.09</v>
      </c>
      <c r="X11" s="73">
        <f>L11-W11</f>
        <v>13681.221999999998</v>
      </c>
      <c r="Y11" s="74"/>
    </row>
    <row r="12" spans="1:26" s="67" customFormat="1" ht="39.950000000000003" customHeight="1" x14ac:dyDescent="0.3">
      <c r="A12" s="68"/>
      <c r="B12" s="59"/>
      <c r="C12" s="60" t="s">
        <v>48</v>
      </c>
      <c r="D12" s="70"/>
      <c r="E12" s="71"/>
      <c r="F12" s="71"/>
      <c r="G12" s="63"/>
      <c r="H12" s="63"/>
      <c r="I12" s="62"/>
      <c r="J12" s="62"/>
      <c r="K12" s="62"/>
      <c r="L12" s="62">
        <f t="shared" ref="L12:L75" si="0">I12+J12+K12</f>
        <v>0</v>
      </c>
      <c r="M12" s="64"/>
      <c r="N12" s="62"/>
      <c r="O12" s="62"/>
      <c r="Q12" s="62"/>
      <c r="R12" s="62"/>
      <c r="S12" s="62"/>
      <c r="T12" s="62"/>
      <c r="U12" s="62"/>
      <c r="V12" s="66"/>
      <c r="W12" s="64"/>
      <c r="X12" s="73"/>
    </row>
    <row r="13" spans="1:26" s="67" customFormat="1" ht="39.950000000000003" customHeight="1" x14ac:dyDescent="0.3">
      <c r="A13" s="68">
        <f>A11+1</f>
        <v>2</v>
      </c>
      <c r="B13" s="59"/>
      <c r="C13" s="75" t="s">
        <v>49</v>
      </c>
      <c r="D13" s="70">
        <v>947.5</v>
      </c>
      <c r="E13" s="71">
        <f>D13*1.1507</f>
        <v>1090.2882500000001</v>
      </c>
      <c r="F13" s="71">
        <f>E13</f>
        <v>1090.2882500000001</v>
      </c>
      <c r="G13" s="63">
        <v>15.2</v>
      </c>
      <c r="H13" s="63">
        <v>15.2</v>
      </c>
      <c r="I13" s="62">
        <f>D13*H13</f>
        <v>14402</v>
      </c>
      <c r="J13" s="62">
        <v>100</v>
      </c>
      <c r="K13" s="62"/>
      <c r="L13" s="62">
        <f t="shared" si="0"/>
        <v>14502</v>
      </c>
      <c r="M13" s="64">
        <v>0</v>
      </c>
      <c r="N13" s="62">
        <v>0</v>
      </c>
      <c r="O13" s="62">
        <v>2144.52</v>
      </c>
      <c r="P13" s="62"/>
      <c r="Q13" s="62"/>
      <c r="R13" s="62"/>
      <c r="S13" s="62"/>
      <c r="T13" s="62"/>
      <c r="U13" s="62"/>
      <c r="V13" s="66">
        <f>SUM(P13+Q13+R13+S13+T13+U13)</f>
        <v>0</v>
      </c>
      <c r="W13" s="64">
        <f>M13+N13+O13+P13+Q13+R13+S13+T13+U13</f>
        <v>2144.52</v>
      </c>
      <c r="X13" s="73">
        <f>L13-W13</f>
        <v>12357.48</v>
      </c>
      <c r="Y13" s="76"/>
    </row>
    <row r="14" spans="1:26" s="67" customFormat="1" ht="39.950000000000003" customHeight="1" x14ac:dyDescent="0.3">
      <c r="A14" s="68">
        <f>A13+1</f>
        <v>3</v>
      </c>
      <c r="B14" s="59" t="s">
        <v>50</v>
      </c>
      <c r="C14" s="75" t="s">
        <v>51</v>
      </c>
      <c r="D14" s="70">
        <v>577.04999999999995</v>
      </c>
      <c r="E14" s="71">
        <f>D14*1.1507</f>
        <v>664.01143500000001</v>
      </c>
      <c r="F14" s="71">
        <f>E14</f>
        <v>664.01143500000001</v>
      </c>
      <c r="G14" s="63">
        <v>15.2</v>
      </c>
      <c r="H14" s="63">
        <v>15.2</v>
      </c>
      <c r="I14" s="62">
        <f>D14*H14</f>
        <v>8771.159999999998</v>
      </c>
      <c r="J14" s="62">
        <v>100</v>
      </c>
      <c r="K14" s="62">
        <v>1260.1600000000001</v>
      </c>
      <c r="L14" s="62">
        <f t="shared" si="0"/>
        <v>10131.319999999998</v>
      </c>
      <c r="M14" s="64">
        <v>0</v>
      </c>
      <c r="N14" s="62">
        <v>256.02999999999997</v>
      </c>
      <c r="O14" s="62">
        <v>1198.52</v>
      </c>
      <c r="P14" s="62"/>
      <c r="Q14" s="62"/>
      <c r="R14" s="62">
        <v>200</v>
      </c>
      <c r="S14" s="62"/>
      <c r="T14" s="62"/>
      <c r="U14" s="62"/>
      <c r="V14" s="66">
        <f>SUM(P14+Q14+R14+S14+T14+U14)</f>
        <v>200</v>
      </c>
      <c r="W14" s="64">
        <f>M14+N14+O14+P14+Q14+R14+S14+T14+U14</f>
        <v>1654.55</v>
      </c>
      <c r="X14" s="73">
        <f>L14-W14</f>
        <v>8476.7699999999986</v>
      </c>
      <c r="Y14" s="74"/>
    </row>
    <row r="15" spans="1:26" s="67" customFormat="1" ht="39.950000000000003" customHeight="1" x14ac:dyDescent="0.3">
      <c r="A15" s="68">
        <f>A14+1</f>
        <v>4</v>
      </c>
      <c r="B15" s="59" t="s">
        <v>52</v>
      </c>
      <c r="C15" s="75" t="s">
        <v>53</v>
      </c>
      <c r="D15" s="70">
        <v>489.38</v>
      </c>
      <c r="E15" s="71">
        <f>D15*1.1507</f>
        <v>563.12956600000007</v>
      </c>
      <c r="F15" s="71">
        <f>E15</f>
        <v>563.12956600000007</v>
      </c>
      <c r="G15" s="63">
        <v>15.2</v>
      </c>
      <c r="H15" s="63">
        <v>15.2</v>
      </c>
      <c r="I15" s="62">
        <f>D15*H15</f>
        <v>7438.576</v>
      </c>
      <c r="J15" s="62">
        <v>100</v>
      </c>
      <c r="K15" s="62">
        <v>945.12</v>
      </c>
      <c r="L15" s="62">
        <f t="shared" si="0"/>
        <v>8483.6959999999999</v>
      </c>
      <c r="M15" s="64">
        <f>I15*1%</f>
        <v>74.385760000000005</v>
      </c>
      <c r="N15" s="62">
        <v>214.04</v>
      </c>
      <c r="O15" s="62">
        <v>859.77</v>
      </c>
      <c r="P15" s="62"/>
      <c r="Q15" s="62"/>
      <c r="R15" s="62"/>
      <c r="S15" s="62"/>
      <c r="T15" s="62"/>
      <c r="U15" s="62"/>
      <c r="V15" s="66">
        <f>SUM(P15+Q15+R15+S15+T15+U15)</f>
        <v>0</v>
      </c>
      <c r="W15" s="64">
        <f>M15+N15+O15+P15+Q15+R15+S15+T15+U15</f>
        <v>1148.1957600000001</v>
      </c>
      <c r="X15" s="73">
        <f>L15-W15</f>
        <v>7335.5002399999994</v>
      </c>
      <c r="Y15" s="76"/>
    </row>
    <row r="16" spans="1:26" s="67" customFormat="1" ht="39.950000000000003" customHeight="1" x14ac:dyDescent="0.3">
      <c r="A16" s="68">
        <f>A15+1</f>
        <v>5</v>
      </c>
      <c r="B16" s="59" t="s">
        <v>54</v>
      </c>
      <c r="C16" s="75" t="s">
        <v>55</v>
      </c>
      <c r="D16" s="70">
        <v>444.76</v>
      </c>
      <c r="E16" s="71">
        <f>D16*1.1507</f>
        <v>511.78533200000004</v>
      </c>
      <c r="F16" s="71">
        <f>E16</f>
        <v>511.78533200000004</v>
      </c>
      <c r="G16" s="63">
        <v>15.2</v>
      </c>
      <c r="H16" s="63">
        <v>15.2</v>
      </c>
      <c r="I16" s="62">
        <f>D16*H16</f>
        <v>6760.3519999999999</v>
      </c>
      <c r="J16" s="62">
        <v>100</v>
      </c>
      <c r="K16" s="62">
        <v>1575.2</v>
      </c>
      <c r="L16" s="62">
        <f t="shared" si="0"/>
        <v>8435.5519999999997</v>
      </c>
      <c r="M16" s="64">
        <f>I16*1%</f>
        <v>67.603520000000003</v>
      </c>
      <c r="N16" s="62">
        <v>192.66</v>
      </c>
      <c r="O16" s="62">
        <v>851.14</v>
      </c>
      <c r="P16" s="62"/>
      <c r="Q16" s="62"/>
      <c r="R16" s="62">
        <v>200</v>
      </c>
      <c r="S16" s="62"/>
      <c r="T16" s="62"/>
      <c r="U16" s="62"/>
      <c r="V16" s="66">
        <f>SUM(P16+Q16+R16+S16+T16+U16)</f>
        <v>200</v>
      </c>
      <c r="W16" s="64">
        <f>M16+N16+O16+P16+Q16+R16+S16+T16+U16</f>
        <v>1311.4035199999998</v>
      </c>
      <c r="X16" s="73">
        <f>L16-W16</f>
        <v>7124.1484799999998</v>
      </c>
      <c r="Y16" s="76"/>
    </row>
    <row r="17" spans="1:25" s="67" customFormat="1" ht="39.950000000000003" customHeight="1" x14ac:dyDescent="0.3">
      <c r="A17" s="68">
        <f>A16+1</f>
        <v>6</v>
      </c>
      <c r="B17" s="59" t="s">
        <v>56</v>
      </c>
      <c r="C17" s="75" t="s">
        <v>57</v>
      </c>
      <c r="D17" s="70">
        <v>388.54</v>
      </c>
      <c r="E17" s="71">
        <f>D17*1.1507</f>
        <v>447.09297800000007</v>
      </c>
      <c r="F17" s="71">
        <f>E17</f>
        <v>447.09297800000007</v>
      </c>
      <c r="G17" s="63">
        <v>15.2</v>
      </c>
      <c r="H17" s="63">
        <v>15.2</v>
      </c>
      <c r="I17" s="62">
        <f>D17*H17</f>
        <v>5905.808</v>
      </c>
      <c r="J17" s="62">
        <v>100</v>
      </c>
      <c r="K17" s="62">
        <v>1575.2</v>
      </c>
      <c r="L17" s="62">
        <f t="shared" si="0"/>
        <v>7581.0079999999998</v>
      </c>
      <c r="M17" s="64">
        <f>I17*1%</f>
        <v>59.058080000000004</v>
      </c>
      <c r="N17" s="62">
        <v>0</v>
      </c>
      <c r="O17" s="62">
        <v>698.01</v>
      </c>
      <c r="P17" s="62"/>
      <c r="Q17" s="62"/>
      <c r="R17" s="62"/>
      <c r="S17" s="62"/>
      <c r="T17" s="62"/>
      <c r="U17" s="62"/>
      <c r="V17" s="66">
        <f t="shared" ref="V17:V80" si="1">P17+Q17+R17+S17+T17+U17</f>
        <v>0</v>
      </c>
      <c r="W17" s="64">
        <f>M17+N17+O17+P17+Q17+R17+S17+T17+U17</f>
        <v>757.06808000000001</v>
      </c>
      <c r="X17" s="73">
        <f>L17-W17</f>
        <v>6823.9399199999998</v>
      </c>
      <c r="Y17" s="77"/>
    </row>
    <row r="18" spans="1:25" s="67" customFormat="1" ht="39.950000000000003" customHeight="1" x14ac:dyDescent="0.3">
      <c r="A18" s="68"/>
      <c r="B18" s="59" t="s">
        <v>5</v>
      </c>
      <c r="C18" s="60" t="s">
        <v>58</v>
      </c>
      <c r="D18" s="70"/>
      <c r="E18" s="71"/>
      <c r="F18" s="71"/>
      <c r="G18" s="63"/>
      <c r="H18" s="63"/>
      <c r="I18" s="62"/>
      <c r="J18" s="62"/>
      <c r="K18" s="62"/>
      <c r="L18" s="62">
        <f t="shared" si="0"/>
        <v>0</v>
      </c>
      <c r="M18" s="64"/>
      <c r="N18" s="62"/>
      <c r="O18" s="62"/>
      <c r="P18" s="62"/>
      <c r="Q18" s="62"/>
      <c r="R18" s="62"/>
      <c r="S18" s="62"/>
      <c r="T18" s="62"/>
      <c r="U18" s="62"/>
      <c r="V18" s="66"/>
      <c r="W18" s="64"/>
      <c r="X18" s="73"/>
    </row>
    <row r="19" spans="1:25" s="67" customFormat="1" ht="39.950000000000003" customHeight="1" x14ac:dyDescent="0.3">
      <c r="A19" s="68">
        <f>A17+1</f>
        <v>7</v>
      </c>
      <c r="B19" s="68" t="s">
        <v>138</v>
      </c>
      <c r="C19" s="78" t="s">
        <v>139</v>
      </c>
      <c r="D19" s="70">
        <v>484.63</v>
      </c>
      <c r="E19" s="71">
        <f t="shared" ref="E19:E24" si="2">D19*1.1507</f>
        <v>557.66374100000007</v>
      </c>
      <c r="F19" s="71">
        <f t="shared" ref="F19:F24" si="3">E19</f>
        <v>557.66374100000007</v>
      </c>
      <c r="G19" s="63">
        <v>15.2</v>
      </c>
      <c r="H19" s="63">
        <v>15.2</v>
      </c>
      <c r="I19" s="62">
        <f t="shared" ref="I19:I24" si="4">D19*H19</f>
        <v>7366.3759999999993</v>
      </c>
      <c r="J19" s="62">
        <v>100</v>
      </c>
      <c r="K19" s="62"/>
      <c r="L19" s="62">
        <f t="shared" si="0"/>
        <v>7466.3759999999993</v>
      </c>
      <c r="M19" s="64">
        <f>I19*1%</f>
        <v>73.663759999999996</v>
      </c>
      <c r="N19" s="62">
        <v>211.76</v>
      </c>
      <c r="O19" s="62">
        <v>677.47</v>
      </c>
      <c r="P19" s="62"/>
      <c r="Q19" s="62"/>
      <c r="R19" s="62">
        <v>400</v>
      </c>
      <c r="S19" s="62"/>
      <c r="T19" s="62"/>
      <c r="U19" s="62">
        <v>1055</v>
      </c>
      <c r="V19" s="66">
        <f>P19+Q19+R19+S19+T19+U19</f>
        <v>1455</v>
      </c>
      <c r="W19" s="64">
        <f t="shared" ref="W19:W24" si="5">M19+N19+O19+P19+Q19+R19+S19+T19+U19</f>
        <v>2417.8937599999999</v>
      </c>
      <c r="X19" s="73">
        <f t="shared" ref="X19:X24" si="6">L19-W19</f>
        <v>5048.4822399999994</v>
      </c>
      <c r="Y19" s="76"/>
    </row>
    <row r="20" spans="1:25" s="67" customFormat="1" ht="39.950000000000003" customHeight="1" x14ac:dyDescent="0.3">
      <c r="A20" s="68">
        <f>A19+1</f>
        <v>8</v>
      </c>
      <c r="B20" s="59" t="s">
        <v>59</v>
      </c>
      <c r="C20" s="75" t="s">
        <v>60</v>
      </c>
      <c r="D20" s="70">
        <v>444.76</v>
      </c>
      <c r="E20" s="71">
        <f t="shared" si="2"/>
        <v>511.78533200000004</v>
      </c>
      <c r="F20" s="71">
        <f t="shared" si="3"/>
        <v>511.78533200000004</v>
      </c>
      <c r="G20" s="63">
        <v>15.2</v>
      </c>
      <c r="H20" s="63">
        <v>15.2</v>
      </c>
      <c r="I20" s="62">
        <f t="shared" si="4"/>
        <v>6760.3519999999999</v>
      </c>
      <c r="J20" s="62">
        <v>100</v>
      </c>
      <c r="K20" s="62">
        <v>1890.24</v>
      </c>
      <c r="L20" s="62">
        <f t="shared" si="0"/>
        <v>8750.5920000000006</v>
      </c>
      <c r="M20" s="64">
        <f>I20*1%</f>
        <v>67.603520000000003</v>
      </c>
      <c r="N20" s="62">
        <v>192.66</v>
      </c>
      <c r="O20" s="62">
        <v>907.6</v>
      </c>
      <c r="P20" s="62"/>
      <c r="Q20" s="62">
        <v>20</v>
      </c>
      <c r="R20" s="62"/>
      <c r="S20" s="62">
        <f>I20*5%</f>
        <v>338.01760000000002</v>
      </c>
      <c r="T20" s="62"/>
      <c r="U20" s="62"/>
      <c r="V20" s="66">
        <f t="shared" si="1"/>
        <v>358.01760000000002</v>
      </c>
      <c r="W20" s="64">
        <f t="shared" si="5"/>
        <v>1525.88112</v>
      </c>
      <c r="X20" s="73">
        <f t="shared" si="6"/>
        <v>7224.7108800000005</v>
      </c>
      <c r="Y20" s="76"/>
    </row>
    <row r="21" spans="1:25" s="67" customFormat="1" ht="39.950000000000003" customHeight="1" x14ac:dyDescent="0.3">
      <c r="A21" s="68">
        <f>A20+1</f>
        <v>9</v>
      </c>
      <c r="B21" s="59" t="s">
        <v>61</v>
      </c>
      <c r="C21" s="78" t="s">
        <v>62</v>
      </c>
      <c r="D21" s="70">
        <v>484.63</v>
      </c>
      <c r="E21" s="71">
        <f t="shared" si="2"/>
        <v>557.66374100000007</v>
      </c>
      <c r="F21" s="71">
        <f t="shared" si="3"/>
        <v>557.66374100000007</v>
      </c>
      <c r="G21" s="63">
        <v>15.2</v>
      </c>
      <c r="H21" s="63">
        <v>15.2</v>
      </c>
      <c r="I21" s="62">
        <f t="shared" si="4"/>
        <v>7366.3759999999993</v>
      </c>
      <c r="J21" s="62">
        <v>100</v>
      </c>
      <c r="K21" s="62">
        <v>945.12</v>
      </c>
      <c r="L21" s="62">
        <f t="shared" si="0"/>
        <v>8411.4959999999992</v>
      </c>
      <c r="M21" s="64">
        <f>I21*1%</f>
        <v>73.663759999999996</v>
      </c>
      <c r="N21" s="62">
        <v>211.76</v>
      </c>
      <c r="O21" s="62">
        <v>846.83</v>
      </c>
      <c r="P21" s="62"/>
      <c r="Q21" s="62"/>
      <c r="R21" s="62">
        <v>200</v>
      </c>
      <c r="S21" s="62"/>
      <c r="T21" s="62"/>
      <c r="U21" s="62">
        <v>530</v>
      </c>
      <c r="V21" s="66">
        <f t="shared" si="1"/>
        <v>730</v>
      </c>
      <c r="W21" s="64">
        <f t="shared" si="5"/>
        <v>1862.2537600000001</v>
      </c>
      <c r="X21" s="73">
        <f t="shared" si="6"/>
        <v>6549.2422399999996</v>
      </c>
      <c r="Y21" s="76"/>
    </row>
    <row r="22" spans="1:25" s="67" customFormat="1" ht="39.950000000000003" customHeight="1" x14ac:dyDescent="0.3">
      <c r="A22" s="68">
        <f>A21+1</f>
        <v>10</v>
      </c>
      <c r="B22" s="59" t="s">
        <v>63</v>
      </c>
      <c r="C22" s="78" t="s">
        <v>64</v>
      </c>
      <c r="D22" s="70">
        <v>444.76</v>
      </c>
      <c r="E22" s="71">
        <f t="shared" si="2"/>
        <v>511.78533200000004</v>
      </c>
      <c r="F22" s="71">
        <f t="shared" si="3"/>
        <v>511.78533200000004</v>
      </c>
      <c r="G22" s="63">
        <v>15.2</v>
      </c>
      <c r="H22" s="63">
        <v>15.2</v>
      </c>
      <c r="I22" s="62">
        <f t="shared" si="4"/>
        <v>6760.3519999999999</v>
      </c>
      <c r="J22" s="62">
        <v>100</v>
      </c>
      <c r="K22" s="62">
        <v>945.12</v>
      </c>
      <c r="L22" s="62">
        <f t="shared" si="0"/>
        <v>7805.4719999999998</v>
      </c>
      <c r="M22" s="64">
        <f>I22*1%</f>
        <v>67.603520000000003</v>
      </c>
      <c r="N22" s="62">
        <v>192.66</v>
      </c>
      <c r="O22" s="62">
        <v>738.23</v>
      </c>
      <c r="P22" s="62"/>
      <c r="Q22" s="62"/>
      <c r="R22" s="62">
        <v>400</v>
      </c>
      <c r="S22" s="62"/>
      <c r="T22" s="62"/>
      <c r="U22" s="62"/>
      <c r="V22" s="66">
        <f t="shared" si="1"/>
        <v>400</v>
      </c>
      <c r="W22" s="64">
        <f t="shared" si="5"/>
        <v>1398.49352</v>
      </c>
      <c r="X22" s="73">
        <f t="shared" si="6"/>
        <v>6406.9784799999998</v>
      </c>
      <c r="Y22" s="76"/>
    </row>
    <row r="23" spans="1:25" s="67" customFormat="1" ht="39.950000000000003" customHeight="1" x14ac:dyDescent="0.3">
      <c r="A23" s="68">
        <f>A22+1</f>
        <v>11</v>
      </c>
      <c r="B23" s="59" t="s">
        <v>65</v>
      </c>
      <c r="C23" s="75" t="s">
        <v>66</v>
      </c>
      <c r="D23" s="70">
        <v>397.49</v>
      </c>
      <c r="E23" s="71">
        <f t="shared" si="2"/>
        <v>457.39174300000002</v>
      </c>
      <c r="F23" s="71">
        <f t="shared" si="3"/>
        <v>457.39174300000002</v>
      </c>
      <c r="G23" s="63">
        <v>15.2</v>
      </c>
      <c r="H23" s="63">
        <v>15.2</v>
      </c>
      <c r="I23" s="62">
        <f t="shared" si="4"/>
        <v>6041.848</v>
      </c>
      <c r="J23" s="62">
        <v>100</v>
      </c>
      <c r="K23" s="62">
        <v>1575.2</v>
      </c>
      <c r="L23" s="62">
        <f t="shared" si="0"/>
        <v>7717.0479999999998</v>
      </c>
      <c r="M23" s="64">
        <f>I23*1%</f>
        <v>60.418480000000002</v>
      </c>
      <c r="N23" s="62">
        <v>170.02</v>
      </c>
      <c r="O23" s="62">
        <v>722.39</v>
      </c>
      <c r="P23" s="62"/>
      <c r="Q23" s="62">
        <v>20</v>
      </c>
      <c r="R23" s="62"/>
      <c r="S23" s="62">
        <f>I23*5%</f>
        <v>302.0924</v>
      </c>
      <c r="T23" s="62"/>
      <c r="U23" s="62"/>
      <c r="V23" s="66">
        <f t="shared" si="1"/>
        <v>322.0924</v>
      </c>
      <c r="W23" s="64">
        <f t="shared" si="5"/>
        <v>1274.9208800000001</v>
      </c>
      <c r="X23" s="73">
        <f t="shared" si="6"/>
        <v>6442.1271199999992</v>
      </c>
      <c r="Y23" s="76"/>
    </row>
    <row r="24" spans="1:25" s="67" customFormat="1" ht="39.950000000000003" customHeight="1" x14ac:dyDescent="0.3">
      <c r="A24" s="68">
        <f>A23+1</f>
        <v>12</v>
      </c>
      <c r="B24" s="59" t="s">
        <v>65</v>
      </c>
      <c r="C24" s="75" t="s">
        <v>67</v>
      </c>
      <c r="D24" s="70">
        <v>320.14999999999998</v>
      </c>
      <c r="E24" s="71">
        <f t="shared" si="2"/>
        <v>368.39660499999997</v>
      </c>
      <c r="F24" s="71">
        <f t="shared" si="3"/>
        <v>368.39660499999997</v>
      </c>
      <c r="G24" s="63">
        <v>15.2</v>
      </c>
      <c r="H24" s="63">
        <v>15.2</v>
      </c>
      <c r="I24" s="62">
        <f t="shared" si="4"/>
        <v>4866.28</v>
      </c>
      <c r="J24" s="62">
        <v>100</v>
      </c>
      <c r="K24" s="62"/>
      <c r="L24" s="62">
        <f t="shared" si="0"/>
        <v>4966.28</v>
      </c>
      <c r="M24" s="64"/>
      <c r="N24" s="62">
        <v>132.99</v>
      </c>
      <c r="O24" s="62">
        <v>81.86</v>
      </c>
      <c r="P24" s="62"/>
      <c r="Q24" s="62"/>
      <c r="R24" s="62"/>
      <c r="S24" s="62"/>
      <c r="T24" s="62"/>
      <c r="U24" s="62"/>
      <c r="V24" s="66">
        <f t="shared" si="1"/>
        <v>0</v>
      </c>
      <c r="W24" s="64">
        <f t="shared" si="5"/>
        <v>214.85000000000002</v>
      </c>
      <c r="X24" s="73">
        <f t="shared" si="6"/>
        <v>4751.4299999999994</v>
      </c>
      <c r="Y24" s="76"/>
    </row>
    <row r="25" spans="1:25" s="67" customFormat="1" ht="39.950000000000003" customHeight="1" x14ac:dyDescent="0.3">
      <c r="A25" s="68"/>
      <c r="B25" s="59"/>
      <c r="C25" s="60" t="s">
        <v>68</v>
      </c>
      <c r="D25" s="70"/>
      <c r="E25" s="71"/>
      <c r="F25" s="71"/>
      <c r="G25" s="63"/>
      <c r="H25" s="63"/>
      <c r="I25" s="62"/>
      <c r="J25" s="62"/>
      <c r="K25" s="62"/>
      <c r="L25" s="62">
        <f t="shared" si="0"/>
        <v>0</v>
      </c>
      <c r="M25" s="64"/>
      <c r="N25" s="62"/>
      <c r="O25" s="62"/>
      <c r="P25" s="62"/>
      <c r="Q25" s="62"/>
      <c r="R25" s="62"/>
      <c r="S25" s="62"/>
      <c r="T25" s="62"/>
      <c r="U25" s="62"/>
      <c r="V25" s="66"/>
      <c r="W25" s="64"/>
      <c r="X25" s="73"/>
    </row>
    <row r="26" spans="1:25" s="67" customFormat="1" ht="39.950000000000003" customHeight="1" x14ac:dyDescent="0.3">
      <c r="A26" s="68">
        <f>A24+1</f>
        <v>13</v>
      </c>
      <c r="B26" s="59" t="s">
        <v>69</v>
      </c>
      <c r="C26" s="75" t="s">
        <v>70</v>
      </c>
      <c r="D26" s="70">
        <v>444.76</v>
      </c>
      <c r="E26" s="71">
        <f>D26*1.1507</f>
        <v>511.78533200000004</v>
      </c>
      <c r="F26" s="71">
        <f>E26</f>
        <v>511.78533200000004</v>
      </c>
      <c r="G26" s="63">
        <v>15.2</v>
      </c>
      <c r="H26" s="63">
        <v>15.2</v>
      </c>
      <c r="I26" s="62">
        <f>D26*H26</f>
        <v>6760.3519999999999</v>
      </c>
      <c r="J26" s="62">
        <v>100</v>
      </c>
      <c r="K26" s="62">
        <v>1575.2</v>
      </c>
      <c r="L26" s="62">
        <f t="shared" si="0"/>
        <v>8435.5519999999997</v>
      </c>
      <c r="M26" s="64">
        <f>I26*1%</f>
        <v>67.603520000000003</v>
      </c>
      <c r="N26" s="62">
        <v>192.66</v>
      </c>
      <c r="O26" s="62">
        <v>851.14</v>
      </c>
      <c r="P26" s="62"/>
      <c r="Q26" s="62"/>
      <c r="R26" s="62">
        <v>200</v>
      </c>
      <c r="S26" s="62"/>
      <c r="T26" s="62"/>
      <c r="U26" s="62">
        <v>1000</v>
      </c>
      <c r="V26" s="66">
        <f t="shared" si="1"/>
        <v>1200</v>
      </c>
      <c r="W26" s="64">
        <f>M26+N26+O26+P26+Q26+R26+S26+T26+U26</f>
        <v>2311.4035199999998</v>
      </c>
      <c r="X26" s="73">
        <f>L26-W26</f>
        <v>6124.1484799999998</v>
      </c>
      <c r="Y26" s="76"/>
    </row>
    <row r="27" spans="1:25" s="67" customFormat="1" ht="39.950000000000003" customHeight="1" x14ac:dyDescent="0.3">
      <c r="A27" s="68"/>
      <c r="B27" s="59"/>
      <c r="C27" s="60" t="s">
        <v>71</v>
      </c>
      <c r="D27" s="70"/>
      <c r="E27" s="71"/>
      <c r="F27" s="71"/>
      <c r="G27" s="63"/>
      <c r="H27" s="63"/>
      <c r="I27" s="62"/>
      <c r="J27" s="62"/>
      <c r="K27" s="62"/>
      <c r="L27" s="62">
        <f t="shared" si="0"/>
        <v>0</v>
      </c>
      <c r="M27" s="64"/>
      <c r="N27" s="62"/>
      <c r="O27" s="62"/>
      <c r="P27" s="62"/>
      <c r="Q27" s="62"/>
      <c r="R27" s="62"/>
      <c r="S27" s="62"/>
      <c r="T27" s="62"/>
      <c r="U27" s="62"/>
      <c r="V27" s="66"/>
      <c r="W27" s="64"/>
      <c r="X27" s="73"/>
      <c r="Y27" s="79"/>
    </row>
    <row r="28" spans="1:25" s="67" customFormat="1" ht="39.950000000000003" customHeight="1" x14ac:dyDescent="0.3">
      <c r="A28" s="68">
        <f>A26+1</f>
        <v>14</v>
      </c>
      <c r="B28" s="59" t="s">
        <v>72</v>
      </c>
      <c r="C28" s="75" t="s">
        <v>73</v>
      </c>
      <c r="D28" s="70">
        <v>486.69</v>
      </c>
      <c r="E28" s="71">
        <f>D28*1.1507</f>
        <v>560.03418299999998</v>
      </c>
      <c r="F28" s="71">
        <f>E28</f>
        <v>560.03418299999998</v>
      </c>
      <c r="G28" s="63">
        <v>15.2</v>
      </c>
      <c r="H28" s="63">
        <v>15.2</v>
      </c>
      <c r="I28" s="62">
        <f>D28*H28</f>
        <v>7397.6879999999992</v>
      </c>
      <c r="J28" s="62">
        <v>100</v>
      </c>
      <c r="K28" s="62">
        <v>1890.24</v>
      </c>
      <c r="L28" s="62">
        <f t="shared" si="0"/>
        <v>9387.9279999999999</v>
      </c>
      <c r="M28" s="64">
        <f>I28*1%</f>
        <v>73.976879999999994</v>
      </c>
      <c r="N28" s="62">
        <v>212.75</v>
      </c>
      <c r="O28" s="62">
        <v>1039.73</v>
      </c>
      <c r="P28" s="62"/>
      <c r="Q28" s="62">
        <v>20</v>
      </c>
      <c r="R28" s="62"/>
      <c r="S28" s="62">
        <f>I28*5%</f>
        <v>369.88439999999997</v>
      </c>
      <c r="T28" s="62"/>
      <c r="U28" s="62"/>
      <c r="V28" s="66">
        <f t="shared" si="1"/>
        <v>389.88439999999997</v>
      </c>
      <c r="W28" s="64">
        <f>M28+N28+O28+P28+Q28+R28+S28+T28+U28</f>
        <v>1716.3412799999999</v>
      </c>
      <c r="X28" s="73">
        <f>L28-W28</f>
        <v>7671.5867200000002</v>
      </c>
      <c r="Y28" s="80"/>
    </row>
    <row r="29" spans="1:25" s="67" customFormat="1" ht="39.950000000000003" customHeight="1" x14ac:dyDescent="0.3">
      <c r="A29" s="68"/>
      <c r="B29" s="59"/>
      <c r="C29" s="60" t="s">
        <v>74</v>
      </c>
      <c r="D29" s="70"/>
      <c r="E29" s="71"/>
      <c r="F29" s="71"/>
      <c r="G29" s="63"/>
      <c r="H29" s="63"/>
      <c r="I29" s="62"/>
      <c r="J29" s="62"/>
      <c r="K29" s="62"/>
      <c r="L29" s="62">
        <f t="shared" si="0"/>
        <v>0</v>
      </c>
      <c r="M29" s="64"/>
      <c r="N29" s="62"/>
      <c r="O29" s="62"/>
      <c r="P29" s="62"/>
      <c r="Q29" s="62"/>
      <c r="R29" s="62"/>
      <c r="S29" s="62"/>
      <c r="T29" s="62"/>
      <c r="U29" s="62"/>
      <c r="V29" s="66"/>
      <c r="W29" s="64"/>
      <c r="X29" s="73"/>
    </row>
    <row r="30" spans="1:25" s="67" customFormat="1" ht="39.950000000000003" customHeight="1" x14ac:dyDescent="0.3">
      <c r="A30" s="68">
        <f>A28+1</f>
        <v>15</v>
      </c>
      <c r="B30" s="59" t="s">
        <v>75</v>
      </c>
      <c r="C30" s="75" t="s">
        <v>76</v>
      </c>
      <c r="D30" s="70">
        <v>550</v>
      </c>
      <c r="E30" s="71">
        <f t="shared" ref="E30:E35" si="7">D30*1.1507</f>
        <v>632.88499999999999</v>
      </c>
      <c r="F30" s="71">
        <f t="shared" ref="F30:F35" si="8">E30</f>
        <v>632.88499999999999</v>
      </c>
      <c r="G30" s="63">
        <v>15.2</v>
      </c>
      <c r="H30" s="63">
        <v>15.2</v>
      </c>
      <c r="I30" s="62">
        <f t="shared" ref="I30:I35" si="9">D30*H30</f>
        <v>8360</v>
      </c>
      <c r="J30" s="62">
        <v>100</v>
      </c>
      <c r="K30" s="62">
        <v>1575.2</v>
      </c>
      <c r="L30" s="62">
        <f t="shared" si="0"/>
        <v>10035.200000000001</v>
      </c>
      <c r="M30" s="64">
        <v>0</v>
      </c>
      <c r="N30" s="62">
        <v>243.07</v>
      </c>
      <c r="O30" s="62">
        <v>1177.99</v>
      </c>
      <c r="P30" s="62"/>
      <c r="Q30" s="62"/>
      <c r="R30" s="62"/>
      <c r="S30" s="62"/>
      <c r="T30" s="62"/>
      <c r="U30" s="62"/>
      <c r="V30" s="66">
        <f t="shared" si="1"/>
        <v>0</v>
      </c>
      <c r="W30" s="64">
        <f t="shared" ref="W30:W35" si="10">M30+N30+O30+P30+Q30+R30+S30+T30+U30</f>
        <v>1421.06</v>
      </c>
      <c r="X30" s="73">
        <f t="shared" ref="X30:X35" si="11">L30-W30</f>
        <v>8614.1400000000012</v>
      </c>
      <c r="Y30" s="74"/>
    </row>
    <row r="31" spans="1:25" s="67" customFormat="1" ht="39.950000000000003" customHeight="1" x14ac:dyDescent="0.3">
      <c r="A31" s="68">
        <f>A30+1</f>
        <v>16</v>
      </c>
      <c r="B31" s="59" t="s">
        <v>77</v>
      </c>
      <c r="C31" s="75" t="s">
        <v>78</v>
      </c>
      <c r="D31" s="70">
        <v>550</v>
      </c>
      <c r="E31" s="71">
        <f t="shared" si="7"/>
        <v>632.88499999999999</v>
      </c>
      <c r="F31" s="71">
        <f t="shared" si="8"/>
        <v>632.88499999999999</v>
      </c>
      <c r="G31" s="63">
        <v>15.2</v>
      </c>
      <c r="H31" s="63">
        <v>15.2</v>
      </c>
      <c r="I31" s="62">
        <f t="shared" si="9"/>
        <v>8360</v>
      </c>
      <c r="J31" s="62">
        <v>100</v>
      </c>
      <c r="K31" s="62">
        <v>1890.24</v>
      </c>
      <c r="L31" s="62">
        <f t="shared" si="0"/>
        <v>10350.24</v>
      </c>
      <c r="M31" s="64">
        <f>I31*1%</f>
        <v>83.600000000000009</v>
      </c>
      <c r="N31" s="62">
        <v>243.07</v>
      </c>
      <c r="O31" s="62">
        <v>1245.28</v>
      </c>
      <c r="P31" s="62"/>
      <c r="Q31" s="62">
        <v>20</v>
      </c>
      <c r="R31" s="62"/>
      <c r="S31" s="62">
        <f>I31*5%</f>
        <v>418</v>
      </c>
      <c r="T31" s="62"/>
      <c r="U31" s="62">
        <v>1150</v>
      </c>
      <c r="V31" s="66">
        <f t="shared" si="1"/>
        <v>1588</v>
      </c>
      <c r="W31" s="64">
        <f t="shared" si="10"/>
        <v>3159.95</v>
      </c>
      <c r="X31" s="73">
        <f t="shared" si="11"/>
        <v>7190.29</v>
      </c>
      <c r="Y31" s="76"/>
    </row>
    <row r="32" spans="1:25" s="67" customFormat="1" ht="39.950000000000003" customHeight="1" x14ac:dyDescent="0.3">
      <c r="A32" s="68">
        <f>A31+1</f>
        <v>17</v>
      </c>
      <c r="B32" s="59" t="s">
        <v>79</v>
      </c>
      <c r="C32" s="78" t="s">
        <v>80</v>
      </c>
      <c r="D32" s="70">
        <v>486.69</v>
      </c>
      <c r="E32" s="71">
        <f t="shared" si="7"/>
        <v>560.03418299999998</v>
      </c>
      <c r="F32" s="71">
        <f t="shared" si="8"/>
        <v>560.03418299999998</v>
      </c>
      <c r="G32" s="63">
        <v>15.2</v>
      </c>
      <c r="H32" s="63">
        <v>15.2</v>
      </c>
      <c r="I32" s="62">
        <f t="shared" si="9"/>
        <v>7397.6879999999992</v>
      </c>
      <c r="J32" s="62">
        <v>100</v>
      </c>
      <c r="K32" s="62">
        <v>945.12</v>
      </c>
      <c r="L32" s="62">
        <f t="shared" si="0"/>
        <v>8442.8079999999991</v>
      </c>
      <c r="M32" s="64">
        <f>I32*1%</f>
        <v>73.976879999999994</v>
      </c>
      <c r="N32" s="62">
        <v>212.75</v>
      </c>
      <c r="O32" s="62">
        <v>852.44</v>
      </c>
      <c r="P32" s="62"/>
      <c r="Q32" s="62"/>
      <c r="R32" s="62">
        <v>400</v>
      </c>
      <c r="S32" s="62"/>
      <c r="T32" s="62"/>
      <c r="U32" s="62"/>
      <c r="V32" s="66">
        <f t="shared" si="1"/>
        <v>400</v>
      </c>
      <c r="W32" s="64">
        <f t="shared" si="10"/>
        <v>1539.16688</v>
      </c>
      <c r="X32" s="73">
        <f t="shared" si="11"/>
        <v>6903.6411199999993</v>
      </c>
      <c r="Y32" s="76"/>
    </row>
    <row r="33" spans="1:25" s="67" customFormat="1" ht="39.950000000000003" customHeight="1" x14ac:dyDescent="0.3">
      <c r="A33" s="68">
        <f>A32+1</f>
        <v>18</v>
      </c>
      <c r="B33" s="59" t="s">
        <v>81</v>
      </c>
      <c r="C33" s="75" t="s">
        <v>82</v>
      </c>
      <c r="D33" s="70">
        <v>486.69</v>
      </c>
      <c r="E33" s="71">
        <f t="shared" si="7"/>
        <v>560.03418299999998</v>
      </c>
      <c r="F33" s="71">
        <f t="shared" si="8"/>
        <v>560.03418299999998</v>
      </c>
      <c r="G33" s="63">
        <v>15.2</v>
      </c>
      <c r="H33" s="63">
        <v>15.2</v>
      </c>
      <c r="I33" s="62">
        <f t="shared" si="9"/>
        <v>7397.6879999999992</v>
      </c>
      <c r="J33" s="62">
        <v>100</v>
      </c>
      <c r="K33" s="62">
        <v>1890.24</v>
      </c>
      <c r="L33" s="62">
        <f t="shared" si="0"/>
        <v>9387.9279999999999</v>
      </c>
      <c r="M33" s="64">
        <f>I33*1%</f>
        <v>73.976879999999994</v>
      </c>
      <c r="N33" s="62">
        <v>212.75</v>
      </c>
      <c r="O33" s="62">
        <v>1039.73</v>
      </c>
      <c r="P33" s="62"/>
      <c r="Q33" s="62">
        <v>20</v>
      </c>
      <c r="R33" s="62"/>
      <c r="S33" s="62">
        <f>I33*5%</f>
        <v>369.88439999999997</v>
      </c>
      <c r="T33" s="62"/>
      <c r="U33" s="62">
        <v>575</v>
      </c>
      <c r="V33" s="66">
        <f t="shared" si="1"/>
        <v>964.88439999999991</v>
      </c>
      <c r="W33" s="64">
        <f t="shared" si="10"/>
        <v>2291.3412799999996</v>
      </c>
      <c r="X33" s="73">
        <f t="shared" si="11"/>
        <v>7096.5867200000002</v>
      </c>
      <c r="Y33" s="76"/>
    </row>
    <row r="34" spans="1:25" s="67" customFormat="1" ht="39.950000000000003" customHeight="1" x14ac:dyDescent="0.3">
      <c r="A34" s="68">
        <f>A33+1</f>
        <v>19</v>
      </c>
      <c r="B34" s="59" t="s">
        <v>83</v>
      </c>
      <c r="C34" s="75" t="s">
        <v>84</v>
      </c>
      <c r="D34" s="70">
        <v>486.69</v>
      </c>
      <c r="E34" s="71">
        <f t="shared" si="7"/>
        <v>560.03418299999998</v>
      </c>
      <c r="F34" s="71">
        <f t="shared" si="8"/>
        <v>560.03418299999998</v>
      </c>
      <c r="G34" s="63">
        <v>15.2</v>
      </c>
      <c r="H34" s="63">
        <v>15.2</v>
      </c>
      <c r="I34" s="62">
        <f t="shared" si="9"/>
        <v>7397.6879999999992</v>
      </c>
      <c r="J34" s="62">
        <v>100</v>
      </c>
      <c r="K34" s="62">
        <v>1575.2</v>
      </c>
      <c r="L34" s="62">
        <f t="shared" si="0"/>
        <v>9072.887999999999</v>
      </c>
      <c r="M34" s="64">
        <f>I34*1%</f>
        <v>73.976879999999994</v>
      </c>
      <c r="N34" s="62">
        <v>212.75</v>
      </c>
      <c r="O34" s="62">
        <v>972.44</v>
      </c>
      <c r="P34" s="62"/>
      <c r="Q34" s="62">
        <v>20</v>
      </c>
      <c r="R34" s="62"/>
      <c r="S34" s="62">
        <f>I34*5%</f>
        <v>369.88439999999997</v>
      </c>
      <c r="T34" s="62"/>
      <c r="U34" s="62"/>
      <c r="V34" s="66">
        <f t="shared" si="1"/>
        <v>389.88439999999997</v>
      </c>
      <c r="W34" s="64">
        <f t="shared" si="10"/>
        <v>1649.0512799999999</v>
      </c>
      <c r="X34" s="73">
        <f t="shared" si="11"/>
        <v>7423.8367199999993</v>
      </c>
      <c r="Y34" s="76"/>
    </row>
    <row r="35" spans="1:25" s="67" customFormat="1" ht="39.950000000000003" customHeight="1" x14ac:dyDescent="0.3">
      <c r="A35" s="68">
        <f>A34+1</f>
        <v>20</v>
      </c>
      <c r="B35" s="59" t="s">
        <v>85</v>
      </c>
      <c r="C35" s="75" t="s">
        <v>86</v>
      </c>
      <c r="D35" s="70">
        <v>495</v>
      </c>
      <c r="E35" s="71">
        <f t="shared" si="7"/>
        <v>569.59649999999999</v>
      </c>
      <c r="F35" s="71">
        <f t="shared" si="8"/>
        <v>569.59649999999999</v>
      </c>
      <c r="G35" s="63">
        <v>15.2</v>
      </c>
      <c r="H35" s="63">
        <v>15.2</v>
      </c>
      <c r="I35" s="62">
        <f t="shared" si="9"/>
        <v>7524</v>
      </c>
      <c r="J35" s="62">
        <v>100</v>
      </c>
      <c r="K35" s="62">
        <v>945.12</v>
      </c>
      <c r="L35" s="62">
        <f t="shared" si="0"/>
        <v>8569.1200000000008</v>
      </c>
      <c r="M35" s="64">
        <f>I35*1%</f>
        <v>75.239999999999995</v>
      </c>
      <c r="N35" s="62">
        <v>216.73</v>
      </c>
      <c r="O35" s="62">
        <v>875.08</v>
      </c>
      <c r="P35" s="62"/>
      <c r="Q35" s="62">
        <v>20</v>
      </c>
      <c r="R35" s="62"/>
      <c r="S35" s="62">
        <f>I35*5%</f>
        <v>376.20000000000005</v>
      </c>
      <c r="T35" s="62">
        <v>1850</v>
      </c>
      <c r="U35" s="62">
        <v>575</v>
      </c>
      <c r="V35" s="66">
        <f t="shared" si="1"/>
        <v>2821.2</v>
      </c>
      <c r="W35" s="64">
        <f t="shared" si="10"/>
        <v>3988.25</v>
      </c>
      <c r="X35" s="73">
        <f t="shared" si="11"/>
        <v>4580.8700000000008</v>
      </c>
      <c r="Y35" s="76"/>
    </row>
    <row r="36" spans="1:25" s="67" customFormat="1" ht="39.950000000000003" customHeight="1" x14ac:dyDescent="0.3">
      <c r="A36" s="68"/>
      <c r="B36" s="59"/>
      <c r="C36" s="60" t="s">
        <v>87</v>
      </c>
      <c r="D36" s="70"/>
      <c r="E36" s="71"/>
      <c r="F36" s="71"/>
      <c r="G36" s="63"/>
      <c r="H36" s="63"/>
      <c r="I36" s="62"/>
      <c r="J36" s="62"/>
      <c r="K36" s="62"/>
      <c r="L36" s="62">
        <f t="shared" si="0"/>
        <v>0</v>
      </c>
      <c r="M36" s="64"/>
      <c r="N36" s="62"/>
      <c r="O36" s="62"/>
      <c r="P36" s="62"/>
      <c r="Q36" s="62"/>
      <c r="R36" s="62"/>
      <c r="S36" s="62"/>
      <c r="T36" s="62"/>
      <c r="U36" s="62"/>
      <c r="V36" s="66"/>
      <c r="W36" s="64"/>
      <c r="X36" s="73"/>
    </row>
    <row r="37" spans="1:25" s="67" customFormat="1" ht="39.950000000000003" customHeight="1" x14ac:dyDescent="0.3">
      <c r="A37" s="68">
        <f>A35+1</f>
        <v>21</v>
      </c>
      <c r="B37" s="59" t="s">
        <v>88</v>
      </c>
      <c r="C37" s="78" t="s">
        <v>89</v>
      </c>
      <c r="D37" s="70">
        <v>495</v>
      </c>
      <c r="E37" s="71">
        <f>D37*1.1507</f>
        <v>569.59649999999999</v>
      </c>
      <c r="F37" s="71">
        <f>E37</f>
        <v>569.59649999999999</v>
      </c>
      <c r="G37" s="63">
        <v>15.2</v>
      </c>
      <c r="H37" s="63">
        <v>15.2</v>
      </c>
      <c r="I37" s="62">
        <f>D37*H37</f>
        <v>7524</v>
      </c>
      <c r="J37" s="62">
        <v>100</v>
      </c>
      <c r="K37" s="62">
        <v>1260.1600000000001</v>
      </c>
      <c r="L37" s="62">
        <f t="shared" si="0"/>
        <v>8884.16</v>
      </c>
      <c r="M37" s="64">
        <v>0</v>
      </c>
      <c r="N37" s="62">
        <v>216.73</v>
      </c>
      <c r="O37" s="62">
        <v>932.13</v>
      </c>
      <c r="P37" s="62"/>
      <c r="Q37" s="62"/>
      <c r="R37" s="62"/>
      <c r="S37" s="62">
        <v>0</v>
      </c>
      <c r="T37" s="62"/>
      <c r="U37" s="62"/>
      <c r="V37" s="66">
        <f t="shared" si="1"/>
        <v>0</v>
      </c>
      <c r="W37" s="64">
        <f>M37+N37+O37+P37+Q37+R37+S37+T37+U37</f>
        <v>1148.8599999999999</v>
      </c>
      <c r="X37" s="73">
        <f>L37-W37</f>
        <v>7735.3</v>
      </c>
      <c r="Y37" s="77"/>
    </row>
    <row r="38" spans="1:25" s="67" customFormat="1" ht="39.950000000000003" customHeight="1" x14ac:dyDescent="0.3">
      <c r="A38" s="68">
        <f>A37+1</f>
        <v>22</v>
      </c>
      <c r="B38" s="59" t="s">
        <v>90</v>
      </c>
      <c r="C38" s="75" t="s">
        <v>91</v>
      </c>
      <c r="D38" s="70">
        <v>480.9</v>
      </c>
      <c r="E38" s="71">
        <f>D38*1.1507</f>
        <v>553.37162999999998</v>
      </c>
      <c r="F38" s="71">
        <f>E38</f>
        <v>553.37162999999998</v>
      </c>
      <c r="G38" s="63">
        <v>15.2</v>
      </c>
      <c r="H38" s="63">
        <v>15.2</v>
      </c>
      <c r="I38" s="62">
        <f>D38*H38</f>
        <v>7309.6799999999994</v>
      </c>
      <c r="J38" s="62">
        <v>100</v>
      </c>
      <c r="K38" s="62">
        <v>1890.24</v>
      </c>
      <c r="L38" s="62">
        <f t="shared" si="0"/>
        <v>9299.92</v>
      </c>
      <c r="M38" s="64">
        <f>I38*1%</f>
        <v>73.096800000000002</v>
      </c>
      <c r="N38" s="62">
        <v>209.98</v>
      </c>
      <c r="O38" s="62">
        <v>1020.93</v>
      </c>
      <c r="P38" s="62"/>
      <c r="Q38" s="62"/>
      <c r="R38" s="62">
        <v>200</v>
      </c>
      <c r="S38" s="62"/>
      <c r="T38" s="62"/>
      <c r="U38" s="62"/>
      <c r="V38" s="66">
        <f t="shared" si="1"/>
        <v>200</v>
      </c>
      <c r="W38" s="64">
        <f>M38+N38+O38+P38+Q38+R38+S38+T38+U38</f>
        <v>1504.0067999999999</v>
      </c>
      <c r="X38" s="73">
        <f>L38-W38</f>
        <v>7795.9132</v>
      </c>
      <c r="Y38" s="80"/>
    </row>
    <row r="39" spans="1:25" s="67" customFormat="1" ht="39.950000000000003" customHeight="1" x14ac:dyDescent="0.3">
      <c r="A39" s="68">
        <f>A38+1</f>
        <v>23</v>
      </c>
      <c r="B39" s="59" t="s">
        <v>92</v>
      </c>
      <c r="C39" s="81" t="s">
        <v>93</v>
      </c>
      <c r="D39" s="70">
        <v>476.25</v>
      </c>
      <c r="E39" s="71">
        <f>D39*1.1507</f>
        <v>548.02087500000005</v>
      </c>
      <c r="F39" s="71">
        <f>E39</f>
        <v>548.02087500000005</v>
      </c>
      <c r="G39" s="68">
        <v>15.2</v>
      </c>
      <c r="H39" s="63">
        <v>15.2</v>
      </c>
      <c r="I39" s="62">
        <f>D39*H39</f>
        <v>7239</v>
      </c>
      <c r="J39" s="62">
        <v>100</v>
      </c>
      <c r="K39" s="62"/>
      <c r="L39" s="62">
        <f t="shared" si="0"/>
        <v>7339</v>
      </c>
      <c r="M39" s="64">
        <f>I39*1%</f>
        <v>72.39</v>
      </c>
      <c r="N39" s="62">
        <v>207.76</v>
      </c>
      <c r="O39" s="62">
        <v>656.24</v>
      </c>
      <c r="P39" s="62"/>
      <c r="Q39" s="62">
        <v>20</v>
      </c>
      <c r="R39" s="62"/>
      <c r="S39" s="62">
        <f>I39*5%</f>
        <v>361.95000000000005</v>
      </c>
      <c r="T39" s="62"/>
      <c r="U39" s="62"/>
      <c r="V39" s="66">
        <f t="shared" si="1"/>
        <v>381.95000000000005</v>
      </c>
      <c r="W39" s="64">
        <f>M39+N39+O39+P39+Q39+R39+S39+T39+U39</f>
        <v>1318.3400000000001</v>
      </c>
      <c r="X39" s="73">
        <f>L39-W39</f>
        <v>6020.66</v>
      </c>
      <c r="Y39" s="76"/>
    </row>
    <row r="40" spans="1:25" s="67" customFormat="1" ht="39.950000000000003" customHeight="1" x14ac:dyDescent="0.3">
      <c r="A40" s="68">
        <f>A39+1</f>
        <v>24</v>
      </c>
      <c r="B40" s="59" t="s">
        <v>94</v>
      </c>
      <c r="C40" s="81" t="s">
        <v>95</v>
      </c>
      <c r="D40" s="70">
        <v>462.52</v>
      </c>
      <c r="E40" s="71">
        <f>D40*1.1507</f>
        <v>532.22176400000001</v>
      </c>
      <c r="F40" s="71">
        <f>E40</f>
        <v>532.22176400000001</v>
      </c>
      <c r="G40" s="68">
        <v>15.2</v>
      </c>
      <c r="H40" s="63">
        <v>15.2</v>
      </c>
      <c r="I40" s="62">
        <f>D40*H40</f>
        <v>7030.3039999999992</v>
      </c>
      <c r="J40" s="62">
        <v>100</v>
      </c>
      <c r="K40" s="62"/>
      <c r="L40" s="62">
        <f t="shared" si="0"/>
        <v>7130.3039999999992</v>
      </c>
      <c r="M40" s="64">
        <f>I40*1%</f>
        <v>70.303039999999996</v>
      </c>
      <c r="N40" s="62">
        <v>201.18</v>
      </c>
      <c r="O40" s="62">
        <v>622.85</v>
      </c>
      <c r="P40" s="62"/>
      <c r="Q40" s="62"/>
      <c r="R40" s="62">
        <v>200</v>
      </c>
      <c r="S40" s="62"/>
      <c r="T40" s="62"/>
      <c r="U40" s="62"/>
      <c r="V40" s="66">
        <f t="shared" si="1"/>
        <v>200</v>
      </c>
      <c r="W40" s="64">
        <f>M40+N40+O40+P40+Q40+R40+S40+T40+U40</f>
        <v>1094.33304</v>
      </c>
      <c r="X40" s="73">
        <f>L40-W40</f>
        <v>6035.9709599999987</v>
      </c>
      <c r="Y40" s="76"/>
    </row>
    <row r="41" spans="1:25" s="67" customFormat="1" ht="39.950000000000003" customHeight="1" x14ac:dyDescent="0.3">
      <c r="A41" s="68">
        <f>A40+1</f>
        <v>25</v>
      </c>
      <c r="B41" s="59" t="s">
        <v>96</v>
      </c>
      <c r="C41" s="75" t="s">
        <v>97</v>
      </c>
      <c r="D41" s="70">
        <v>467</v>
      </c>
      <c r="E41" s="71">
        <f>D41*1.1507</f>
        <v>537.37689999999998</v>
      </c>
      <c r="F41" s="71">
        <f>E41</f>
        <v>537.37689999999998</v>
      </c>
      <c r="G41" s="63">
        <v>15.2</v>
      </c>
      <c r="H41" s="63">
        <v>15.2</v>
      </c>
      <c r="I41" s="62">
        <f>D41*H41</f>
        <v>7098.4</v>
      </c>
      <c r="J41" s="62">
        <v>100</v>
      </c>
      <c r="K41" s="62">
        <v>1890.24</v>
      </c>
      <c r="L41" s="62">
        <f t="shared" si="0"/>
        <v>9088.64</v>
      </c>
      <c r="M41" s="64">
        <f>I41*1%</f>
        <v>70.983999999999995</v>
      </c>
      <c r="N41" s="62">
        <v>203.32</v>
      </c>
      <c r="O41" s="62">
        <v>975.8</v>
      </c>
      <c r="P41" s="62"/>
      <c r="Q41" s="62">
        <v>20</v>
      </c>
      <c r="R41" s="62"/>
      <c r="S41" s="62">
        <f>I41*5%</f>
        <v>354.92</v>
      </c>
      <c r="T41" s="62"/>
      <c r="U41" s="62">
        <v>1150</v>
      </c>
      <c r="V41" s="66">
        <f>P41+Q41+R41+S41+T41+U41</f>
        <v>1524.92</v>
      </c>
      <c r="W41" s="64">
        <f>M41+N41+O41+P41+Q41+R41+S41+T41+U41</f>
        <v>2775.0239999999999</v>
      </c>
      <c r="X41" s="73">
        <f>L41-W41</f>
        <v>6313.616</v>
      </c>
      <c r="Y41" s="76"/>
    </row>
    <row r="42" spans="1:25" s="67" customFormat="1" ht="39.950000000000003" customHeight="1" x14ac:dyDescent="0.3">
      <c r="A42" s="68"/>
      <c r="B42" s="59"/>
      <c r="C42" s="60" t="s">
        <v>98</v>
      </c>
      <c r="D42" s="70"/>
      <c r="E42" s="71"/>
      <c r="F42" s="71"/>
      <c r="G42" s="63"/>
      <c r="H42" s="63"/>
      <c r="I42" s="62"/>
      <c r="J42" s="62"/>
      <c r="K42" s="62"/>
      <c r="L42" s="62">
        <f t="shared" si="0"/>
        <v>0</v>
      </c>
      <c r="M42" s="64"/>
      <c r="N42" s="62"/>
      <c r="O42" s="62"/>
      <c r="P42" s="62"/>
      <c r="Q42" s="62"/>
      <c r="R42" s="62"/>
      <c r="S42" s="62"/>
      <c r="T42" s="62"/>
      <c r="U42" s="62"/>
      <c r="V42" s="66"/>
      <c r="W42" s="64"/>
      <c r="X42" s="73"/>
      <c r="Y42" s="82"/>
    </row>
    <row r="43" spans="1:25" s="67" customFormat="1" ht="39.950000000000003" customHeight="1" x14ac:dyDescent="0.3">
      <c r="A43" s="68">
        <f>A41+1</f>
        <v>26</v>
      </c>
      <c r="B43" s="68" t="s">
        <v>99</v>
      </c>
      <c r="C43" s="64" t="s">
        <v>100</v>
      </c>
      <c r="D43" s="70">
        <v>495</v>
      </c>
      <c r="E43" s="71">
        <f>D43*1.1507</f>
        <v>569.59649999999999</v>
      </c>
      <c r="F43" s="71">
        <f>E43</f>
        <v>569.59649999999999</v>
      </c>
      <c r="G43" s="63">
        <v>15.2</v>
      </c>
      <c r="H43" s="63">
        <v>15.2</v>
      </c>
      <c r="I43" s="62">
        <f>D43*H43</f>
        <v>7524</v>
      </c>
      <c r="J43" s="62">
        <v>100</v>
      </c>
      <c r="K43" s="62">
        <v>945.12</v>
      </c>
      <c r="L43" s="62">
        <f t="shared" si="0"/>
        <v>8569.1200000000008</v>
      </c>
      <c r="M43" s="64">
        <v>0</v>
      </c>
      <c r="N43" s="62">
        <v>216.73</v>
      </c>
      <c r="O43" s="62">
        <v>875.08</v>
      </c>
      <c r="P43" s="62"/>
      <c r="Q43" s="62"/>
      <c r="R43" s="62"/>
      <c r="S43" s="62"/>
      <c r="T43" s="62"/>
      <c r="U43" s="62"/>
      <c r="V43" s="66">
        <f t="shared" si="1"/>
        <v>0</v>
      </c>
      <c r="W43" s="64">
        <f>M43+N43+O43+P43+Q43+R43+S43+T43+U43</f>
        <v>1091.81</v>
      </c>
      <c r="X43" s="73">
        <f>L43-W43</f>
        <v>7477.3100000000013</v>
      </c>
      <c r="Y43" s="76"/>
    </row>
    <row r="44" spans="1:25" s="67" customFormat="1" ht="39.950000000000003" customHeight="1" x14ac:dyDescent="0.3">
      <c r="A44" s="68">
        <f>A43+1</f>
        <v>27</v>
      </c>
      <c r="B44" s="59" t="s">
        <v>101</v>
      </c>
      <c r="C44" s="75" t="s">
        <v>102</v>
      </c>
      <c r="D44" s="70">
        <v>486.69</v>
      </c>
      <c r="E44" s="71">
        <f>D44*1.1507</f>
        <v>560.03418299999998</v>
      </c>
      <c r="F44" s="71">
        <f>E44</f>
        <v>560.03418299999998</v>
      </c>
      <c r="G44" s="63">
        <v>15.2</v>
      </c>
      <c r="H44" s="63">
        <v>15.2</v>
      </c>
      <c r="I44" s="62">
        <f>D44*H44</f>
        <v>7397.6879999999992</v>
      </c>
      <c r="J44" s="62">
        <v>100</v>
      </c>
      <c r="K44" s="62">
        <v>1890.24</v>
      </c>
      <c r="L44" s="62">
        <f t="shared" si="0"/>
        <v>9387.9279999999999</v>
      </c>
      <c r="M44" s="64">
        <f>I44*1%</f>
        <v>73.976879999999994</v>
      </c>
      <c r="N44" s="62">
        <v>212.75</v>
      </c>
      <c r="O44" s="62">
        <v>1039.73</v>
      </c>
      <c r="P44" s="62"/>
      <c r="Q44" s="62">
        <v>20</v>
      </c>
      <c r="R44" s="62"/>
      <c r="S44" s="62">
        <f>I44*5%</f>
        <v>369.88439999999997</v>
      </c>
      <c r="T44" s="62"/>
      <c r="U44" s="62"/>
      <c r="V44" s="66">
        <f t="shared" si="1"/>
        <v>389.88439999999997</v>
      </c>
      <c r="W44" s="64">
        <f>M44+N44+O44+P44+Q44+R44+S44+T44+U44</f>
        <v>1716.3412799999999</v>
      </c>
      <c r="X44" s="73">
        <f>L44-W44</f>
        <v>7671.5867200000002</v>
      </c>
      <c r="Y44" s="80"/>
    </row>
    <row r="45" spans="1:25" s="67" customFormat="1" ht="39.950000000000003" customHeight="1" x14ac:dyDescent="0.3">
      <c r="A45" s="68">
        <f>A44+1</f>
        <v>28</v>
      </c>
      <c r="B45" s="59" t="s">
        <v>103</v>
      </c>
      <c r="C45" s="75" t="s">
        <v>104</v>
      </c>
      <c r="D45" s="70">
        <v>486.69</v>
      </c>
      <c r="E45" s="71">
        <f>D45*1.1507</f>
        <v>560.03418299999998</v>
      </c>
      <c r="F45" s="71">
        <f>E45</f>
        <v>560.03418299999998</v>
      </c>
      <c r="G45" s="63">
        <v>15.2</v>
      </c>
      <c r="H45" s="63">
        <v>15.2</v>
      </c>
      <c r="I45" s="62">
        <f>D45*H45</f>
        <v>7397.6879999999992</v>
      </c>
      <c r="J45" s="62">
        <v>100</v>
      </c>
      <c r="K45" s="62">
        <v>1260.1600000000001</v>
      </c>
      <c r="L45" s="62">
        <f t="shared" si="0"/>
        <v>8757.848</v>
      </c>
      <c r="M45" s="64">
        <f>I45*1%</f>
        <v>73.976879999999994</v>
      </c>
      <c r="N45" s="62">
        <v>212.75</v>
      </c>
      <c r="O45" s="62">
        <v>908.9</v>
      </c>
      <c r="P45" s="62"/>
      <c r="Q45" s="62">
        <v>20</v>
      </c>
      <c r="R45" s="62"/>
      <c r="S45" s="62">
        <f>I45*5%</f>
        <v>369.88439999999997</v>
      </c>
      <c r="T45" s="62"/>
      <c r="U45" s="62"/>
      <c r="V45" s="66">
        <f t="shared" si="1"/>
        <v>389.88439999999997</v>
      </c>
      <c r="W45" s="64">
        <f>M45+N45+O45+P45+Q45+R45+S45+T45+U45</f>
        <v>1585.5112799999999</v>
      </c>
      <c r="X45" s="73">
        <f>L45-W45</f>
        <v>7172.3367200000002</v>
      </c>
      <c r="Y45" s="76"/>
    </row>
    <row r="46" spans="1:25" s="67" customFormat="1" ht="39.950000000000003" customHeight="1" x14ac:dyDescent="0.3">
      <c r="A46" s="68">
        <f>A45+1</f>
        <v>29</v>
      </c>
      <c r="B46" s="59" t="s">
        <v>105</v>
      </c>
      <c r="C46" s="75" t="s">
        <v>106</v>
      </c>
      <c r="D46" s="70">
        <v>486.69</v>
      </c>
      <c r="E46" s="71">
        <f>D46*1.1507</f>
        <v>560.03418299999998</v>
      </c>
      <c r="F46" s="71">
        <f>E46</f>
        <v>560.03418299999998</v>
      </c>
      <c r="G46" s="63">
        <v>15.2</v>
      </c>
      <c r="H46" s="63">
        <v>15.2</v>
      </c>
      <c r="I46" s="62">
        <f>D46*H46</f>
        <v>7397.6879999999992</v>
      </c>
      <c r="J46" s="62">
        <v>100</v>
      </c>
      <c r="K46" s="62">
        <v>1890.24</v>
      </c>
      <c r="L46" s="62">
        <f t="shared" si="0"/>
        <v>9387.9279999999999</v>
      </c>
      <c r="M46" s="64">
        <f>I46*1%</f>
        <v>73.976879999999994</v>
      </c>
      <c r="N46" s="62">
        <v>212.75</v>
      </c>
      <c r="O46" s="62">
        <v>1039.73</v>
      </c>
      <c r="P46" s="62"/>
      <c r="Q46" s="62"/>
      <c r="R46" s="62">
        <v>200</v>
      </c>
      <c r="S46" s="62"/>
      <c r="T46" s="62"/>
      <c r="U46" s="62">
        <v>530</v>
      </c>
      <c r="V46" s="66">
        <f>P46+Q46+R46+S46+T46+U46</f>
        <v>730</v>
      </c>
      <c r="W46" s="64">
        <f>M46+N46+O46+P46+Q46+R46+S46+T46+U46</f>
        <v>2056.4568799999997</v>
      </c>
      <c r="X46" s="73">
        <f>L46-W46</f>
        <v>7331.4711200000002</v>
      </c>
      <c r="Y46" s="76"/>
    </row>
    <row r="47" spans="1:25" s="67" customFormat="1" ht="39.950000000000003" customHeight="1" x14ac:dyDescent="0.3">
      <c r="A47" s="68"/>
      <c r="B47" s="59"/>
      <c r="C47" s="60" t="s">
        <v>107</v>
      </c>
      <c r="D47" s="70"/>
      <c r="E47" s="71"/>
      <c r="F47" s="71"/>
      <c r="G47" s="63"/>
      <c r="H47" s="63"/>
      <c r="I47" s="62"/>
      <c r="J47" s="62"/>
      <c r="K47" s="62"/>
      <c r="L47" s="62">
        <f t="shared" si="0"/>
        <v>0</v>
      </c>
      <c r="M47" s="64"/>
      <c r="N47" s="62"/>
      <c r="O47" s="62"/>
      <c r="P47" s="62"/>
      <c r="Q47" s="62"/>
      <c r="R47" s="62"/>
      <c r="S47" s="62"/>
      <c r="T47" s="62"/>
      <c r="U47" s="62"/>
      <c r="V47" s="66"/>
      <c r="W47" s="64"/>
      <c r="X47" s="73"/>
    </row>
    <row r="48" spans="1:25" s="67" customFormat="1" ht="39.950000000000003" customHeight="1" x14ac:dyDescent="0.3">
      <c r="A48" s="68">
        <f>A46+1</f>
        <v>30</v>
      </c>
      <c r="B48" s="59" t="s">
        <v>108</v>
      </c>
      <c r="C48" s="75" t="s">
        <v>109</v>
      </c>
      <c r="D48" s="70">
        <v>479.6</v>
      </c>
      <c r="E48" s="71">
        <f>D48*1.1507</f>
        <v>551.87572</v>
      </c>
      <c r="F48" s="71">
        <f>E48</f>
        <v>551.87572</v>
      </c>
      <c r="G48" s="63">
        <v>15.2</v>
      </c>
      <c r="H48" s="63">
        <v>15.2</v>
      </c>
      <c r="I48" s="62">
        <f>D48*H48</f>
        <v>7289.92</v>
      </c>
      <c r="J48" s="62">
        <v>100</v>
      </c>
      <c r="K48" s="62"/>
      <c r="L48" s="62">
        <f t="shared" si="0"/>
        <v>7389.92</v>
      </c>
      <c r="M48" s="64">
        <v>0</v>
      </c>
      <c r="N48" s="62">
        <v>209.36</v>
      </c>
      <c r="O48" s="62">
        <v>664.39</v>
      </c>
      <c r="P48" s="62"/>
      <c r="Q48" s="62"/>
      <c r="R48" s="62"/>
      <c r="S48" s="62"/>
      <c r="T48" s="62"/>
      <c r="U48" s="62"/>
      <c r="V48" s="66">
        <f t="shared" si="1"/>
        <v>0</v>
      </c>
      <c r="W48" s="64">
        <f>M48+N48+O48+P48+Q48+R48+S48+T48+U48</f>
        <v>873.75</v>
      </c>
      <c r="X48" s="73">
        <f>L48-W48</f>
        <v>6516.17</v>
      </c>
      <c r="Y48" s="76"/>
    </row>
    <row r="49" spans="1:25" s="67" customFormat="1" ht="39.950000000000003" customHeight="1" x14ac:dyDescent="0.3">
      <c r="A49" s="68">
        <f>A48+1</f>
        <v>31</v>
      </c>
      <c r="B49" s="59" t="s">
        <v>110</v>
      </c>
      <c r="C49" s="75" t="s">
        <v>111</v>
      </c>
      <c r="D49" s="70">
        <v>420.17</v>
      </c>
      <c r="E49" s="71">
        <f>D49*1.1507</f>
        <v>483.48961900000006</v>
      </c>
      <c r="F49" s="71">
        <f>E49</f>
        <v>483.48961900000006</v>
      </c>
      <c r="G49" s="63">
        <v>15.2</v>
      </c>
      <c r="H49" s="63">
        <v>15.2</v>
      </c>
      <c r="I49" s="62">
        <f>D49*H49</f>
        <v>6386.5839999999998</v>
      </c>
      <c r="J49" s="62">
        <v>100</v>
      </c>
      <c r="K49" s="62">
        <v>1575.2</v>
      </c>
      <c r="L49" s="62">
        <f t="shared" si="0"/>
        <v>8061.7839999999997</v>
      </c>
      <c r="M49" s="64">
        <f>I49*1%</f>
        <v>63.865839999999999</v>
      </c>
      <c r="N49" s="62">
        <v>180.89</v>
      </c>
      <c r="O49" s="62">
        <v>784.16</v>
      </c>
      <c r="P49" s="62"/>
      <c r="Q49" s="62">
        <v>20</v>
      </c>
      <c r="R49" s="62"/>
      <c r="S49" s="62">
        <f>I49*5%</f>
        <v>319.32920000000001</v>
      </c>
      <c r="T49" s="62"/>
      <c r="U49" s="62">
        <v>939</v>
      </c>
      <c r="V49" s="66">
        <f t="shared" si="1"/>
        <v>1278.3292000000001</v>
      </c>
      <c r="W49" s="64">
        <f>M49+N49+O49+P49+Q49+R49+S49+T49+U49</f>
        <v>2307.2450399999998</v>
      </c>
      <c r="X49" s="73">
        <f>L49-W49</f>
        <v>5754.5389599999999</v>
      </c>
      <c r="Y49" s="76"/>
    </row>
    <row r="50" spans="1:25" s="67" customFormat="1" ht="39.950000000000003" customHeight="1" x14ac:dyDescent="0.3">
      <c r="A50" s="68">
        <f>A49+1</f>
        <v>32</v>
      </c>
      <c r="B50" s="59" t="s">
        <v>112</v>
      </c>
      <c r="C50" s="75" t="s">
        <v>113</v>
      </c>
      <c r="D50" s="70">
        <v>420.17</v>
      </c>
      <c r="E50" s="71">
        <f>D50*1.1507</f>
        <v>483.48961900000006</v>
      </c>
      <c r="F50" s="71">
        <f>E50</f>
        <v>483.48961900000006</v>
      </c>
      <c r="G50" s="63">
        <v>15.2</v>
      </c>
      <c r="H50" s="63">
        <v>15.2</v>
      </c>
      <c r="I50" s="62">
        <f>D50*H50</f>
        <v>6386.5839999999998</v>
      </c>
      <c r="J50" s="62">
        <v>100</v>
      </c>
      <c r="K50" s="62">
        <v>1575.2</v>
      </c>
      <c r="L50" s="62">
        <f t="shared" si="0"/>
        <v>8061.7839999999997</v>
      </c>
      <c r="M50" s="64">
        <f>I50*1%</f>
        <v>63.865839999999999</v>
      </c>
      <c r="N50" s="62">
        <v>180.89</v>
      </c>
      <c r="O50" s="62">
        <v>784.16</v>
      </c>
      <c r="P50" s="62"/>
      <c r="Q50" s="62">
        <v>20</v>
      </c>
      <c r="R50" s="62"/>
      <c r="S50" s="62">
        <f>I50*5%</f>
        <v>319.32920000000001</v>
      </c>
      <c r="T50" s="62"/>
      <c r="U50" s="62"/>
      <c r="V50" s="66">
        <f t="shared" si="1"/>
        <v>339.32920000000001</v>
      </c>
      <c r="W50" s="64">
        <f>M50+N50+O50+P50+Q50+R50+S50+T50+U50</f>
        <v>1368.2450399999998</v>
      </c>
      <c r="X50" s="73">
        <f>L50-W50</f>
        <v>6693.5389599999999</v>
      </c>
      <c r="Y50" s="76"/>
    </row>
    <row r="51" spans="1:25" s="67" customFormat="1" ht="39.950000000000003" customHeight="1" x14ac:dyDescent="0.3">
      <c r="A51" s="68"/>
      <c r="B51" s="59"/>
      <c r="C51" s="60" t="s">
        <v>114</v>
      </c>
      <c r="D51" s="70"/>
      <c r="E51" s="71"/>
      <c r="F51" s="71"/>
      <c r="G51" s="63"/>
      <c r="H51" s="63"/>
      <c r="I51" s="62"/>
      <c r="J51" s="62"/>
      <c r="K51" s="62"/>
      <c r="L51" s="62">
        <f t="shared" si="0"/>
        <v>0</v>
      </c>
      <c r="M51" s="64"/>
      <c r="N51" s="62"/>
      <c r="O51" s="62"/>
      <c r="P51" s="62"/>
      <c r="Q51" s="62"/>
      <c r="R51" s="62"/>
      <c r="S51" s="62"/>
      <c r="T51" s="62"/>
      <c r="U51" s="62"/>
      <c r="V51" s="66"/>
      <c r="W51" s="64"/>
      <c r="X51" s="73"/>
    </row>
    <row r="52" spans="1:25" s="67" customFormat="1" ht="39.950000000000003" customHeight="1" x14ac:dyDescent="0.3">
      <c r="A52" s="68">
        <f>A50+1</f>
        <v>33</v>
      </c>
      <c r="B52" s="59" t="s">
        <v>115</v>
      </c>
      <c r="C52" s="75" t="s">
        <v>116</v>
      </c>
      <c r="D52" s="70">
        <v>479.6</v>
      </c>
      <c r="E52" s="71">
        <f>D52*1.1507</f>
        <v>551.87572</v>
      </c>
      <c r="F52" s="71">
        <f>E52</f>
        <v>551.87572</v>
      </c>
      <c r="G52" s="63">
        <v>15.2</v>
      </c>
      <c r="H52" s="63">
        <v>15.2</v>
      </c>
      <c r="I52" s="62">
        <f>D52*H52</f>
        <v>7289.92</v>
      </c>
      <c r="J52" s="62">
        <v>100</v>
      </c>
      <c r="K52" s="62"/>
      <c r="L52" s="62">
        <f t="shared" si="0"/>
        <v>7389.92</v>
      </c>
      <c r="M52" s="64">
        <v>0</v>
      </c>
      <c r="N52" s="62">
        <v>0</v>
      </c>
      <c r="O52" s="62">
        <v>664.39</v>
      </c>
      <c r="P52" s="62"/>
      <c r="Q52" s="62"/>
      <c r="R52" s="62"/>
      <c r="S52" s="62"/>
      <c r="T52" s="62"/>
      <c r="U52" s="62"/>
      <c r="V52" s="66">
        <f t="shared" si="1"/>
        <v>0</v>
      </c>
      <c r="W52" s="64">
        <f>M52+N52+O52+P52+Q52+R52+S52+T52+U52</f>
        <v>664.39</v>
      </c>
      <c r="X52" s="73">
        <f>L52-W52</f>
        <v>6725.53</v>
      </c>
      <c r="Y52" s="76"/>
    </row>
    <row r="53" spans="1:25" s="67" customFormat="1" ht="39.950000000000003" customHeight="1" x14ac:dyDescent="0.3">
      <c r="A53" s="68">
        <f>A52+1</f>
        <v>34</v>
      </c>
      <c r="B53" s="59" t="s">
        <v>117</v>
      </c>
      <c r="C53" s="75" t="s">
        <v>118</v>
      </c>
      <c r="D53" s="70">
        <v>315.04000000000002</v>
      </c>
      <c r="E53" s="71">
        <f>D53*1.1507</f>
        <v>362.51652800000005</v>
      </c>
      <c r="F53" s="71">
        <f>E53</f>
        <v>362.51652800000005</v>
      </c>
      <c r="G53" s="63">
        <v>15.2</v>
      </c>
      <c r="H53" s="63">
        <v>15.2</v>
      </c>
      <c r="I53" s="62">
        <f>D53*H53</f>
        <v>4788.6080000000002</v>
      </c>
      <c r="J53" s="62">
        <v>100</v>
      </c>
      <c r="K53" s="62"/>
      <c r="L53" s="62">
        <f t="shared" si="0"/>
        <v>4888.6080000000002</v>
      </c>
      <c r="M53" s="64">
        <v>0</v>
      </c>
      <c r="N53" s="62">
        <v>0</v>
      </c>
      <c r="O53" s="62">
        <v>0</v>
      </c>
      <c r="P53" s="62"/>
      <c r="Q53" s="62"/>
      <c r="R53" s="62"/>
      <c r="S53" s="62"/>
      <c r="T53" s="62"/>
      <c r="U53" s="62"/>
      <c r="V53" s="66">
        <f t="shared" si="1"/>
        <v>0</v>
      </c>
      <c r="W53" s="64">
        <f>M53+N53+O53+P53+Q53+R53+S53+T53+U53</f>
        <v>0</v>
      </c>
      <c r="X53" s="73">
        <f>L53-W53</f>
        <v>4888.6080000000002</v>
      </c>
      <c r="Y53" s="76"/>
    </row>
    <row r="54" spans="1:25" s="67" customFormat="1" ht="39.950000000000003" customHeight="1" x14ac:dyDescent="0.3">
      <c r="A54" s="68">
        <f>A53+1</f>
        <v>35</v>
      </c>
      <c r="B54" s="59" t="s">
        <v>119</v>
      </c>
      <c r="C54" s="75" t="s">
        <v>120</v>
      </c>
      <c r="D54" s="70">
        <v>181.71</v>
      </c>
      <c r="E54" s="71">
        <f>D54*1.1507</f>
        <v>209.09369700000002</v>
      </c>
      <c r="F54" s="71">
        <f>E54</f>
        <v>209.09369700000002</v>
      </c>
      <c r="G54" s="63">
        <v>15.2</v>
      </c>
      <c r="H54" s="63">
        <v>15.2</v>
      </c>
      <c r="I54" s="62">
        <f>D54*H54</f>
        <v>2761.9920000000002</v>
      </c>
      <c r="J54" s="62">
        <v>100</v>
      </c>
      <c r="K54" s="62">
        <v>1575.2</v>
      </c>
      <c r="L54" s="62">
        <f t="shared" si="0"/>
        <v>4437.192</v>
      </c>
      <c r="M54" s="64">
        <f>I54*1%</f>
        <v>27.619920000000004</v>
      </c>
      <c r="N54" s="62">
        <v>0</v>
      </c>
      <c r="O54" s="62">
        <v>0</v>
      </c>
      <c r="P54" s="62"/>
      <c r="Q54" s="62">
        <v>20</v>
      </c>
      <c r="R54" s="62"/>
      <c r="S54" s="62">
        <f>I54*5%</f>
        <v>138.09960000000001</v>
      </c>
      <c r="T54" s="62"/>
      <c r="U54" s="62"/>
      <c r="V54" s="66">
        <f t="shared" si="1"/>
        <v>158.09960000000001</v>
      </c>
      <c r="W54" s="64">
        <f>M54+N54+O54+P54+Q54+R54+S54+T54+U54</f>
        <v>185.71952000000002</v>
      </c>
      <c r="X54" s="73">
        <f>L54-W54</f>
        <v>4251.4724800000004</v>
      </c>
      <c r="Y54" s="76"/>
    </row>
    <row r="55" spans="1:25" s="67" customFormat="1" ht="39.950000000000003" customHeight="1" x14ac:dyDescent="0.3">
      <c r="A55" s="68">
        <f>A54+1</f>
        <v>36</v>
      </c>
      <c r="B55" s="59" t="s">
        <v>121</v>
      </c>
      <c r="C55" s="75" t="s">
        <v>122</v>
      </c>
      <c r="D55" s="70">
        <v>147.63999999999999</v>
      </c>
      <c r="E55" s="71">
        <f>D55*1.1507</f>
        <v>169.88934799999998</v>
      </c>
      <c r="F55" s="71">
        <f>E55</f>
        <v>169.88934799999998</v>
      </c>
      <c r="G55" s="63">
        <v>15.2</v>
      </c>
      <c r="H55" s="63">
        <v>15.2</v>
      </c>
      <c r="I55" s="62">
        <f>D55*H55</f>
        <v>2244.1279999999997</v>
      </c>
      <c r="J55" s="62">
        <v>100</v>
      </c>
      <c r="K55" s="62">
        <v>1575.2</v>
      </c>
      <c r="L55" s="62">
        <f t="shared" si="0"/>
        <v>3919.3279999999995</v>
      </c>
      <c r="M55" s="64">
        <f>I55*1%</f>
        <v>22.441279999999999</v>
      </c>
      <c r="N55" s="62">
        <v>0</v>
      </c>
      <c r="O55" s="62">
        <v>0</v>
      </c>
      <c r="P55" s="62"/>
      <c r="Q55" s="62">
        <v>20</v>
      </c>
      <c r="R55" s="62"/>
      <c r="S55" s="62">
        <f>I55*5%</f>
        <v>112.20639999999999</v>
      </c>
      <c r="T55" s="62"/>
      <c r="U55" s="62"/>
      <c r="V55" s="66">
        <f t="shared" si="1"/>
        <v>132.20639999999997</v>
      </c>
      <c r="W55" s="64">
        <f>M55+N55+O55+P55+Q55+R55+S55+T55+U55</f>
        <v>154.64767999999998</v>
      </c>
      <c r="X55" s="73">
        <f>L55-W55</f>
        <v>3764.6803199999995</v>
      </c>
      <c r="Y55" s="76"/>
    </row>
    <row r="56" spans="1:25" s="67" customFormat="1" ht="39.950000000000003" customHeight="1" x14ac:dyDescent="0.3">
      <c r="A56" s="68">
        <f>A55+1</f>
        <v>37</v>
      </c>
      <c r="B56" s="59" t="s">
        <v>123</v>
      </c>
      <c r="C56" s="75" t="s">
        <v>124</v>
      </c>
      <c r="D56" s="70">
        <v>181.71</v>
      </c>
      <c r="E56" s="71">
        <f>D56*1.1507</f>
        <v>209.09369700000002</v>
      </c>
      <c r="F56" s="71">
        <f>E56</f>
        <v>209.09369700000002</v>
      </c>
      <c r="G56" s="63">
        <v>15.2</v>
      </c>
      <c r="H56" s="63">
        <v>15.2</v>
      </c>
      <c r="I56" s="62">
        <f>D56*H56</f>
        <v>2761.9920000000002</v>
      </c>
      <c r="J56" s="62">
        <v>100</v>
      </c>
      <c r="K56" s="62"/>
      <c r="L56" s="62">
        <f t="shared" si="0"/>
        <v>2861.9920000000002</v>
      </c>
      <c r="M56" s="64">
        <f>I56*1%</f>
        <v>27.619920000000004</v>
      </c>
      <c r="N56" s="62">
        <v>0</v>
      </c>
      <c r="O56" s="62">
        <v>0</v>
      </c>
      <c r="P56" s="62"/>
      <c r="Q56" s="62">
        <v>20</v>
      </c>
      <c r="R56" s="62"/>
      <c r="S56" s="62">
        <f>I56*5%</f>
        <v>138.09960000000001</v>
      </c>
      <c r="T56" s="62"/>
      <c r="U56" s="62">
        <v>1725</v>
      </c>
      <c r="V56" s="66">
        <f t="shared" si="1"/>
        <v>1883.0996</v>
      </c>
      <c r="W56" s="64">
        <f>M56+N56+O56+P56+Q56+R56+S56+T56+U56</f>
        <v>1910.7195200000001</v>
      </c>
      <c r="X56" s="73">
        <f>L56-W56</f>
        <v>951.27248000000009</v>
      </c>
      <c r="Y56" s="76"/>
    </row>
    <row r="57" spans="1:25" s="67" customFormat="1" ht="39.950000000000003" customHeight="1" x14ac:dyDescent="0.3">
      <c r="A57" s="68"/>
      <c r="B57" s="59"/>
      <c r="C57" s="60" t="s">
        <v>125</v>
      </c>
      <c r="D57" s="70"/>
      <c r="E57" s="71"/>
      <c r="F57" s="71"/>
      <c r="G57" s="63"/>
      <c r="H57" s="63"/>
      <c r="I57" s="62"/>
      <c r="J57" s="62"/>
      <c r="K57" s="62"/>
      <c r="L57" s="62">
        <f t="shared" si="0"/>
        <v>0</v>
      </c>
      <c r="M57" s="64"/>
      <c r="N57" s="62"/>
      <c r="O57" s="62"/>
      <c r="P57" s="62"/>
      <c r="Q57" s="62"/>
      <c r="R57" s="62"/>
      <c r="S57" s="62"/>
      <c r="T57" s="62"/>
      <c r="U57" s="62"/>
      <c r="V57" s="66"/>
      <c r="W57" s="64"/>
      <c r="X57" s="73"/>
    </row>
    <row r="58" spans="1:25" s="67" customFormat="1" ht="39.950000000000003" customHeight="1" x14ac:dyDescent="0.3">
      <c r="A58" s="68">
        <f>A56+1</f>
        <v>38</v>
      </c>
      <c r="B58" s="59" t="s">
        <v>126</v>
      </c>
      <c r="C58" s="75" t="s">
        <v>127</v>
      </c>
      <c r="D58" s="70">
        <v>500.73</v>
      </c>
      <c r="E58" s="71">
        <f>D58*1.1507</f>
        <v>576.19001100000003</v>
      </c>
      <c r="F58" s="71">
        <f>E58</f>
        <v>576.19001100000003</v>
      </c>
      <c r="G58" s="63">
        <v>15.2</v>
      </c>
      <c r="H58" s="63">
        <v>15.2</v>
      </c>
      <c r="I58" s="62">
        <f>D58*H58</f>
        <v>7611.0959999999995</v>
      </c>
      <c r="J58" s="62">
        <v>100</v>
      </c>
      <c r="K58" s="62"/>
      <c r="L58" s="62">
        <f t="shared" si="0"/>
        <v>7711.0959999999995</v>
      </c>
      <c r="M58" s="64">
        <v>0</v>
      </c>
      <c r="N58" s="62">
        <v>219.48</v>
      </c>
      <c r="O58" s="62">
        <v>721.32</v>
      </c>
      <c r="P58" s="62"/>
      <c r="Q58" s="62"/>
      <c r="R58" s="62"/>
      <c r="S58" s="62"/>
      <c r="T58" s="62"/>
      <c r="U58" s="62"/>
      <c r="V58" s="66">
        <f>P58+Q58+R58+S58+T58+U58</f>
        <v>0</v>
      </c>
      <c r="W58" s="64">
        <f t="shared" ref="W58:W71" si="12">M58+N58+O58+P58+Q58+R58+S58+T58+U58</f>
        <v>940.80000000000007</v>
      </c>
      <c r="X58" s="73">
        <f t="shared" ref="X58:X71" si="13">L58-W58</f>
        <v>6770.2959999999994</v>
      </c>
      <c r="Y58" s="76"/>
    </row>
    <row r="59" spans="1:25" s="67" customFormat="1" ht="39.950000000000003" customHeight="1" x14ac:dyDescent="0.3">
      <c r="A59" s="68">
        <f>A58+1</f>
        <v>39</v>
      </c>
      <c r="B59" s="59" t="s">
        <v>128</v>
      </c>
      <c r="C59" s="75" t="s">
        <v>129</v>
      </c>
      <c r="D59" s="70">
        <v>461.39</v>
      </c>
      <c r="E59" s="71">
        <f t="shared" ref="E59:E71" si="14">D59*1.1507</f>
        <v>530.92147299999999</v>
      </c>
      <c r="F59" s="71">
        <f t="shared" ref="F59:F71" si="15">E59</f>
        <v>530.92147299999999</v>
      </c>
      <c r="G59" s="63">
        <v>15.2</v>
      </c>
      <c r="H59" s="63">
        <v>15.2</v>
      </c>
      <c r="I59" s="62">
        <f t="shared" ref="I59:I71" si="16">D59*H59</f>
        <v>7013.1279999999997</v>
      </c>
      <c r="J59" s="62">
        <v>100</v>
      </c>
      <c r="K59" s="62">
        <v>2205.2800000000002</v>
      </c>
      <c r="L59" s="62">
        <f t="shared" si="0"/>
        <v>9318.4079999999994</v>
      </c>
      <c r="M59" s="64">
        <f>I59*1%</f>
        <v>70.131280000000004</v>
      </c>
      <c r="N59" s="62">
        <v>200.62</v>
      </c>
      <c r="O59" s="62">
        <v>1024.8800000000001</v>
      </c>
      <c r="P59" s="62"/>
      <c r="Q59" s="62"/>
      <c r="R59" s="62"/>
      <c r="S59" s="62"/>
      <c r="T59" s="62"/>
      <c r="U59" s="62"/>
      <c r="V59" s="66">
        <f t="shared" si="1"/>
        <v>0</v>
      </c>
      <c r="W59" s="64">
        <f t="shared" si="12"/>
        <v>1295.6312800000001</v>
      </c>
      <c r="X59" s="73">
        <f t="shared" si="13"/>
        <v>8022.7767199999998</v>
      </c>
      <c r="Y59" s="76"/>
    </row>
    <row r="60" spans="1:25" s="67" customFormat="1" ht="39.950000000000003" customHeight="1" x14ac:dyDescent="0.3">
      <c r="A60" s="68">
        <f t="shared" ref="A60:A69" si="17">A59+1</f>
        <v>40</v>
      </c>
      <c r="B60" s="59" t="s">
        <v>130</v>
      </c>
      <c r="C60" s="75" t="s">
        <v>131</v>
      </c>
      <c r="D60" s="70">
        <v>461.39</v>
      </c>
      <c r="E60" s="71">
        <f t="shared" si="14"/>
        <v>530.92147299999999</v>
      </c>
      <c r="F60" s="71">
        <f t="shared" si="15"/>
        <v>530.92147299999999</v>
      </c>
      <c r="G60" s="63">
        <v>15.2</v>
      </c>
      <c r="H60" s="63">
        <v>15.2</v>
      </c>
      <c r="I60" s="62">
        <f t="shared" si="16"/>
        <v>7013.1279999999997</v>
      </c>
      <c r="J60" s="62">
        <v>100</v>
      </c>
      <c r="K60" s="62">
        <v>945.12</v>
      </c>
      <c r="L60" s="62">
        <f t="shared" si="0"/>
        <v>8058.2479999999996</v>
      </c>
      <c r="M60" s="64">
        <f>I60*1%</f>
        <v>70.131280000000004</v>
      </c>
      <c r="N60" s="62">
        <v>200.62</v>
      </c>
      <c r="O60" s="62">
        <v>783.53</v>
      </c>
      <c r="P60" s="62"/>
      <c r="Q60" s="62">
        <v>20</v>
      </c>
      <c r="R60" s="62"/>
      <c r="S60" s="62">
        <f>I60*5%</f>
        <v>350.65640000000002</v>
      </c>
      <c r="T60" s="62"/>
      <c r="U60" s="62">
        <v>575</v>
      </c>
      <c r="V60" s="66">
        <f t="shared" si="1"/>
        <v>945.65640000000008</v>
      </c>
      <c r="W60" s="64">
        <f t="shared" si="12"/>
        <v>1999.93768</v>
      </c>
      <c r="X60" s="73">
        <f t="shared" si="13"/>
        <v>6058.3103199999996</v>
      </c>
      <c r="Y60" s="76"/>
    </row>
    <row r="61" spans="1:25" s="67" customFormat="1" ht="39.950000000000003" customHeight="1" x14ac:dyDescent="0.3">
      <c r="A61" s="68">
        <f t="shared" si="17"/>
        <v>41</v>
      </c>
      <c r="B61" s="59" t="s">
        <v>132</v>
      </c>
      <c r="C61" s="75" t="s">
        <v>133</v>
      </c>
      <c r="D61" s="70">
        <v>461.39</v>
      </c>
      <c r="E61" s="71">
        <f t="shared" si="14"/>
        <v>530.92147299999999</v>
      </c>
      <c r="F61" s="71">
        <f t="shared" si="15"/>
        <v>530.92147299999999</v>
      </c>
      <c r="G61" s="63">
        <v>15.2</v>
      </c>
      <c r="H61" s="63">
        <v>15.2</v>
      </c>
      <c r="I61" s="62">
        <f t="shared" si="16"/>
        <v>7013.1279999999997</v>
      </c>
      <c r="J61" s="62">
        <v>100</v>
      </c>
      <c r="K61" s="62">
        <v>1575.2</v>
      </c>
      <c r="L61" s="62">
        <f t="shared" si="0"/>
        <v>8688.3279999999995</v>
      </c>
      <c r="M61" s="64">
        <v>0</v>
      </c>
      <c r="N61" s="62">
        <v>200.62</v>
      </c>
      <c r="O61" s="62">
        <v>896.44</v>
      </c>
      <c r="P61" s="62"/>
      <c r="Q61" s="62"/>
      <c r="R61" s="62"/>
      <c r="S61" s="62"/>
      <c r="T61" s="62"/>
      <c r="U61" s="62"/>
      <c r="V61" s="66">
        <f t="shared" si="1"/>
        <v>0</v>
      </c>
      <c r="W61" s="64">
        <f t="shared" si="12"/>
        <v>1097.06</v>
      </c>
      <c r="X61" s="73">
        <f t="shared" si="13"/>
        <v>7591.268</v>
      </c>
      <c r="Y61" s="76"/>
    </row>
    <row r="62" spans="1:25" s="67" customFormat="1" ht="39.950000000000003" customHeight="1" x14ac:dyDescent="0.3">
      <c r="A62" s="68">
        <f t="shared" si="17"/>
        <v>42</v>
      </c>
      <c r="B62" s="59" t="s">
        <v>134</v>
      </c>
      <c r="C62" s="75" t="s">
        <v>135</v>
      </c>
      <c r="D62" s="70">
        <v>461.39</v>
      </c>
      <c r="E62" s="71">
        <f t="shared" si="14"/>
        <v>530.92147299999999</v>
      </c>
      <c r="F62" s="71">
        <f t="shared" si="15"/>
        <v>530.92147299999999</v>
      </c>
      <c r="G62" s="63">
        <v>15.2</v>
      </c>
      <c r="H62" s="63">
        <v>15.2</v>
      </c>
      <c r="I62" s="62">
        <f t="shared" si="16"/>
        <v>7013.1279999999997</v>
      </c>
      <c r="J62" s="62">
        <v>100</v>
      </c>
      <c r="K62" s="62">
        <v>945.12</v>
      </c>
      <c r="L62" s="62">
        <f t="shared" si="0"/>
        <v>8058.2479999999996</v>
      </c>
      <c r="M62" s="64">
        <f t="shared" ref="M62:M71" si="18">I62*1%</f>
        <v>70.131280000000004</v>
      </c>
      <c r="N62" s="62">
        <v>200.62</v>
      </c>
      <c r="O62" s="62">
        <v>783.53</v>
      </c>
      <c r="P62" s="62"/>
      <c r="Q62" s="62"/>
      <c r="R62" s="62">
        <v>400</v>
      </c>
      <c r="S62" s="62"/>
      <c r="T62" s="62"/>
      <c r="U62" s="62"/>
      <c r="V62" s="66">
        <f t="shared" si="1"/>
        <v>400</v>
      </c>
      <c r="W62" s="64">
        <f t="shared" si="12"/>
        <v>1454.2812799999999</v>
      </c>
      <c r="X62" s="73">
        <f t="shared" si="13"/>
        <v>6603.9667199999994</v>
      </c>
      <c r="Y62" s="76"/>
    </row>
    <row r="63" spans="1:25" s="67" customFormat="1" ht="39.950000000000003" customHeight="1" x14ac:dyDescent="0.3">
      <c r="A63" s="68">
        <f t="shared" si="17"/>
        <v>43</v>
      </c>
      <c r="B63" s="59" t="s">
        <v>136</v>
      </c>
      <c r="C63" s="75" t="s">
        <v>137</v>
      </c>
      <c r="D63" s="70">
        <v>461.39</v>
      </c>
      <c r="E63" s="71">
        <f t="shared" si="14"/>
        <v>530.92147299999999</v>
      </c>
      <c r="F63" s="71">
        <f t="shared" si="15"/>
        <v>530.92147299999999</v>
      </c>
      <c r="G63" s="63">
        <v>15.2</v>
      </c>
      <c r="H63" s="63">
        <v>15.2</v>
      </c>
      <c r="I63" s="62">
        <f t="shared" si="16"/>
        <v>7013.1279999999997</v>
      </c>
      <c r="J63" s="62">
        <v>100</v>
      </c>
      <c r="K63" s="62">
        <v>945.12</v>
      </c>
      <c r="L63" s="62">
        <f t="shared" si="0"/>
        <v>8058.2479999999996</v>
      </c>
      <c r="M63" s="64">
        <f t="shared" si="18"/>
        <v>70.131280000000004</v>
      </c>
      <c r="N63" s="62">
        <v>200.62</v>
      </c>
      <c r="O63" s="62">
        <v>783.53</v>
      </c>
      <c r="P63" s="62"/>
      <c r="Q63" s="62"/>
      <c r="R63" s="62">
        <v>200</v>
      </c>
      <c r="S63" s="62"/>
      <c r="T63" s="62"/>
      <c r="U63" s="62"/>
      <c r="V63" s="66">
        <f t="shared" si="1"/>
        <v>200</v>
      </c>
      <c r="W63" s="64">
        <f t="shared" si="12"/>
        <v>1254.2812799999999</v>
      </c>
      <c r="X63" s="73">
        <f t="shared" si="13"/>
        <v>6803.9667199999994</v>
      </c>
      <c r="Y63" s="76"/>
    </row>
    <row r="64" spans="1:25" s="67" customFormat="1" ht="39.950000000000003" customHeight="1" x14ac:dyDescent="0.3">
      <c r="A64" s="68">
        <f>A63+1</f>
        <v>44</v>
      </c>
      <c r="B64" s="59" t="s">
        <v>140</v>
      </c>
      <c r="C64" s="75" t="s">
        <v>141</v>
      </c>
      <c r="D64" s="70">
        <v>333.83</v>
      </c>
      <c r="E64" s="71">
        <f t="shared" si="14"/>
        <v>384.13818099999997</v>
      </c>
      <c r="F64" s="71">
        <f t="shared" si="15"/>
        <v>384.13818099999997</v>
      </c>
      <c r="G64" s="63">
        <v>15.2</v>
      </c>
      <c r="H64" s="63">
        <v>15.2</v>
      </c>
      <c r="I64" s="62">
        <f t="shared" si="16"/>
        <v>5074.2159999999994</v>
      </c>
      <c r="J64" s="62">
        <v>100</v>
      </c>
      <c r="K64" s="62">
        <v>2205.2800000000002</v>
      </c>
      <c r="L64" s="62">
        <f t="shared" si="0"/>
        <v>7379.4959999999992</v>
      </c>
      <c r="M64" s="64">
        <f t="shared" si="18"/>
        <v>50.742159999999998</v>
      </c>
      <c r="N64" s="62">
        <v>139.53</v>
      </c>
      <c r="O64" s="62">
        <v>662.72</v>
      </c>
      <c r="P64" s="62"/>
      <c r="Q64" s="62"/>
      <c r="R64" s="62">
        <v>400</v>
      </c>
      <c r="S64" s="62"/>
      <c r="T64" s="62"/>
      <c r="U64" s="62"/>
      <c r="V64" s="66">
        <f t="shared" si="1"/>
        <v>400</v>
      </c>
      <c r="W64" s="64">
        <f t="shared" si="12"/>
        <v>1252.99216</v>
      </c>
      <c r="X64" s="73">
        <f t="shared" si="13"/>
        <v>6126.5038399999994</v>
      </c>
      <c r="Y64" s="76"/>
    </row>
    <row r="65" spans="1:25" s="67" customFormat="1" ht="39.950000000000003" customHeight="1" x14ac:dyDescent="0.3">
      <c r="A65" s="68">
        <f t="shared" si="17"/>
        <v>45</v>
      </c>
      <c r="B65" s="59" t="s">
        <v>142</v>
      </c>
      <c r="C65" s="75" t="s">
        <v>143</v>
      </c>
      <c r="D65" s="70">
        <v>333.83</v>
      </c>
      <c r="E65" s="71">
        <f t="shared" si="14"/>
        <v>384.13818099999997</v>
      </c>
      <c r="F65" s="71">
        <f t="shared" si="15"/>
        <v>384.13818099999997</v>
      </c>
      <c r="G65" s="63">
        <v>15.2</v>
      </c>
      <c r="H65" s="63">
        <v>15.2</v>
      </c>
      <c r="I65" s="62">
        <f t="shared" si="16"/>
        <v>5074.2159999999994</v>
      </c>
      <c r="J65" s="62">
        <v>100</v>
      </c>
      <c r="K65" s="62">
        <v>2205.2800000000002</v>
      </c>
      <c r="L65" s="62">
        <f t="shared" si="0"/>
        <v>7379.4959999999992</v>
      </c>
      <c r="M65" s="64">
        <f t="shared" si="18"/>
        <v>50.742159999999998</v>
      </c>
      <c r="N65" s="62">
        <v>139.53</v>
      </c>
      <c r="O65" s="62">
        <v>662.72</v>
      </c>
      <c r="P65" s="62"/>
      <c r="Q65" s="62"/>
      <c r="R65" s="62">
        <v>200</v>
      </c>
      <c r="S65" s="62"/>
      <c r="T65" s="62"/>
      <c r="U65" s="62"/>
      <c r="V65" s="66">
        <f t="shared" si="1"/>
        <v>200</v>
      </c>
      <c r="W65" s="64">
        <f t="shared" si="12"/>
        <v>1052.99216</v>
      </c>
      <c r="X65" s="73">
        <f t="shared" si="13"/>
        <v>6326.5038399999994</v>
      </c>
      <c r="Y65" s="76"/>
    </row>
    <row r="66" spans="1:25" s="67" customFormat="1" ht="39.950000000000003" customHeight="1" x14ac:dyDescent="0.3">
      <c r="A66" s="68">
        <f t="shared" si="17"/>
        <v>46</v>
      </c>
      <c r="B66" s="59" t="s">
        <v>144</v>
      </c>
      <c r="C66" s="75" t="s">
        <v>145</v>
      </c>
      <c r="D66" s="70">
        <v>333.83</v>
      </c>
      <c r="E66" s="71">
        <f t="shared" si="14"/>
        <v>384.13818099999997</v>
      </c>
      <c r="F66" s="71">
        <f t="shared" si="15"/>
        <v>384.13818099999997</v>
      </c>
      <c r="G66" s="63">
        <v>15.2</v>
      </c>
      <c r="H66" s="63">
        <v>15.2</v>
      </c>
      <c r="I66" s="62">
        <f t="shared" si="16"/>
        <v>5074.2159999999994</v>
      </c>
      <c r="J66" s="62">
        <v>100</v>
      </c>
      <c r="K66" s="62">
        <v>2205.2800000000002</v>
      </c>
      <c r="L66" s="62">
        <f t="shared" si="0"/>
        <v>7379.4959999999992</v>
      </c>
      <c r="M66" s="64">
        <f t="shared" si="18"/>
        <v>50.742159999999998</v>
      </c>
      <c r="N66" s="62">
        <v>139.53</v>
      </c>
      <c r="O66" s="62">
        <v>662.72</v>
      </c>
      <c r="P66" s="62"/>
      <c r="Q66" s="62"/>
      <c r="R66" s="62">
        <v>200</v>
      </c>
      <c r="S66" s="62"/>
      <c r="T66" s="62"/>
      <c r="U66" s="62"/>
      <c r="V66" s="66">
        <f t="shared" si="1"/>
        <v>200</v>
      </c>
      <c r="W66" s="64">
        <f t="shared" si="12"/>
        <v>1052.99216</v>
      </c>
      <c r="X66" s="73">
        <f t="shared" si="13"/>
        <v>6326.5038399999994</v>
      </c>
      <c r="Y66" s="76"/>
    </row>
    <row r="67" spans="1:25" s="67" customFormat="1" ht="39.950000000000003" customHeight="1" x14ac:dyDescent="0.3">
      <c r="A67" s="68">
        <f t="shared" si="17"/>
        <v>47</v>
      </c>
      <c r="B67" s="59" t="s">
        <v>146</v>
      </c>
      <c r="C67" s="75" t="s">
        <v>147</v>
      </c>
      <c r="D67" s="70">
        <v>388.54</v>
      </c>
      <c r="E67" s="71">
        <f t="shared" si="14"/>
        <v>447.09297800000007</v>
      </c>
      <c r="F67" s="71">
        <f t="shared" si="15"/>
        <v>447.09297800000007</v>
      </c>
      <c r="G67" s="63">
        <v>15.2</v>
      </c>
      <c r="H67" s="63">
        <v>15.2</v>
      </c>
      <c r="I67" s="62">
        <f t="shared" si="16"/>
        <v>5905.808</v>
      </c>
      <c r="J67" s="62">
        <v>100</v>
      </c>
      <c r="K67" s="62">
        <v>1575.2</v>
      </c>
      <c r="L67" s="62">
        <f t="shared" si="0"/>
        <v>7581.0079999999998</v>
      </c>
      <c r="M67" s="64">
        <f t="shared" si="18"/>
        <v>59.058080000000004</v>
      </c>
      <c r="N67" s="62">
        <v>165.74</v>
      </c>
      <c r="O67" s="62">
        <v>698.01</v>
      </c>
      <c r="P67" s="62"/>
      <c r="Q67" s="62"/>
      <c r="R67" s="62"/>
      <c r="S67" s="62"/>
      <c r="T67" s="62"/>
      <c r="U67" s="62"/>
      <c r="V67" s="66">
        <f t="shared" si="1"/>
        <v>0</v>
      </c>
      <c r="W67" s="64">
        <f t="shared" si="12"/>
        <v>922.80808000000002</v>
      </c>
      <c r="X67" s="73">
        <f t="shared" si="13"/>
        <v>6658.19992</v>
      </c>
      <c r="Y67" s="76"/>
    </row>
    <row r="68" spans="1:25" s="67" customFormat="1" ht="39.950000000000003" customHeight="1" x14ac:dyDescent="0.3">
      <c r="A68" s="68">
        <f t="shared" si="17"/>
        <v>48</v>
      </c>
      <c r="B68" s="59" t="s">
        <v>148</v>
      </c>
      <c r="C68" s="81" t="s">
        <v>149</v>
      </c>
      <c r="D68" s="70">
        <v>388.54</v>
      </c>
      <c r="E68" s="71">
        <f t="shared" si="14"/>
        <v>447.09297800000007</v>
      </c>
      <c r="F68" s="71">
        <f t="shared" si="15"/>
        <v>447.09297800000007</v>
      </c>
      <c r="G68" s="63">
        <v>15.2</v>
      </c>
      <c r="H68" s="63">
        <v>15.2</v>
      </c>
      <c r="I68" s="62">
        <f t="shared" si="16"/>
        <v>5905.808</v>
      </c>
      <c r="J68" s="62">
        <v>100</v>
      </c>
      <c r="K68" s="62">
        <v>945.12</v>
      </c>
      <c r="L68" s="62">
        <f t="shared" si="0"/>
        <v>6950.9279999999999</v>
      </c>
      <c r="M68" s="64">
        <f t="shared" si="18"/>
        <v>59.058080000000004</v>
      </c>
      <c r="N68" s="62">
        <v>165.74</v>
      </c>
      <c r="O68" s="62">
        <v>594.15</v>
      </c>
      <c r="P68" s="62"/>
      <c r="Q68" s="62"/>
      <c r="R68" s="62"/>
      <c r="S68" s="62"/>
      <c r="T68" s="62"/>
      <c r="U68" s="62"/>
      <c r="V68" s="66">
        <f t="shared" si="1"/>
        <v>0</v>
      </c>
      <c r="W68" s="64">
        <f t="shared" si="12"/>
        <v>818.94808</v>
      </c>
      <c r="X68" s="73">
        <f t="shared" si="13"/>
        <v>6131.9799199999998</v>
      </c>
      <c r="Y68" s="76"/>
    </row>
    <row r="69" spans="1:25" s="67" customFormat="1" ht="39.950000000000003" customHeight="1" x14ac:dyDescent="0.3">
      <c r="A69" s="68">
        <f t="shared" si="17"/>
        <v>49</v>
      </c>
      <c r="B69" s="59" t="s">
        <v>150</v>
      </c>
      <c r="C69" s="75" t="s">
        <v>151</v>
      </c>
      <c r="D69" s="70">
        <v>388.54</v>
      </c>
      <c r="E69" s="71">
        <f t="shared" si="14"/>
        <v>447.09297800000007</v>
      </c>
      <c r="F69" s="71">
        <f t="shared" si="15"/>
        <v>447.09297800000007</v>
      </c>
      <c r="G69" s="63">
        <v>15.2</v>
      </c>
      <c r="H69" s="63">
        <v>15.2</v>
      </c>
      <c r="I69" s="62">
        <f t="shared" si="16"/>
        <v>5905.808</v>
      </c>
      <c r="J69" s="62">
        <v>100</v>
      </c>
      <c r="K69" s="62">
        <v>1575.2</v>
      </c>
      <c r="L69" s="62">
        <f t="shared" si="0"/>
        <v>7581.0079999999998</v>
      </c>
      <c r="M69" s="64">
        <f t="shared" si="18"/>
        <v>59.058080000000004</v>
      </c>
      <c r="N69" s="62">
        <v>165.74</v>
      </c>
      <c r="O69" s="62">
        <v>698.01</v>
      </c>
      <c r="P69" s="62"/>
      <c r="Q69" s="62"/>
      <c r="R69" s="62"/>
      <c r="S69" s="62"/>
      <c r="T69" s="62"/>
      <c r="U69" s="62"/>
      <c r="V69" s="66">
        <f t="shared" si="1"/>
        <v>0</v>
      </c>
      <c r="W69" s="64">
        <f t="shared" si="12"/>
        <v>922.80808000000002</v>
      </c>
      <c r="X69" s="73">
        <f t="shared" si="13"/>
        <v>6658.19992</v>
      </c>
      <c r="Y69" s="76"/>
    </row>
    <row r="70" spans="1:25" s="67" customFormat="1" ht="39.950000000000003" customHeight="1" x14ac:dyDescent="0.3">
      <c r="A70" s="68">
        <f>A69+1</f>
        <v>50</v>
      </c>
      <c r="B70" s="59" t="s">
        <v>152</v>
      </c>
      <c r="C70" s="75" t="s">
        <v>153</v>
      </c>
      <c r="D70" s="70">
        <v>388.54</v>
      </c>
      <c r="E70" s="71">
        <f t="shared" si="14"/>
        <v>447.09297800000007</v>
      </c>
      <c r="F70" s="71">
        <f t="shared" si="15"/>
        <v>447.09297800000007</v>
      </c>
      <c r="G70" s="63">
        <v>15.2</v>
      </c>
      <c r="H70" s="63">
        <v>15.2</v>
      </c>
      <c r="I70" s="62">
        <f t="shared" si="16"/>
        <v>5905.808</v>
      </c>
      <c r="J70" s="62">
        <v>100</v>
      </c>
      <c r="K70" s="62"/>
      <c r="L70" s="62">
        <f t="shared" si="0"/>
        <v>6005.808</v>
      </c>
      <c r="M70" s="64">
        <f t="shared" si="18"/>
        <v>59.058080000000004</v>
      </c>
      <c r="N70" s="62">
        <v>165.74</v>
      </c>
      <c r="O70" s="62">
        <v>463.06</v>
      </c>
      <c r="P70" s="62"/>
      <c r="Q70" s="62"/>
      <c r="R70" s="62">
        <v>400</v>
      </c>
      <c r="S70" s="62"/>
      <c r="T70" s="62"/>
      <c r="U70" s="62"/>
      <c r="V70" s="66">
        <f t="shared" si="1"/>
        <v>400</v>
      </c>
      <c r="W70" s="64">
        <f t="shared" si="12"/>
        <v>1087.85808</v>
      </c>
      <c r="X70" s="73">
        <f t="shared" si="13"/>
        <v>4917.94992</v>
      </c>
      <c r="Y70" s="76"/>
    </row>
    <row r="71" spans="1:25" s="67" customFormat="1" ht="39.950000000000003" customHeight="1" x14ac:dyDescent="0.3">
      <c r="A71" s="68">
        <f>A70+1</f>
        <v>51</v>
      </c>
      <c r="B71" s="59" t="s">
        <v>154</v>
      </c>
      <c r="C71" s="75" t="s">
        <v>155</v>
      </c>
      <c r="D71" s="70">
        <v>315.04000000000002</v>
      </c>
      <c r="E71" s="71">
        <f t="shared" si="14"/>
        <v>362.51652800000005</v>
      </c>
      <c r="F71" s="71">
        <f t="shared" si="15"/>
        <v>362.51652800000005</v>
      </c>
      <c r="G71" s="63">
        <v>15.2</v>
      </c>
      <c r="H71" s="63">
        <v>15.2</v>
      </c>
      <c r="I71" s="62">
        <f t="shared" si="16"/>
        <v>4788.6080000000002</v>
      </c>
      <c r="J71" s="62">
        <v>100</v>
      </c>
      <c r="K71" s="62">
        <v>945.12</v>
      </c>
      <c r="L71" s="62">
        <f t="shared" si="0"/>
        <v>5833.7280000000001</v>
      </c>
      <c r="M71" s="64">
        <f t="shared" si="18"/>
        <v>47.88608</v>
      </c>
      <c r="N71" s="62">
        <v>0</v>
      </c>
      <c r="O71" s="62">
        <v>176.24</v>
      </c>
      <c r="P71" s="62"/>
      <c r="Q71" s="62"/>
      <c r="R71" s="62">
        <v>200</v>
      </c>
      <c r="S71" s="62"/>
      <c r="T71" s="62"/>
      <c r="U71" s="62"/>
      <c r="V71" s="66">
        <f t="shared" si="1"/>
        <v>200</v>
      </c>
      <c r="W71" s="64">
        <f t="shared" si="12"/>
        <v>424.12608</v>
      </c>
      <c r="X71" s="73">
        <f t="shared" si="13"/>
        <v>5409.6019200000001</v>
      </c>
      <c r="Y71" s="77"/>
    </row>
    <row r="72" spans="1:25" s="67" customFormat="1" ht="39.950000000000003" customHeight="1" x14ac:dyDescent="0.3">
      <c r="A72" s="68"/>
      <c r="B72" s="59"/>
      <c r="C72" s="60" t="s">
        <v>156</v>
      </c>
      <c r="D72" s="70"/>
      <c r="E72" s="71"/>
      <c r="F72" s="71"/>
      <c r="G72" s="63"/>
      <c r="H72" s="63"/>
      <c r="I72" s="62"/>
      <c r="J72" s="62"/>
      <c r="K72" s="62"/>
      <c r="L72" s="62">
        <f t="shared" si="0"/>
        <v>0</v>
      </c>
      <c r="M72" s="64"/>
      <c r="N72" s="62"/>
      <c r="O72" s="62"/>
      <c r="P72" s="62"/>
      <c r="Q72" s="62"/>
      <c r="R72" s="62"/>
      <c r="S72" s="62"/>
      <c r="T72" s="62"/>
      <c r="U72" s="62"/>
      <c r="V72" s="66"/>
      <c r="W72" s="64"/>
      <c r="X72" s="73"/>
    </row>
    <row r="73" spans="1:25" s="67" customFormat="1" ht="39.950000000000003" customHeight="1" x14ac:dyDescent="0.3">
      <c r="A73" s="68">
        <f>A71+1</f>
        <v>52</v>
      </c>
      <c r="B73" s="59" t="s">
        <v>157</v>
      </c>
      <c r="C73" s="75" t="s">
        <v>158</v>
      </c>
      <c r="D73" s="70">
        <v>333.83</v>
      </c>
      <c r="E73" s="71">
        <f t="shared" ref="E73:E81" si="19">D73*1.1507</f>
        <v>384.13818099999997</v>
      </c>
      <c r="F73" s="71">
        <f t="shared" ref="F73:F79" si="20">E73</f>
        <v>384.13818099999997</v>
      </c>
      <c r="G73" s="63">
        <v>15.2</v>
      </c>
      <c r="H73" s="63">
        <v>15.2</v>
      </c>
      <c r="I73" s="62">
        <f t="shared" ref="I73:I81" si="21">D73*H73</f>
        <v>5074.2159999999994</v>
      </c>
      <c r="J73" s="62">
        <v>100</v>
      </c>
      <c r="K73" s="62">
        <v>2205.2800000000002</v>
      </c>
      <c r="L73" s="62">
        <f t="shared" si="0"/>
        <v>7379.4959999999992</v>
      </c>
      <c r="M73" s="64">
        <f>I73*1%</f>
        <v>50.742159999999998</v>
      </c>
      <c r="N73" s="62">
        <v>139.53</v>
      </c>
      <c r="O73" s="62">
        <v>662.72</v>
      </c>
      <c r="P73" s="62"/>
      <c r="Q73" s="62">
        <v>20</v>
      </c>
      <c r="R73" s="62"/>
      <c r="S73" s="62">
        <f>I73*5%</f>
        <v>253.71079999999998</v>
      </c>
      <c r="T73" s="62"/>
      <c r="U73" s="62"/>
      <c r="V73" s="66">
        <f t="shared" si="1"/>
        <v>273.71079999999995</v>
      </c>
      <c r="W73" s="64">
        <f t="shared" ref="W73:W81" si="22">M73+N73+O73+P73+Q73+R73+S73+T73+U73</f>
        <v>1126.7029600000001</v>
      </c>
      <c r="X73" s="73">
        <f t="shared" ref="X73:X81" si="23">L73-W73</f>
        <v>6252.7930399999987</v>
      </c>
      <c r="Y73" s="76"/>
    </row>
    <row r="74" spans="1:25" s="67" customFormat="1" ht="39.950000000000003" customHeight="1" x14ac:dyDescent="0.3">
      <c r="A74" s="68">
        <f t="shared" ref="A74:A79" si="24">A73+1</f>
        <v>53</v>
      </c>
      <c r="B74" s="59" t="s">
        <v>159</v>
      </c>
      <c r="C74" s="75" t="s">
        <v>160</v>
      </c>
      <c r="D74" s="70">
        <v>333.83</v>
      </c>
      <c r="E74" s="71">
        <f t="shared" si="19"/>
        <v>384.13818099999997</v>
      </c>
      <c r="F74" s="71">
        <f t="shared" si="20"/>
        <v>384.13818099999997</v>
      </c>
      <c r="G74" s="63">
        <v>15.2</v>
      </c>
      <c r="H74" s="63">
        <v>0</v>
      </c>
      <c r="I74" s="62">
        <v>0</v>
      </c>
      <c r="J74" s="62">
        <v>0</v>
      </c>
      <c r="K74" s="62"/>
      <c r="L74" s="62">
        <f t="shared" si="0"/>
        <v>0</v>
      </c>
      <c r="M74" s="64">
        <v>0</v>
      </c>
      <c r="N74" s="62">
        <v>0</v>
      </c>
      <c r="O74" s="64">
        <v>0</v>
      </c>
      <c r="P74" s="62"/>
      <c r="Q74" s="62"/>
      <c r="R74" s="62"/>
      <c r="S74" s="62"/>
      <c r="T74" s="62"/>
      <c r="U74" s="62"/>
      <c r="V74" s="66">
        <f>P74+Q74+R74+S74+T74+U74</f>
        <v>0</v>
      </c>
      <c r="W74" s="64">
        <f t="shared" si="22"/>
        <v>0</v>
      </c>
      <c r="X74" s="73">
        <f t="shared" si="23"/>
        <v>0</v>
      </c>
      <c r="Y74" s="76"/>
    </row>
    <row r="75" spans="1:25" s="67" customFormat="1" ht="39.950000000000003" customHeight="1" x14ac:dyDescent="0.3">
      <c r="A75" s="68">
        <f t="shared" si="24"/>
        <v>54</v>
      </c>
      <c r="B75" s="68" t="s">
        <v>161</v>
      </c>
      <c r="C75" s="78" t="s">
        <v>162</v>
      </c>
      <c r="D75" s="70">
        <v>333.83</v>
      </c>
      <c r="E75" s="71">
        <f t="shared" si="19"/>
        <v>384.13818099999997</v>
      </c>
      <c r="F75" s="71">
        <f t="shared" si="20"/>
        <v>384.13818099999997</v>
      </c>
      <c r="G75" s="68">
        <v>15.2</v>
      </c>
      <c r="H75" s="63">
        <v>15.2</v>
      </c>
      <c r="I75" s="62">
        <f t="shared" si="21"/>
        <v>5074.2159999999994</v>
      </c>
      <c r="J75" s="62">
        <v>100</v>
      </c>
      <c r="K75" s="62">
        <v>945.12</v>
      </c>
      <c r="L75" s="62">
        <f t="shared" si="0"/>
        <v>6119.3359999999993</v>
      </c>
      <c r="M75" s="64">
        <f t="shared" ref="M75:M81" si="25">I75*1%</f>
        <v>50.742159999999998</v>
      </c>
      <c r="N75" s="62">
        <v>139.53</v>
      </c>
      <c r="O75" s="62">
        <v>475.41</v>
      </c>
      <c r="P75" s="62"/>
      <c r="Q75" s="62">
        <v>20</v>
      </c>
      <c r="R75" s="62"/>
      <c r="S75" s="62">
        <f>I75*5%</f>
        <v>253.71079999999998</v>
      </c>
      <c r="T75" s="62"/>
      <c r="U75" s="62"/>
      <c r="V75" s="66">
        <f t="shared" si="1"/>
        <v>273.71079999999995</v>
      </c>
      <c r="W75" s="64">
        <f t="shared" si="22"/>
        <v>939.39296000000002</v>
      </c>
      <c r="X75" s="73">
        <f t="shared" si="23"/>
        <v>5179.9430399999992</v>
      </c>
      <c r="Y75" s="76"/>
    </row>
    <row r="76" spans="1:25" s="67" customFormat="1" ht="39.950000000000003" customHeight="1" x14ac:dyDescent="0.3">
      <c r="A76" s="68">
        <f t="shared" si="24"/>
        <v>55</v>
      </c>
      <c r="B76" s="59" t="s">
        <v>163</v>
      </c>
      <c r="C76" s="75" t="s">
        <v>164</v>
      </c>
      <c r="D76" s="70">
        <v>333.83</v>
      </c>
      <c r="E76" s="71">
        <f t="shared" si="19"/>
        <v>384.13818099999997</v>
      </c>
      <c r="F76" s="71">
        <f t="shared" si="20"/>
        <v>384.13818099999997</v>
      </c>
      <c r="G76" s="63">
        <v>15.2</v>
      </c>
      <c r="H76" s="63">
        <v>15.2</v>
      </c>
      <c r="I76" s="62">
        <f t="shared" si="21"/>
        <v>5074.2159999999994</v>
      </c>
      <c r="J76" s="62">
        <v>100</v>
      </c>
      <c r="K76" s="62">
        <v>1890.24</v>
      </c>
      <c r="L76" s="62">
        <f t="shared" ref="L76:L139" si="26">I76+J76+K76</f>
        <v>7064.4559999999992</v>
      </c>
      <c r="M76" s="64">
        <f t="shared" si="25"/>
        <v>50.742159999999998</v>
      </c>
      <c r="N76" s="62">
        <v>139.53</v>
      </c>
      <c r="O76" s="62">
        <v>612.30999999999995</v>
      </c>
      <c r="P76" s="62"/>
      <c r="Q76" s="62"/>
      <c r="R76" s="62">
        <v>200</v>
      </c>
      <c r="S76" s="62"/>
      <c r="T76" s="62"/>
      <c r="U76" s="62"/>
      <c r="V76" s="66">
        <f t="shared" si="1"/>
        <v>200</v>
      </c>
      <c r="W76" s="64">
        <f t="shared" si="22"/>
        <v>1002.5821599999999</v>
      </c>
      <c r="X76" s="73">
        <f t="shared" si="23"/>
        <v>6061.8738399999993</v>
      </c>
      <c r="Y76" s="76"/>
    </row>
    <row r="77" spans="1:25" s="67" customFormat="1" ht="39.950000000000003" customHeight="1" x14ac:dyDescent="0.3">
      <c r="A77" s="68">
        <f t="shared" si="24"/>
        <v>56</v>
      </c>
      <c r="B77" s="59" t="s">
        <v>165</v>
      </c>
      <c r="C77" s="75" t="s">
        <v>166</v>
      </c>
      <c r="D77" s="70">
        <v>333.83</v>
      </c>
      <c r="E77" s="71">
        <f t="shared" si="19"/>
        <v>384.13818099999997</v>
      </c>
      <c r="F77" s="71">
        <f t="shared" si="20"/>
        <v>384.13818099999997</v>
      </c>
      <c r="G77" s="63">
        <v>15.2</v>
      </c>
      <c r="H77" s="63">
        <v>15.2</v>
      </c>
      <c r="I77" s="62">
        <f t="shared" si="21"/>
        <v>5074.2159999999994</v>
      </c>
      <c r="J77" s="62">
        <v>100</v>
      </c>
      <c r="K77" s="62">
        <v>1890.24</v>
      </c>
      <c r="L77" s="62">
        <f t="shared" si="26"/>
        <v>7064.4559999999992</v>
      </c>
      <c r="M77" s="64">
        <f t="shared" si="25"/>
        <v>50.742159999999998</v>
      </c>
      <c r="N77" s="62">
        <v>139.53</v>
      </c>
      <c r="O77" s="62">
        <v>612.30999999999995</v>
      </c>
      <c r="P77" s="62"/>
      <c r="Q77" s="62"/>
      <c r="R77" s="62">
        <v>200</v>
      </c>
      <c r="S77" s="62"/>
      <c r="T77" s="62"/>
      <c r="U77" s="62"/>
      <c r="V77" s="66">
        <f t="shared" si="1"/>
        <v>200</v>
      </c>
      <c r="W77" s="64">
        <f t="shared" si="22"/>
        <v>1002.5821599999999</v>
      </c>
      <c r="X77" s="73">
        <f t="shared" si="23"/>
        <v>6061.8738399999993</v>
      </c>
      <c r="Y77" s="76"/>
    </row>
    <row r="78" spans="1:25" s="67" customFormat="1" ht="39.950000000000003" customHeight="1" x14ac:dyDescent="0.3">
      <c r="A78" s="68">
        <f t="shared" si="24"/>
        <v>57</v>
      </c>
      <c r="B78" s="59" t="s">
        <v>167</v>
      </c>
      <c r="C78" s="75" t="s">
        <v>168</v>
      </c>
      <c r="D78" s="70">
        <v>333.83</v>
      </c>
      <c r="E78" s="71">
        <f t="shared" si="19"/>
        <v>384.13818099999997</v>
      </c>
      <c r="F78" s="71">
        <f t="shared" si="20"/>
        <v>384.13818099999997</v>
      </c>
      <c r="G78" s="63">
        <v>15.2</v>
      </c>
      <c r="H78" s="63">
        <v>15.2</v>
      </c>
      <c r="I78" s="62">
        <f t="shared" si="21"/>
        <v>5074.2159999999994</v>
      </c>
      <c r="J78" s="62">
        <v>100</v>
      </c>
      <c r="K78" s="62">
        <v>1890.24</v>
      </c>
      <c r="L78" s="62">
        <f t="shared" si="26"/>
        <v>7064.4559999999992</v>
      </c>
      <c r="M78" s="64">
        <f t="shared" si="25"/>
        <v>50.742159999999998</v>
      </c>
      <c r="N78" s="62">
        <v>139.53</v>
      </c>
      <c r="O78" s="62">
        <v>612.30999999999995</v>
      </c>
      <c r="P78" s="62"/>
      <c r="Q78" s="62"/>
      <c r="R78" s="62"/>
      <c r="S78" s="62"/>
      <c r="T78" s="62"/>
      <c r="U78" s="62"/>
      <c r="V78" s="66">
        <f t="shared" si="1"/>
        <v>0</v>
      </c>
      <c r="W78" s="64">
        <f t="shared" si="22"/>
        <v>802.58215999999993</v>
      </c>
      <c r="X78" s="73">
        <f t="shared" si="23"/>
        <v>6261.8738399999993</v>
      </c>
      <c r="Y78" s="76"/>
    </row>
    <row r="79" spans="1:25" s="67" customFormat="1" ht="39.950000000000003" customHeight="1" x14ac:dyDescent="0.3">
      <c r="A79" s="68">
        <f t="shared" si="24"/>
        <v>58</v>
      </c>
      <c r="B79" s="59" t="s">
        <v>169</v>
      </c>
      <c r="C79" s="75" t="s">
        <v>170</v>
      </c>
      <c r="D79" s="70">
        <v>446.23</v>
      </c>
      <c r="E79" s="71">
        <f t="shared" si="19"/>
        <v>513.4768610000001</v>
      </c>
      <c r="F79" s="71">
        <f t="shared" si="20"/>
        <v>513.4768610000001</v>
      </c>
      <c r="G79" s="63">
        <v>15.2</v>
      </c>
      <c r="H79" s="63">
        <v>15.2</v>
      </c>
      <c r="I79" s="62">
        <f t="shared" si="21"/>
        <v>6782.6959999999999</v>
      </c>
      <c r="J79" s="62">
        <v>100</v>
      </c>
      <c r="K79" s="62">
        <v>1890.24</v>
      </c>
      <c r="L79" s="62">
        <f t="shared" si="26"/>
        <v>8772.9359999999997</v>
      </c>
      <c r="M79" s="64">
        <f t="shared" si="25"/>
        <v>67.82696</v>
      </c>
      <c r="N79" s="62">
        <v>0</v>
      </c>
      <c r="O79" s="62">
        <v>911.6</v>
      </c>
      <c r="P79" s="62"/>
      <c r="Q79" s="62">
        <v>20</v>
      </c>
      <c r="R79" s="62"/>
      <c r="S79" s="62">
        <f>I79*5%</f>
        <v>339.13480000000004</v>
      </c>
      <c r="T79" s="62"/>
      <c r="U79" s="62">
        <v>984</v>
      </c>
      <c r="V79" s="66">
        <f t="shared" si="1"/>
        <v>1343.1348</v>
      </c>
      <c r="W79" s="64">
        <f t="shared" si="22"/>
        <v>2322.56176</v>
      </c>
      <c r="X79" s="73">
        <f t="shared" si="23"/>
        <v>6450.3742399999992</v>
      </c>
      <c r="Y79" s="76"/>
    </row>
    <row r="80" spans="1:25" s="67" customFormat="1" ht="39.950000000000003" customHeight="1" x14ac:dyDescent="0.3">
      <c r="A80" s="68">
        <f>A79+1</f>
        <v>59</v>
      </c>
      <c r="B80" s="59" t="s">
        <v>171</v>
      </c>
      <c r="C80" s="78" t="s">
        <v>172</v>
      </c>
      <c r="D80" s="70">
        <v>333.83</v>
      </c>
      <c r="E80" s="71">
        <f t="shared" si="19"/>
        <v>384.13818099999997</v>
      </c>
      <c r="F80" s="71">
        <f>E80</f>
        <v>384.13818099999997</v>
      </c>
      <c r="G80" s="63">
        <v>15.2</v>
      </c>
      <c r="H80" s="63">
        <v>15.2</v>
      </c>
      <c r="I80" s="62">
        <f t="shared" si="21"/>
        <v>5074.2159999999994</v>
      </c>
      <c r="J80" s="62">
        <v>100</v>
      </c>
      <c r="K80" s="62"/>
      <c r="L80" s="62">
        <f t="shared" si="26"/>
        <v>5174.2159999999994</v>
      </c>
      <c r="M80" s="64">
        <f t="shared" si="25"/>
        <v>50.742159999999998</v>
      </c>
      <c r="N80" s="62">
        <v>139.53</v>
      </c>
      <c r="O80" s="83">
        <v>104.48</v>
      </c>
      <c r="P80" s="62"/>
      <c r="Q80" s="62"/>
      <c r="R80" s="62">
        <v>400</v>
      </c>
      <c r="S80" s="62"/>
      <c r="T80" s="62"/>
      <c r="U80" s="62"/>
      <c r="V80" s="66">
        <f t="shared" si="1"/>
        <v>400</v>
      </c>
      <c r="W80" s="64">
        <f t="shared" si="22"/>
        <v>694.75216</v>
      </c>
      <c r="X80" s="73">
        <f t="shared" si="23"/>
        <v>4479.4638399999994</v>
      </c>
      <c r="Y80" s="76"/>
    </row>
    <row r="81" spans="1:25" s="67" customFormat="1" ht="39.950000000000003" customHeight="1" x14ac:dyDescent="0.3">
      <c r="A81" s="68">
        <f>A80+1</f>
        <v>60</v>
      </c>
      <c r="B81" s="59" t="s">
        <v>173</v>
      </c>
      <c r="C81" s="78" t="s">
        <v>174</v>
      </c>
      <c r="D81" s="70">
        <v>333.83</v>
      </c>
      <c r="E81" s="71">
        <f t="shared" si="19"/>
        <v>384.13818099999997</v>
      </c>
      <c r="F81" s="71">
        <f>E81</f>
        <v>384.13818099999997</v>
      </c>
      <c r="G81" s="63">
        <v>15.2</v>
      </c>
      <c r="H81" s="63">
        <v>15.2</v>
      </c>
      <c r="I81" s="62">
        <f t="shared" si="21"/>
        <v>5074.2159999999994</v>
      </c>
      <c r="J81" s="62">
        <v>100</v>
      </c>
      <c r="K81" s="62"/>
      <c r="L81" s="62">
        <f t="shared" si="26"/>
        <v>5174.2159999999994</v>
      </c>
      <c r="M81" s="64">
        <f t="shared" si="25"/>
        <v>50.742159999999998</v>
      </c>
      <c r="N81" s="62">
        <v>139.53</v>
      </c>
      <c r="O81" s="83">
        <v>104.48</v>
      </c>
      <c r="P81" s="62"/>
      <c r="Q81" s="62">
        <v>20</v>
      </c>
      <c r="R81" s="62"/>
      <c r="S81" s="62">
        <f>I81*5%</f>
        <v>253.71079999999998</v>
      </c>
      <c r="T81" s="62"/>
      <c r="U81" s="62"/>
      <c r="V81" s="66">
        <f t="shared" ref="V81:V144" si="27">P81+Q81+R81+S81+T81+U81</f>
        <v>273.71079999999995</v>
      </c>
      <c r="W81" s="64">
        <f t="shared" si="22"/>
        <v>568.46295999999995</v>
      </c>
      <c r="X81" s="73">
        <f t="shared" si="23"/>
        <v>4605.7530399999996</v>
      </c>
      <c r="Y81" s="76"/>
    </row>
    <row r="82" spans="1:25" s="67" customFormat="1" ht="39.950000000000003" customHeight="1" x14ac:dyDescent="0.3">
      <c r="A82" s="68"/>
      <c r="B82" s="68"/>
      <c r="C82" s="84" t="s">
        <v>175</v>
      </c>
      <c r="D82" s="70"/>
      <c r="E82" s="71"/>
      <c r="F82" s="71"/>
      <c r="G82" s="85"/>
      <c r="H82" s="63"/>
      <c r="I82" s="86"/>
      <c r="J82" s="62"/>
      <c r="K82" s="86"/>
      <c r="L82" s="62">
        <f t="shared" si="26"/>
        <v>0</v>
      </c>
      <c r="M82" s="64"/>
      <c r="N82" s="62"/>
      <c r="O82" s="62"/>
      <c r="P82" s="62"/>
      <c r="Q82" s="62"/>
      <c r="R82" s="62"/>
      <c r="S82" s="62"/>
      <c r="T82" s="62"/>
      <c r="U82" s="62"/>
      <c r="V82" s="66"/>
      <c r="W82" s="64"/>
      <c r="X82" s="73"/>
    </row>
    <row r="83" spans="1:25" s="67" customFormat="1" ht="39.950000000000003" customHeight="1" x14ac:dyDescent="0.3">
      <c r="A83" s="68">
        <f>A81+1</f>
        <v>61</v>
      </c>
      <c r="B83" s="68" t="s">
        <v>176</v>
      </c>
      <c r="C83" s="71" t="s">
        <v>177</v>
      </c>
      <c r="D83" s="70">
        <v>496.05</v>
      </c>
      <c r="E83" s="71">
        <f>D83*1.1507</f>
        <v>570.80473500000005</v>
      </c>
      <c r="F83" s="71">
        <f>E83</f>
        <v>570.80473500000005</v>
      </c>
      <c r="G83" s="87">
        <v>15.2</v>
      </c>
      <c r="H83" s="63">
        <v>15.2</v>
      </c>
      <c r="I83" s="62">
        <f>D83*H83</f>
        <v>7539.96</v>
      </c>
      <c r="J83" s="62">
        <v>100</v>
      </c>
      <c r="K83" s="62"/>
      <c r="L83" s="62">
        <f t="shared" si="26"/>
        <v>7639.96</v>
      </c>
      <c r="M83" s="64"/>
      <c r="N83" s="62">
        <v>217.23</v>
      </c>
      <c r="O83" s="62">
        <v>708.57</v>
      </c>
      <c r="P83" s="62"/>
      <c r="Q83" s="62"/>
      <c r="R83" s="62"/>
      <c r="S83" s="62"/>
      <c r="T83" s="62"/>
      <c r="U83" s="62"/>
      <c r="V83" s="66">
        <f t="shared" si="27"/>
        <v>0</v>
      </c>
      <c r="W83" s="64">
        <f>M83+N83+O83+P83+Q83+R83+S83+T83+U83</f>
        <v>925.80000000000007</v>
      </c>
      <c r="X83" s="73">
        <f>L83-W83</f>
        <v>6714.16</v>
      </c>
      <c r="Y83" s="76"/>
    </row>
    <row r="84" spans="1:25" s="67" customFormat="1" ht="39.950000000000003" customHeight="1" x14ac:dyDescent="0.3">
      <c r="A84" s="68">
        <f>A83+1</f>
        <v>62</v>
      </c>
      <c r="B84" s="68" t="s">
        <v>178</v>
      </c>
      <c r="C84" s="71" t="s">
        <v>179</v>
      </c>
      <c r="D84" s="70">
        <v>421.82</v>
      </c>
      <c r="E84" s="71">
        <f>D84*1.1507</f>
        <v>485.38827400000002</v>
      </c>
      <c r="F84" s="71">
        <f>E84</f>
        <v>485.38827400000002</v>
      </c>
      <c r="G84" s="87">
        <v>15.2</v>
      </c>
      <c r="H84" s="63">
        <v>15.2</v>
      </c>
      <c r="I84" s="62">
        <f>D84*H84</f>
        <v>6411.6639999999998</v>
      </c>
      <c r="J84" s="62">
        <v>100</v>
      </c>
      <c r="K84" s="62">
        <v>945.12</v>
      </c>
      <c r="L84" s="62">
        <f t="shared" si="26"/>
        <v>7456.7839999999997</v>
      </c>
      <c r="M84" s="64">
        <f>I84*1%</f>
        <v>64.116640000000004</v>
      </c>
      <c r="N84" s="62">
        <v>181.68</v>
      </c>
      <c r="O84" s="62">
        <v>675.75</v>
      </c>
      <c r="P84" s="62"/>
      <c r="Q84" s="62"/>
      <c r="R84" s="62">
        <v>400</v>
      </c>
      <c r="S84" s="62"/>
      <c r="T84" s="62"/>
      <c r="U84" s="62"/>
      <c r="V84" s="66">
        <f t="shared" si="27"/>
        <v>400</v>
      </c>
      <c r="W84" s="64">
        <f>M84+N84+O84+P84+Q84+R84+S84+T84+U84</f>
        <v>1321.54664</v>
      </c>
      <c r="X84" s="73">
        <f>L84-W84</f>
        <v>6135.2373599999992</v>
      </c>
      <c r="Y84" s="76"/>
    </row>
    <row r="85" spans="1:25" s="67" customFormat="1" ht="39.950000000000003" customHeight="1" x14ac:dyDescent="0.3">
      <c r="A85" s="68">
        <f>A84+1</f>
        <v>63</v>
      </c>
      <c r="B85" s="59" t="s">
        <v>180</v>
      </c>
      <c r="C85" s="71" t="s">
        <v>181</v>
      </c>
      <c r="D85" s="70">
        <v>421.82</v>
      </c>
      <c r="E85" s="71">
        <f>D85*1.1507</f>
        <v>485.38827400000002</v>
      </c>
      <c r="F85" s="71">
        <f>E85</f>
        <v>485.38827400000002</v>
      </c>
      <c r="G85" s="63">
        <v>15.2</v>
      </c>
      <c r="H85" s="63">
        <v>15.2</v>
      </c>
      <c r="I85" s="62">
        <f>D85*H85</f>
        <v>6411.6639999999998</v>
      </c>
      <c r="J85" s="62">
        <v>100</v>
      </c>
      <c r="K85" s="62">
        <v>1260.1600000000001</v>
      </c>
      <c r="L85" s="62">
        <f t="shared" si="26"/>
        <v>7771.8239999999996</v>
      </c>
      <c r="M85" s="64">
        <f>I85*1%</f>
        <v>64.116640000000004</v>
      </c>
      <c r="N85" s="62">
        <v>181.68</v>
      </c>
      <c r="O85" s="62">
        <v>732.2</v>
      </c>
      <c r="P85" s="62"/>
      <c r="Q85" s="62">
        <v>20</v>
      </c>
      <c r="R85" s="62"/>
      <c r="S85" s="62">
        <f>I85*5%</f>
        <v>320.58320000000003</v>
      </c>
      <c r="T85" s="62"/>
      <c r="U85" s="62"/>
      <c r="V85" s="66">
        <f t="shared" si="27"/>
        <v>340.58320000000003</v>
      </c>
      <c r="W85" s="64">
        <f>M85+N85+O85+P85+Q85+R85+S85+T85+U85</f>
        <v>1318.5798400000001</v>
      </c>
      <c r="X85" s="73">
        <f>L85-W85</f>
        <v>6453.2441599999993</v>
      </c>
      <c r="Y85" s="76"/>
    </row>
    <row r="86" spans="1:25" s="67" customFormat="1" ht="39.950000000000003" customHeight="1" x14ac:dyDescent="0.3">
      <c r="A86" s="68">
        <f>A85+1</f>
        <v>64</v>
      </c>
      <c r="B86" s="59" t="s">
        <v>182</v>
      </c>
      <c r="C86" s="71" t="s">
        <v>183</v>
      </c>
      <c r="D86" s="70">
        <v>421.82</v>
      </c>
      <c r="E86" s="71">
        <f>D86*1.1507</f>
        <v>485.38827400000002</v>
      </c>
      <c r="F86" s="71">
        <f>E86</f>
        <v>485.38827400000002</v>
      </c>
      <c r="G86" s="63">
        <v>15.2</v>
      </c>
      <c r="H86" s="63">
        <v>15.2</v>
      </c>
      <c r="I86" s="62">
        <f>D86*H86</f>
        <v>6411.6639999999998</v>
      </c>
      <c r="J86" s="62">
        <v>100</v>
      </c>
      <c r="K86" s="62"/>
      <c r="L86" s="62">
        <f t="shared" si="26"/>
        <v>6511.6639999999998</v>
      </c>
      <c r="M86" s="64">
        <f>I86*1%</f>
        <v>64.116640000000004</v>
      </c>
      <c r="N86" s="62">
        <v>181.68</v>
      </c>
      <c r="O86" s="62">
        <v>523.87</v>
      </c>
      <c r="P86" s="62"/>
      <c r="Q86" s="62"/>
      <c r="R86" s="62">
        <v>400</v>
      </c>
      <c r="S86" s="62"/>
      <c r="T86" s="62"/>
      <c r="U86" s="62">
        <v>1055</v>
      </c>
      <c r="V86" s="66">
        <f t="shared" si="27"/>
        <v>1455</v>
      </c>
      <c r="W86" s="64">
        <f>M86+N86+O86+P86+Q86+R86+S86+T86+U86</f>
        <v>2224.6666399999999</v>
      </c>
      <c r="X86" s="73">
        <f>L86-W86</f>
        <v>4286.9973599999994</v>
      </c>
      <c r="Y86" s="76"/>
    </row>
    <row r="87" spans="1:25" s="67" customFormat="1" ht="39.950000000000003" customHeight="1" x14ac:dyDescent="0.3">
      <c r="A87" s="68"/>
      <c r="B87" s="68"/>
      <c r="C87" s="84" t="s">
        <v>184</v>
      </c>
      <c r="D87" s="70"/>
      <c r="E87" s="71"/>
      <c r="F87" s="71"/>
      <c r="G87" s="87"/>
      <c r="H87" s="63"/>
      <c r="I87" s="62"/>
      <c r="J87" s="62"/>
      <c r="K87" s="62"/>
      <c r="L87" s="62">
        <f t="shared" si="26"/>
        <v>0</v>
      </c>
      <c r="M87" s="88"/>
      <c r="N87" s="62"/>
      <c r="O87" s="62"/>
      <c r="P87" s="62"/>
      <c r="Q87" s="62"/>
      <c r="R87" s="62"/>
      <c r="S87" s="62"/>
      <c r="T87" s="62"/>
      <c r="U87" s="62"/>
      <c r="V87" s="66"/>
      <c r="W87" s="64"/>
      <c r="X87" s="73"/>
    </row>
    <row r="88" spans="1:25" s="67" customFormat="1" ht="39.950000000000003" customHeight="1" x14ac:dyDescent="0.3">
      <c r="A88" s="68">
        <f>A86+1</f>
        <v>65</v>
      </c>
      <c r="B88" s="67" t="s">
        <v>185</v>
      </c>
      <c r="C88" s="69" t="s">
        <v>186</v>
      </c>
      <c r="D88" s="70">
        <v>479.6</v>
      </c>
      <c r="E88" s="71">
        <f>D88*1.1507</f>
        <v>551.87572</v>
      </c>
      <c r="F88" s="71">
        <f>E88</f>
        <v>551.87572</v>
      </c>
      <c r="G88" s="63">
        <v>15.2</v>
      </c>
      <c r="H88" s="63">
        <v>15.2</v>
      </c>
      <c r="I88" s="62">
        <f>D88*H88</f>
        <v>7289.92</v>
      </c>
      <c r="J88" s="62">
        <v>100</v>
      </c>
      <c r="K88" s="62"/>
      <c r="L88" s="62">
        <f t="shared" si="26"/>
        <v>7389.92</v>
      </c>
      <c r="M88" s="64">
        <v>0</v>
      </c>
      <c r="N88" s="62">
        <v>209.36</v>
      </c>
      <c r="O88" s="62">
        <v>664.39</v>
      </c>
      <c r="P88" s="62"/>
      <c r="Q88" s="62"/>
      <c r="R88" s="62"/>
      <c r="S88" s="62"/>
      <c r="T88" s="62"/>
      <c r="U88" s="62"/>
      <c r="V88" s="66">
        <f t="shared" si="27"/>
        <v>0</v>
      </c>
      <c r="W88" s="64">
        <f>M88+N88+O88+P88+Q88+R88+S88+T88+U88</f>
        <v>873.75</v>
      </c>
      <c r="X88" s="73">
        <f>L88-W88</f>
        <v>6516.17</v>
      </c>
      <c r="Y88" s="76"/>
    </row>
    <row r="89" spans="1:25" s="67" customFormat="1" ht="39.950000000000003" customHeight="1" x14ac:dyDescent="0.3">
      <c r="A89" s="68"/>
      <c r="B89" s="68"/>
      <c r="C89" s="84" t="s">
        <v>187</v>
      </c>
      <c r="D89" s="70"/>
      <c r="E89" s="71"/>
      <c r="F89" s="71"/>
      <c r="G89" s="87"/>
      <c r="H89" s="63"/>
      <c r="I89" s="62"/>
      <c r="J89" s="62"/>
      <c r="K89" s="62"/>
      <c r="L89" s="62">
        <f t="shared" si="26"/>
        <v>0</v>
      </c>
      <c r="M89" s="88"/>
      <c r="N89" s="62"/>
      <c r="O89" s="62"/>
      <c r="P89" s="62"/>
      <c r="Q89" s="62"/>
      <c r="R89" s="62"/>
      <c r="S89" s="62"/>
      <c r="T89" s="62"/>
      <c r="U89" s="62"/>
      <c r="V89" s="66"/>
      <c r="W89" s="64"/>
      <c r="X89" s="73"/>
    </row>
    <row r="90" spans="1:25" s="67" customFormat="1" ht="39.950000000000003" customHeight="1" x14ac:dyDescent="0.3">
      <c r="A90" s="68">
        <f>A88+1</f>
        <v>66</v>
      </c>
      <c r="B90" s="59" t="s">
        <v>188</v>
      </c>
      <c r="C90" s="75" t="s">
        <v>189</v>
      </c>
      <c r="D90" s="70">
        <v>479.6</v>
      </c>
      <c r="E90" s="71">
        <f>D90*1.1507</f>
        <v>551.87572</v>
      </c>
      <c r="F90" s="71">
        <f>E90</f>
        <v>551.87572</v>
      </c>
      <c r="G90" s="63">
        <v>15.2</v>
      </c>
      <c r="H90" s="63">
        <v>15.2</v>
      </c>
      <c r="I90" s="62">
        <f>D90*H90</f>
        <v>7289.92</v>
      </c>
      <c r="J90" s="62">
        <v>100</v>
      </c>
      <c r="K90" s="62"/>
      <c r="L90" s="62">
        <f t="shared" si="26"/>
        <v>7389.92</v>
      </c>
      <c r="M90" s="64">
        <v>0</v>
      </c>
      <c r="N90" s="62">
        <v>209.36</v>
      </c>
      <c r="O90" s="62">
        <v>664.39</v>
      </c>
      <c r="P90" s="62"/>
      <c r="Q90" s="62"/>
      <c r="R90" s="62"/>
      <c r="S90" s="62"/>
      <c r="T90" s="62"/>
      <c r="U90" s="62"/>
      <c r="V90" s="66">
        <f t="shared" si="27"/>
        <v>0</v>
      </c>
      <c r="W90" s="64">
        <f>M90+N90+O90+P90+Q90+R90+S90+T90+U90</f>
        <v>873.75</v>
      </c>
      <c r="X90" s="73">
        <f>L90-W90</f>
        <v>6516.17</v>
      </c>
      <c r="Y90" s="76"/>
    </row>
    <row r="91" spans="1:25" s="67" customFormat="1" ht="39.950000000000003" customHeight="1" x14ac:dyDescent="0.3">
      <c r="A91" s="68"/>
      <c r="B91" s="68"/>
      <c r="C91" s="84" t="s">
        <v>190</v>
      </c>
      <c r="D91" s="70"/>
      <c r="E91" s="71"/>
      <c r="F91" s="71"/>
      <c r="G91" s="87"/>
      <c r="H91" s="63"/>
      <c r="I91" s="62"/>
      <c r="J91" s="62"/>
      <c r="K91" s="62"/>
      <c r="L91" s="62">
        <f t="shared" si="26"/>
        <v>0</v>
      </c>
      <c r="M91" s="88"/>
      <c r="N91" s="62"/>
      <c r="O91" s="62"/>
      <c r="P91" s="62"/>
      <c r="Q91" s="62"/>
      <c r="R91" s="62"/>
      <c r="S91" s="62"/>
      <c r="T91" s="62"/>
      <c r="U91" s="62"/>
      <c r="V91" s="66"/>
      <c r="W91" s="64"/>
      <c r="X91" s="73"/>
    </row>
    <row r="92" spans="1:25" s="67" customFormat="1" ht="39.950000000000003" customHeight="1" x14ac:dyDescent="0.3">
      <c r="A92" s="68"/>
      <c r="B92" s="59"/>
      <c r="C92" s="60" t="s">
        <v>191</v>
      </c>
      <c r="D92" s="70"/>
      <c r="E92" s="71"/>
      <c r="F92" s="71"/>
      <c r="G92" s="63"/>
      <c r="H92" s="63"/>
      <c r="I92" s="62"/>
      <c r="J92" s="62"/>
      <c r="K92" s="62"/>
      <c r="L92" s="62">
        <f t="shared" si="26"/>
        <v>0</v>
      </c>
      <c r="M92" s="64"/>
      <c r="N92" s="62"/>
      <c r="O92" s="62"/>
      <c r="P92" s="62"/>
      <c r="Q92" s="62"/>
      <c r="R92" s="62"/>
      <c r="S92" s="62"/>
      <c r="T92" s="62"/>
      <c r="U92" s="62"/>
      <c r="V92" s="66"/>
      <c r="W92" s="64"/>
      <c r="X92" s="73"/>
    </row>
    <row r="93" spans="1:25" s="67" customFormat="1" ht="39.950000000000003" customHeight="1" x14ac:dyDescent="0.3">
      <c r="A93" s="89">
        <f>A90+1</f>
        <v>67</v>
      </c>
      <c r="B93" s="59" t="s">
        <v>192</v>
      </c>
      <c r="C93" s="75" t="s">
        <v>193</v>
      </c>
      <c r="D93" s="70">
        <v>333.83</v>
      </c>
      <c r="E93" s="71">
        <f>D93*1.1507</f>
        <v>384.13818099999997</v>
      </c>
      <c r="F93" s="71">
        <f>E93</f>
        <v>384.13818099999997</v>
      </c>
      <c r="G93" s="63">
        <v>15.2</v>
      </c>
      <c r="H93" s="63">
        <v>15.2</v>
      </c>
      <c r="I93" s="62">
        <f>D93*H93</f>
        <v>5074.2159999999994</v>
      </c>
      <c r="J93" s="62">
        <v>100</v>
      </c>
      <c r="K93" s="62">
        <v>1575.2</v>
      </c>
      <c r="L93" s="62">
        <f t="shared" si="26"/>
        <v>6749.4159999999993</v>
      </c>
      <c r="M93" s="64">
        <f>I93*1%</f>
        <v>50.742159999999998</v>
      </c>
      <c r="N93" s="62">
        <v>139.53</v>
      </c>
      <c r="O93" s="62">
        <v>561.91</v>
      </c>
      <c r="P93" s="62"/>
      <c r="Q93" s="62">
        <v>20</v>
      </c>
      <c r="R93" s="62"/>
      <c r="S93" s="62">
        <f>I93*5%</f>
        <v>253.71079999999998</v>
      </c>
      <c r="T93" s="62"/>
      <c r="U93" s="62">
        <v>1150</v>
      </c>
      <c r="V93" s="66">
        <f t="shared" si="27"/>
        <v>1423.7107999999998</v>
      </c>
      <c r="W93" s="64">
        <f>M93+N93+O93+P93+Q93+R93+S93+T93+U93</f>
        <v>2175.8929600000001</v>
      </c>
      <c r="X93" s="73">
        <f>L93-W93</f>
        <v>4573.5230399999991</v>
      </c>
      <c r="Y93" s="76"/>
    </row>
    <row r="94" spans="1:25" s="67" customFormat="1" ht="39.950000000000003" customHeight="1" x14ac:dyDescent="0.3">
      <c r="A94" s="89">
        <f>A93+1</f>
        <v>68</v>
      </c>
      <c r="B94" s="59" t="s">
        <v>194</v>
      </c>
      <c r="C94" s="81" t="s">
        <v>195</v>
      </c>
      <c r="D94" s="70">
        <v>388.54</v>
      </c>
      <c r="E94" s="71">
        <f>D94*1.1507</f>
        <v>447.09297800000007</v>
      </c>
      <c r="F94" s="71">
        <f>E94</f>
        <v>447.09297800000007</v>
      </c>
      <c r="G94" s="63">
        <v>15.2</v>
      </c>
      <c r="H94" s="63">
        <v>15.2</v>
      </c>
      <c r="I94" s="62">
        <f>D94*H94</f>
        <v>5905.808</v>
      </c>
      <c r="J94" s="62">
        <v>100</v>
      </c>
      <c r="K94" s="62">
        <v>945.12</v>
      </c>
      <c r="L94" s="62">
        <f t="shared" si="26"/>
        <v>6950.9279999999999</v>
      </c>
      <c r="M94" s="64">
        <f>I94*1%</f>
        <v>59.058080000000004</v>
      </c>
      <c r="N94" s="62">
        <v>165.74</v>
      </c>
      <c r="O94" s="62">
        <v>594.15</v>
      </c>
      <c r="P94" s="62"/>
      <c r="Q94" s="62"/>
      <c r="R94" s="62">
        <v>200</v>
      </c>
      <c r="S94" s="62"/>
      <c r="T94" s="62"/>
      <c r="U94" s="62">
        <v>530</v>
      </c>
      <c r="V94" s="66">
        <f t="shared" si="27"/>
        <v>730</v>
      </c>
      <c r="W94" s="64">
        <f>M94+N94+O94+P94+Q94+R94+S94+T94+U94</f>
        <v>1548.9480800000001</v>
      </c>
      <c r="X94" s="73">
        <f>L94-W94</f>
        <v>5401.9799199999998</v>
      </c>
      <c r="Y94" s="76"/>
    </row>
    <row r="95" spans="1:25" s="67" customFormat="1" ht="39.950000000000003" customHeight="1" x14ac:dyDescent="0.3">
      <c r="A95" s="89">
        <f>A94+1</f>
        <v>69</v>
      </c>
      <c r="B95" s="59" t="s">
        <v>196</v>
      </c>
      <c r="C95" s="81" t="s">
        <v>197</v>
      </c>
      <c r="D95" s="70">
        <v>384.63</v>
      </c>
      <c r="E95" s="71">
        <f>D95*1.1507</f>
        <v>442.59374100000002</v>
      </c>
      <c r="F95" s="71">
        <f>E95</f>
        <v>442.59374100000002</v>
      </c>
      <c r="G95" s="63">
        <v>15.2</v>
      </c>
      <c r="H95" s="63">
        <v>15.2</v>
      </c>
      <c r="I95" s="62">
        <f>D95*H95</f>
        <v>5846.3759999999993</v>
      </c>
      <c r="J95" s="62">
        <v>100</v>
      </c>
      <c r="K95" s="62">
        <v>1260.1600000000001</v>
      </c>
      <c r="L95" s="62">
        <f t="shared" si="26"/>
        <v>7206.5359999999991</v>
      </c>
      <c r="M95" s="64">
        <f>I95*1%</f>
        <v>58.463759999999994</v>
      </c>
      <c r="N95" s="62">
        <v>163.87</v>
      </c>
      <c r="O95" s="62">
        <v>635.04999999999995</v>
      </c>
      <c r="P95" s="62"/>
      <c r="Q95" s="62">
        <v>20</v>
      </c>
      <c r="R95" s="62"/>
      <c r="S95" s="62">
        <f>I95*5%</f>
        <v>292.31879999999995</v>
      </c>
      <c r="T95" s="62"/>
      <c r="U95" s="62"/>
      <c r="V95" s="66">
        <f t="shared" si="27"/>
        <v>312.31879999999995</v>
      </c>
      <c r="W95" s="64">
        <f>M95+N95+O95+P95+Q95+R95+S95+T95+U95</f>
        <v>1169.7025599999999</v>
      </c>
      <c r="X95" s="73">
        <f>L95-W95</f>
        <v>6036.8334399999994</v>
      </c>
      <c r="Y95" s="76"/>
    </row>
    <row r="96" spans="1:25" s="67" customFormat="1" ht="39.950000000000003" customHeight="1" x14ac:dyDescent="0.3">
      <c r="A96" s="89">
        <f>A95+1</f>
        <v>70</v>
      </c>
      <c r="B96" s="59" t="s">
        <v>198</v>
      </c>
      <c r="C96" s="75" t="s">
        <v>199</v>
      </c>
      <c r="D96" s="70">
        <v>479.6</v>
      </c>
      <c r="E96" s="71">
        <f>D96*1.1507</f>
        <v>551.87572</v>
      </c>
      <c r="F96" s="71">
        <f>E96</f>
        <v>551.87572</v>
      </c>
      <c r="G96" s="63">
        <v>15.2</v>
      </c>
      <c r="H96" s="63">
        <v>15.2</v>
      </c>
      <c r="I96" s="62">
        <f>D96*H96</f>
        <v>7289.92</v>
      </c>
      <c r="J96" s="62">
        <v>100</v>
      </c>
      <c r="K96" s="62">
        <v>1260.1600000000001</v>
      </c>
      <c r="L96" s="62">
        <f t="shared" si="26"/>
        <v>8650.08</v>
      </c>
      <c r="M96" s="64">
        <f>I96*1%</f>
        <v>72.899200000000008</v>
      </c>
      <c r="N96" s="62">
        <v>209.36</v>
      </c>
      <c r="O96" s="62">
        <v>889.59</v>
      </c>
      <c r="P96" s="64"/>
      <c r="Q96" s="62">
        <v>20</v>
      </c>
      <c r="R96" s="62"/>
      <c r="S96" s="62">
        <f>I96*5%</f>
        <v>364.49600000000004</v>
      </c>
      <c r="T96" s="62"/>
      <c r="U96" s="62">
        <v>1150</v>
      </c>
      <c r="V96" s="66">
        <f t="shared" si="27"/>
        <v>1534.4960000000001</v>
      </c>
      <c r="W96" s="64">
        <f>M96+N96+O96+P96+Q96+R96+S96+T96+U96</f>
        <v>2706.3452000000002</v>
      </c>
      <c r="X96" s="73">
        <f>L96-W96</f>
        <v>5943.7348000000002</v>
      </c>
      <c r="Y96" s="76"/>
    </row>
    <row r="97" spans="1:25" s="67" customFormat="1" ht="39.950000000000003" customHeight="1" x14ac:dyDescent="0.3">
      <c r="A97" s="89">
        <f>A96+1</f>
        <v>71</v>
      </c>
      <c r="B97" s="59" t="s">
        <v>200</v>
      </c>
      <c r="C97" s="75" t="s">
        <v>201</v>
      </c>
      <c r="D97" s="70">
        <v>333.83</v>
      </c>
      <c r="E97" s="71">
        <f>D97*1.1507</f>
        <v>384.13818099999997</v>
      </c>
      <c r="F97" s="71">
        <f>E97</f>
        <v>384.13818099999997</v>
      </c>
      <c r="G97" s="63">
        <v>15.2</v>
      </c>
      <c r="H97" s="63">
        <v>15.2</v>
      </c>
      <c r="I97" s="62">
        <f>D97*H97</f>
        <v>5074.2159999999994</v>
      </c>
      <c r="J97" s="62">
        <v>100</v>
      </c>
      <c r="K97" s="62"/>
      <c r="L97" s="62">
        <f t="shared" si="26"/>
        <v>5174.2159999999994</v>
      </c>
      <c r="M97" s="64">
        <v>0</v>
      </c>
      <c r="N97" s="62">
        <v>139.53</v>
      </c>
      <c r="O97" s="62">
        <v>104.48</v>
      </c>
      <c r="P97" s="62"/>
      <c r="Q97" s="62"/>
      <c r="R97" s="62"/>
      <c r="S97" s="62"/>
      <c r="T97" s="62"/>
      <c r="U97" s="62"/>
      <c r="V97" s="66">
        <f t="shared" si="27"/>
        <v>0</v>
      </c>
      <c r="W97" s="64">
        <f>M97+N97+O97+P97+Q97+R97+S97+T97+U97</f>
        <v>244.01</v>
      </c>
      <c r="X97" s="73">
        <f>L97-W97</f>
        <v>4930.2059999999992</v>
      </c>
      <c r="Y97" s="76"/>
    </row>
    <row r="98" spans="1:25" s="67" customFormat="1" ht="39.950000000000003" customHeight="1" x14ac:dyDescent="0.3">
      <c r="A98" s="68"/>
      <c r="B98" s="59"/>
      <c r="C98" s="60" t="s">
        <v>202</v>
      </c>
      <c r="D98" s="70"/>
      <c r="E98" s="71"/>
      <c r="F98" s="71"/>
      <c r="G98" s="63"/>
      <c r="H98" s="63"/>
      <c r="I98" s="62"/>
      <c r="J98" s="62"/>
      <c r="K98" s="62"/>
      <c r="L98" s="62">
        <f t="shared" si="26"/>
        <v>0</v>
      </c>
      <c r="M98" s="64"/>
      <c r="N98" s="62"/>
      <c r="O98" s="62"/>
      <c r="P98" s="62"/>
      <c r="Q98" s="62"/>
      <c r="R98" s="62"/>
      <c r="S98" s="62"/>
      <c r="T98" s="62"/>
      <c r="U98" s="62"/>
      <c r="V98" s="66"/>
      <c r="W98" s="64"/>
      <c r="X98" s="73"/>
    </row>
    <row r="99" spans="1:25" s="67" customFormat="1" ht="39.950000000000003" customHeight="1" x14ac:dyDescent="0.3">
      <c r="A99" s="68">
        <f>A97+1</f>
        <v>72</v>
      </c>
      <c r="B99" s="59" t="s">
        <v>203</v>
      </c>
      <c r="C99" s="78" t="s">
        <v>204</v>
      </c>
      <c r="D99" s="70">
        <v>479.6</v>
      </c>
      <c r="E99" s="71">
        <f t="shared" ref="E99:E118" si="28">D99*1.1507</f>
        <v>551.87572</v>
      </c>
      <c r="F99" s="71">
        <f t="shared" ref="F99:F116" si="29">E99</f>
        <v>551.87572</v>
      </c>
      <c r="G99" s="63">
        <v>15.2</v>
      </c>
      <c r="H99" s="63">
        <v>15.2</v>
      </c>
      <c r="I99" s="62">
        <f t="shared" ref="I99:I118" si="30">D99*H99</f>
        <v>7289.92</v>
      </c>
      <c r="J99" s="62">
        <v>100</v>
      </c>
      <c r="K99" s="62"/>
      <c r="L99" s="62">
        <f t="shared" si="26"/>
        <v>7389.92</v>
      </c>
      <c r="M99" s="64">
        <v>0</v>
      </c>
      <c r="N99" s="62">
        <v>209.36</v>
      </c>
      <c r="O99" s="62">
        <v>664.39</v>
      </c>
      <c r="P99" s="62"/>
      <c r="Q99" s="62"/>
      <c r="R99" s="62"/>
      <c r="S99" s="62"/>
      <c r="T99" s="62"/>
      <c r="U99" s="62"/>
      <c r="V99" s="66">
        <f t="shared" si="27"/>
        <v>0</v>
      </c>
      <c r="W99" s="64">
        <f t="shared" ref="W99:W118" si="31">M99+N99+O99+P99+Q99+R99+S99+T99+U99</f>
        <v>873.75</v>
      </c>
      <c r="X99" s="73">
        <f t="shared" ref="X99:X118" si="32">L99-W99</f>
        <v>6516.17</v>
      </c>
      <c r="Y99" s="76"/>
    </row>
    <row r="100" spans="1:25" s="67" customFormat="1" ht="39.950000000000003" customHeight="1" x14ac:dyDescent="0.3">
      <c r="A100" s="68">
        <f t="shared" ref="A100:A116" si="33">A99+1</f>
        <v>73</v>
      </c>
      <c r="B100" s="59" t="s">
        <v>205</v>
      </c>
      <c r="C100" s="75" t="s">
        <v>206</v>
      </c>
      <c r="D100" s="70">
        <v>346.26</v>
      </c>
      <c r="E100" s="71">
        <f t="shared" si="28"/>
        <v>398.44138200000003</v>
      </c>
      <c r="F100" s="71">
        <f t="shared" si="29"/>
        <v>398.44138200000003</v>
      </c>
      <c r="G100" s="63">
        <v>15.2</v>
      </c>
      <c r="H100" s="63">
        <v>15.2</v>
      </c>
      <c r="I100" s="62">
        <f t="shared" si="30"/>
        <v>5263.152</v>
      </c>
      <c r="J100" s="62">
        <v>100</v>
      </c>
      <c r="K100" s="62">
        <v>2205.2800000000002</v>
      </c>
      <c r="L100" s="62">
        <f t="shared" si="26"/>
        <v>7568.4320000000007</v>
      </c>
      <c r="M100" s="64">
        <f t="shared" ref="M100:M118" si="34">I100*1%</f>
        <v>52.631520000000002</v>
      </c>
      <c r="N100" s="62">
        <v>145.47999999999999</v>
      </c>
      <c r="O100" s="62">
        <v>695.75</v>
      </c>
      <c r="P100" s="62"/>
      <c r="Q100" s="62">
        <v>20</v>
      </c>
      <c r="R100" s="62"/>
      <c r="S100" s="62">
        <f>I100*5%</f>
        <v>263.1576</v>
      </c>
      <c r="T100" s="62"/>
      <c r="U100" s="62"/>
      <c r="V100" s="66">
        <f t="shared" si="27"/>
        <v>283.1576</v>
      </c>
      <c r="W100" s="64">
        <f t="shared" si="31"/>
        <v>1177.0191199999999</v>
      </c>
      <c r="X100" s="73">
        <f t="shared" si="32"/>
        <v>6391.4128800000008</v>
      </c>
      <c r="Y100" s="80"/>
    </row>
    <row r="101" spans="1:25" s="67" customFormat="1" ht="39.950000000000003" customHeight="1" x14ac:dyDescent="0.3">
      <c r="A101" s="68">
        <f t="shared" si="33"/>
        <v>74</v>
      </c>
      <c r="B101" s="59" t="s">
        <v>207</v>
      </c>
      <c r="C101" s="75" t="s">
        <v>208</v>
      </c>
      <c r="D101" s="70">
        <v>346.26</v>
      </c>
      <c r="E101" s="71">
        <f t="shared" si="28"/>
        <v>398.44138200000003</v>
      </c>
      <c r="F101" s="71">
        <f t="shared" si="29"/>
        <v>398.44138200000003</v>
      </c>
      <c r="G101" s="63">
        <v>15.2</v>
      </c>
      <c r="H101" s="63">
        <v>15.2</v>
      </c>
      <c r="I101" s="62">
        <f t="shared" si="30"/>
        <v>5263.152</v>
      </c>
      <c r="J101" s="62">
        <v>100</v>
      </c>
      <c r="K101" s="62">
        <v>2520.3200000000002</v>
      </c>
      <c r="L101" s="62">
        <f t="shared" si="26"/>
        <v>7883.4719999999998</v>
      </c>
      <c r="M101" s="64">
        <f t="shared" si="34"/>
        <v>52.631520000000002</v>
      </c>
      <c r="N101" s="62">
        <v>145.47999999999999</v>
      </c>
      <c r="O101" s="62">
        <v>752.21</v>
      </c>
      <c r="P101" s="62"/>
      <c r="Q101" s="62">
        <v>20</v>
      </c>
      <c r="R101" s="62"/>
      <c r="S101" s="62">
        <f>I101*5%</f>
        <v>263.1576</v>
      </c>
      <c r="T101" s="62"/>
      <c r="U101" s="62">
        <v>575</v>
      </c>
      <c r="V101" s="66">
        <f t="shared" si="27"/>
        <v>858.1576</v>
      </c>
      <c r="W101" s="64">
        <f t="shared" si="31"/>
        <v>1808.47912</v>
      </c>
      <c r="X101" s="73">
        <f t="shared" si="32"/>
        <v>6074.9928799999998</v>
      </c>
      <c r="Y101" s="76"/>
    </row>
    <row r="102" spans="1:25" s="67" customFormat="1" ht="39.950000000000003" customHeight="1" x14ac:dyDescent="0.3">
      <c r="A102" s="68">
        <f t="shared" si="33"/>
        <v>75</v>
      </c>
      <c r="B102" s="59" t="s">
        <v>209</v>
      </c>
      <c r="C102" s="75" t="s">
        <v>210</v>
      </c>
      <c r="D102" s="70">
        <v>346.26</v>
      </c>
      <c r="E102" s="71">
        <f t="shared" si="28"/>
        <v>398.44138200000003</v>
      </c>
      <c r="F102" s="71">
        <f t="shared" si="29"/>
        <v>398.44138200000003</v>
      </c>
      <c r="G102" s="63">
        <v>15.2</v>
      </c>
      <c r="H102" s="63">
        <v>15.2</v>
      </c>
      <c r="I102" s="62">
        <f t="shared" si="30"/>
        <v>5263.152</v>
      </c>
      <c r="J102" s="62">
        <v>100</v>
      </c>
      <c r="K102" s="62">
        <v>1890.24</v>
      </c>
      <c r="L102" s="62">
        <f t="shared" si="26"/>
        <v>7253.3919999999998</v>
      </c>
      <c r="M102" s="64">
        <f t="shared" si="34"/>
        <v>52.631520000000002</v>
      </c>
      <c r="N102" s="62">
        <v>145.47999999999999</v>
      </c>
      <c r="O102" s="62">
        <v>642.54</v>
      </c>
      <c r="P102" s="62"/>
      <c r="Q102" s="62"/>
      <c r="R102" s="62">
        <v>400</v>
      </c>
      <c r="S102" s="62"/>
      <c r="T102" s="62"/>
      <c r="U102" s="62"/>
      <c r="V102" s="66">
        <f t="shared" si="27"/>
        <v>400</v>
      </c>
      <c r="W102" s="64">
        <f t="shared" si="31"/>
        <v>1240.6515199999999</v>
      </c>
      <c r="X102" s="73">
        <f t="shared" si="32"/>
        <v>6012.7404800000004</v>
      </c>
      <c r="Y102" s="76"/>
    </row>
    <row r="103" spans="1:25" s="67" customFormat="1" ht="39.950000000000003" customHeight="1" x14ac:dyDescent="0.3">
      <c r="A103" s="68">
        <f t="shared" si="33"/>
        <v>76</v>
      </c>
      <c r="B103" s="59" t="s">
        <v>211</v>
      </c>
      <c r="C103" s="75" t="s">
        <v>212</v>
      </c>
      <c r="D103" s="70">
        <v>400</v>
      </c>
      <c r="E103" s="71">
        <f t="shared" si="28"/>
        <v>460.28000000000003</v>
      </c>
      <c r="F103" s="71">
        <f t="shared" si="29"/>
        <v>460.28000000000003</v>
      </c>
      <c r="G103" s="63">
        <v>15.2</v>
      </c>
      <c r="H103" s="63">
        <v>15.2</v>
      </c>
      <c r="I103" s="62">
        <f t="shared" si="30"/>
        <v>6080</v>
      </c>
      <c r="J103" s="62">
        <v>100</v>
      </c>
      <c r="K103" s="62">
        <v>945.12</v>
      </c>
      <c r="L103" s="62">
        <f t="shared" si="26"/>
        <v>7125.12</v>
      </c>
      <c r="M103" s="64">
        <f t="shared" si="34"/>
        <v>60.800000000000004</v>
      </c>
      <c r="N103" s="62">
        <v>145.47999999999999</v>
      </c>
      <c r="O103" s="62">
        <v>622.02</v>
      </c>
      <c r="P103" s="62"/>
      <c r="Q103" s="62">
        <v>20</v>
      </c>
      <c r="R103" s="62"/>
      <c r="S103" s="62">
        <f>I103*5%</f>
        <v>304</v>
      </c>
      <c r="T103" s="62"/>
      <c r="U103" s="62">
        <v>575</v>
      </c>
      <c r="V103" s="66">
        <f t="shared" si="27"/>
        <v>899</v>
      </c>
      <c r="W103" s="64">
        <f t="shared" si="31"/>
        <v>1727.3</v>
      </c>
      <c r="X103" s="73">
        <f t="shared" si="32"/>
        <v>5397.82</v>
      </c>
      <c r="Y103" s="76"/>
    </row>
    <row r="104" spans="1:25" s="67" customFormat="1" ht="39.950000000000003" customHeight="1" x14ac:dyDescent="0.3">
      <c r="A104" s="68">
        <f t="shared" si="33"/>
        <v>77</v>
      </c>
      <c r="B104" s="59" t="s">
        <v>213</v>
      </c>
      <c r="C104" s="75" t="s">
        <v>214</v>
      </c>
      <c r="D104" s="70">
        <v>346.26</v>
      </c>
      <c r="E104" s="71">
        <f t="shared" si="28"/>
        <v>398.44138200000003</v>
      </c>
      <c r="F104" s="71">
        <f t="shared" si="29"/>
        <v>398.44138200000003</v>
      </c>
      <c r="G104" s="63">
        <v>15.2</v>
      </c>
      <c r="H104" s="63">
        <v>15.2</v>
      </c>
      <c r="I104" s="62">
        <f t="shared" si="30"/>
        <v>5263.152</v>
      </c>
      <c r="J104" s="62">
        <v>100</v>
      </c>
      <c r="K104" s="62">
        <v>2205.2800000000002</v>
      </c>
      <c r="L104" s="62">
        <f t="shared" si="26"/>
        <v>7568.4320000000007</v>
      </c>
      <c r="M104" s="64">
        <f t="shared" si="34"/>
        <v>52.631520000000002</v>
      </c>
      <c r="N104" s="62">
        <v>145.47999999999999</v>
      </c>
      <c r="O104" s="62">
        <v>695.75</v>
      </c>
      <c r="P104" s="62"/>
      <c r="Q104" s="62">
        <v>20</v>
      </c>
      <c r="R104" s="62"/>
      <c r="S104" s="62">
        <f>I104*5%</f>
        <v>263.1576</v>
      </c>
      <c r="T104" s="62"/>
      <c r="U104" s="62">
        <v>575</v>
      </c>
      <c r="V104" s="66">
        <f t="shared" si="27"/>
        <v>858.1576</v>
      </c>
      <c r="W104" s="64">
        <f t="shared" si="31"/>
        <v>1752.0191199999999</v>
      </c>
      <c r="X104" s="73">
        <f t="shared" si="32"/>
        <v>5816.4128800000008</v>
      </c>
      <c r="Y104" s="76"/>
    </row>
    <row r="105" spans="1:25" s="67" customFormat="1" ht="39.950000000000003" customHeight="1" x14ac:dyDescent="0.3">
      <c r="A105" s="68">
        <f t="shared" si="33"/>
        <v>78</v>
      </c>
      <c r="B105" s="59" t="s">
        <v>215</v>
      </c>
      <c r="C105" s="75" t="s">
        <v>216</v>
      </c>
      <c r="D105" s="70">
        <v>346.26</v>
      </c>
      <c r="E105" s="71">
        <f t="shared" si="28"/>
        <v>398.44138200000003</v>
      </c>
      <c r="F105" s="71">
        <f t="shared" si="29"/>
        <v>398.44138200000003</v>
      </c>
      <c r="G105" s="63">
        <v>15.2</v>
      </c>
      <c r="H105" s="63">
        <v>15.2</v>
      </c>
      <c r="I105" s="62">
        <f t="shared" si="30"/>
        <v>5263.152</v>
      </c>
      <c r="J105" s="62">
        <v>100</v>
      </c>
      <c r="K105" s="62">
        <v>2205.2800000000002</v>
      </c>
      <c r="L105" s="62">
        <f t="shared" si="26"/>
        <v>7568.4320000000007</v>
      </c>
      <c r="M105" s="64">
        <f t="shared" si="34"/>
        <v>52.631520000000002</v>
      </c>
      <c r="N105" s="62">
        <v>145.47999999999999</v>
      </c>
      <c r="O105" s="62">
        <v>695.75</v>
      </c>
      <c r="P105" s="62"/>
      <c r="Q105" s="62"/>
      <c r="R105" s="62">
        <v>200</v>
      </c>
      <c r="S105" s="62"/>
      <c r="T105" s="62"/>
      <c r="U105" s="62"/>
      <c r="V105" s="66">
        <f t="shared" si="27"/>
        <v>200</v>
      </c>
      <c r="W105" s="64">
        <f t="shared" si="31"/>
        <v>1093.8615199999999</v>
      </c>
      <c r="X105" s="73">
        <f t="shared" si="32"/>
        <v>6474.5704800000003</v>
      </c>
      <c r="Y105" s="76"/>
    </row>
    <row r="106" spans="1:25" s="67" customFormat="1" ht="39.950000000000003" customHeight="1" x14ac:dyDescent="0.3">
      <c r="A106" s="68">
        <f t="shared" si="33"/>
        <v>79</v>
      </c>
      <c r="B106" s="59" t="s">
        <v>217</v>
      </c>
      <c r="C106" s="75" t="s">
        <v>218</v>
      </c>
      <c r="D106" s="70">
        <v>346.26</v>
      </c>
      <c r="E106" s="71">
        <f t="shared" si="28"/>
        <v>398.44138200000003</v>
      </c>
      <c r="F106" s="71">
        <f t="shared" si="29"/>
        <v>398.44138200000003</v>
      </c>
      <c r="G106" s="63">
        <v>15.2</v>
      </c>
      <c r="H106" s="63">
        <v>15.2</v>
      </c>
      <c r="I106" s="62">
        <f t="shared" si="30"/>
        <v>5263.152</v>
      </c>
      <c r="J106" s="62">
        <v>100</v>
      </c>
      <c r="K106" s="62">
        <v>1575.2</v>
      </c>
      <c r="L106" s="62">
        <f t="shared" si="26"/>
        <v>6938.3519999999999</v>
      </c>
      <c r="M106" s="64">
        <f t="shared" si="34"/>
        <v>52.631520000000002</v>
      </c>
      <c r="N106" s="62">
        <v>145.47999999999999</v>
      </c>
      <c r="O106" s="62">
        <v>592.14</v>
      </c>
      <c r="P106" s="62"/>
      <c r="Q106" s="62">
        <v>20</v>
      </c>
      <c r="R106" s="62"/>
      <c r="S106" s="62">
        <f>I106*5%</f>
        <v>263.1576</v>
      </c>
      <c r="T106" s="62"/>
      <c r="U106" s="62"/>
      <c r="V106" s="66">
        <f t="shared" si="27"/>
        <v>283.1576</v>
      </c>
      <c r="W106" s="64">
        <f t="shared" si="31"/>
        <v>1073.40912</v>
      </c>
      <c r="X106" s="73">
        <f t="shared" si="32"/>
        <v>5864.9428799999996</v>
      </c>
      <c r="Y106" s="76"/>
    </row>
    <row r="107" spans="1:25" s="67" customFormat="1" ht="39.950000000000003" customHeight="1" x14ac:dyDescent="0.3">
      <c r="A107" s="68">
        <f t="shared" si="33"/>
        <v>80</v>
      </c>
      <c r="B107" s="59" t="s">
        <v>219</v>
      </c>
      <c r="C107" s="75" t="s">
        <v>220</v>
      </c>
      <c r="D107" s="70">
        <v>346.26</v>
      </c>
      <c r="E107" s="71">
        <f t="shared" si="28"/>
        <v>398.44138200000003</v>
      </c>
      <c r="F107" s="71">
        <f t="shared" si="29"/>
        <v>398.44138200000003</v>
      </c>
      <c r="G107" s="63">
        <v>15.2</v>
      </c>
      <c r="H107" s="63">
        <v>15.2</v>
      </c>
      <c r="I107" s="62">
        <f t="shared" si="30"/>
        <v>5263.152</v>
      </c>
      <c r="J107" s="62">
        <v>100</v>
      </c>
      <c r="K107" s="62"/>
      <c r="L107" s="62">
        <f t="shared" si="26"/>
        <v>5363.152</v>
      </c>
      <c r="M107" s="64">
        <f t="shared" si="34"/>
        <v>52.631520000000002</v>
      </c>
      <c r="N107" s="62">
        <v>145.47999999999999</v>
      </c>
      <c r="O107" s="62">
        <v>125.04</v>
      </c>
      <c r="P107" s="62"/>
      <c r="Q107" s="62"/>
      <c r="R107" s="62">
        <v>200</v>
      </c>
      <c r="S107" s="62"/>
      <c r="T107" s="62"/>
      <c r="U107" s="62"/>
      <c r="V107" s="66">
        <f t="shared" si="27"/>
        <v>200</v>
      </c>
      <c r="W107" s="64">
        <f t="shared" si="31"/>
        <v>523.15152</v>
      </c>
      <c r="X107" s="73">
        <f t="shared" si="32"/>
        <v>4840.0004799999997</v>
      </c>
      <c r="Y107" s="76"/>
    </row>
    <row r="108" spans="1:25" s="67" customFormat="1" ht="39.950000000000003" customHeight="1" x14ac:dyDescent="0.3">
      <c r="A108" s="68">
        <f t="shared" si="33"/>
        <v>81</v>
      </c>
      <c r="B108" s="59" t="s">
        <v>221</v>
      </c>
      <c r="C108" s="75" t="s">
        <v>222</v>
      </c>
      <c r="D108" s="70">
        <v>346.26</v>
      </c>
      <c r="E108" s="71">
        <f t="shared" si="28"/>
        <v>398.44138200000003</v>
      </c>
      <c r="F108" s="71">
        <f t="shared" si="29"/>
        <v>398.44138200000003</v>
      </c>
      <c r="G108" s="63">
        <v>15.2</v>
      </c>
      <c r="H108" s="63">
        <v>15.2</v>
      </c>
      <c r="I108" s="62">
        <f t="shared" si="30"/>
        <v>5263.152</v>
      </c>
      <c r="J108" s="62">
        <v>100</v>
      </c>
      <c r="K108" s="62">
        <v>1890.24</v>
      </c>
      <c r="L108" s="62">
        <f t="shared" si="26"/>
        <v>7253.3919999999998</v>
      </c>
      <c r="M108" s="64">
        <f t="shared" si="34"/>
        <v>52.631520000000002</v>
      </c>
      <c r="N108" s="62">
        <v>145.47999999999999</v>
      </c>
      <c r="O108" s="62">
        <v>642.54</v>
      </c>
      <c r="P108" s="62"/>
      <c r="Q108" s="62"/>
      <c r="R108" s="62"/>
      <c r="S108" s="62"/>
      <c r="T108" s="62"/>
      <c r="U108" s="62"/>
      <c r="V108" s="66">
        <f t="shared" si="27"/>
        <v>0</v>
      </c>
      <c r="W108" s="64">
        <f t="shared" si="31"/>
        <v>840.65151999999989</v>
      </c>
      <c r="X108" s="73">
        <f t="shared" si="32"/>
        <v>6412.7404800000004</v>
      </c>
      <c r="Y108" s="76"/>
    </row>
    <row r="109" spans="1:25" s="67" customFormat="1" ht="39.950000000000003" customHeight="1" x14ac:dyDescent="0.3">
      <c r="A109" s="68">
        <f t="shared" si="33"/>
        <v>82</v>
      </c>
      <c r="B109" s="59" t="s">
        <v>223</v>
      </c>
      <c r="C109" s="75" t="s">
        <v>224</v>
      </c>
      <c r="D109" s="70">
        <v>295.94</v>
      </c>
      <c r="E109" s="71">
        <f t="shared" si="28"/>
        <v>340.53815800000001</v>
      </c>
      <c r="F109" s="71">
        <f t="shared" si="29"/>
        <v>340.53815800000001</v>
      </c>
      <c r="G109" s="63">
        <v>15.2</v>
      </c>
      <c r="H109" s="63">
        <v>15.2</v>
      </c>
      <c r="I109" s="62">
        <f t="shared" si="30"/>
        <v>4498.2879999999996</v>
      </c>
      <c r="J109" s="62">
        <v>100</v>
      </c>
      <c r="K109" s="62">
        <v>1890.24</v>
      </c>
      <c r="L109" s="62">
        <f t="shared" si="26"/>
        <v>6488.5279999999993</v>
      </c>
      <c r="M109" s="64">
        <f t="shared" si="34"/>
        <v>44.982879999999994</v>
      </c>
      <c r="N109" s="62">
        <v>0</v>
      </c>
      <c r="O109" s="62">
        <v>520.16</v>
      </c>
      <c r="P109" s="62"/>
      <c r="Q109" s="62"/>
      <c r="R109" s="62">
        <v>200</v>
      </c>
      <c r="S109" s="62"/>
      <c r="T109" s="62"/>
      <c r="U109" s="62"/>
      <c r="V109" s="66">
        <f t="shared" si="27"/>
        <v>200</v>
      </c>
      <c r="W109" s="64">
        <f t="shared" si="31"/>
        <v>765.14287999999999</v>
      </c>
      <c r="X109" s="73">
        <f t="shared" si="32"/>
        <v>5723.385119999999</v>
      </c>
      <c r="Y109" s="76"/>
    </row>
    <row r="110" spans="1:25" s="67" customFormat="1" ht="39.950000000000003" customHeight="1" x14ac:dyDescent="0.3">
      <c r="A110" s="68">
        <f t="shared" si="33"/>
        <v>83</v>
      </c>
      <c r="B110" s="59" t="s">
        <v>225</v>
      </c>
      <c r="C110" s="75" t="s">
        <v>226</v>
      </c>
      <c r="D110" s="70">
        <v>181.71</v>
      </c>
      <c r="E110" s="71">
        <f t="shared" si="28"/>
        <v>209.09369700000002</v>
      </c>
      <c r="F110" s="71">
        <f t="shared" si="29"/>
        <v>209.09369700000002</v>
      </c>
      <c r="G110" s="63">
        <v>15.2</v>
      </c>
      <c r="H110" s="63">
        <v>15.2</v>
      </c>
      <c r="I110" s="62">
        <f>D110*H110</f>
        <v>2761.9920000000002</v>
      </c>
      <c r="J110" s="62">
        <v>100</v>
      </c>
      <c r="K110" s="62">
        <v>2205.2800000000002</v>
      </c>
      <c r="L110" s="62">
        <f t="shared" si="26"/>
        <v>5067.2720000000008</v>
      </c>
      <c r="M110" s="64">
        <f t="shared" si="34"/>
        <v>27.619920000000004</v>
      </c>
      <c r="N110" s="62">
        <v>0</v>
      </c>
      <c r="O110" s="62">
        <v>92.85</v>
      </c>
      <c r="P110" s="62"/>
      <c r="Q110" s="62">
        <v>20</v>
      </c>
      <c r="R110" s="62"/>
      <c r="S110" s="62">
        <f>I110*5%</f>
        <v>138.09960000000001</v>
      </c>
      <c r="T110" s="62"/>
      <c r="U110" s="62"/>
      <c r="V110" s="66">
        <f t="shared" si="27"/>
        <v>158.09960000000001</v>
      </c>
      <c r="W110" s="64">
        <f t="shared" si="31"/>
        <v>278.56952000000001</v>
      </c>
      <c r="X110" s="73">
        <f t="shared" si="32"/>
        <v>4788.7024800000008</v>
      </c>
      <c r="Y110" s="76"/>
    </row>
    <row r="111" spans="1:25" s="67" customFormat="1" ht="39.950000000000003" customHeight="1" x14ac:dyDescent="0.3">
      <c r="A111" s="68">
        <f t="shared" si="33"/>
        <v>84</v>
      </c>
      <c r="B111" s="59" t="s">
        <v>227</v>
      </c>
      <c r="C111" s="75" t="s">
        <v>228</v>
      </c>
      <c r="D111" s="70">
        <v>295.94</v>
      </c>
      <c r="E111" s="71">
        <f t="shared" si="28"/>
        <v>340.53815800000001</v>
      </c>
      <c r="F111" s="71">
        <f t="shared" si="29"/>
        <v>340.53815800000001</v>
      </c>
      <c r="G111" s="63">
        <v>15.2</v>
      </c>
      <c r="H111" s="63">
        <v>15.2</v>
      </c>
      <c r="I111" s="62">
        <f t="shared" si="30"/>
        <v>4498.2879999999996</v>
      </c>
      <c r="J111" s="62">
        <v>100</v>
      </c>
      <c r="K111" s="62">
        <v>1890.24</v>
      </c>
      <c r="L111" s="62">
        <f t="shared" si="26"/>
        <v>6488.5279999999993</v>
      </c>
      <c r="M111" s="64">
        <f t="shared" si="34"/>
        <v>44.982879999999994</v>
      </c>
      <c r="N111" s="62">
        <v>0</v>
      </c>
      <c r="O111" s="62">
        <v>520.16</v>
      </c>
      <c r="P111" s="62"/>
      <c r="Q111" s="62">
        <v>20</v>
      </c>
      <c r="R111" s="62"/>
      <c r="S111" s="62">
        <f>I111*5%</f>
        <v>224.9144</v>
      </c>
      <c r="T111" s="62"/>
      <c r="U111" s="62"/>
      <c r="V111" s="66">
        <f t="shared" si="27"/>
        <v>244.9144</v>
      </c>
      <c r="W111" s="64">
        <f t="shared" si="31"/>
        <v>810.05727999999999</v>
      </c>
      <c r="X111" s="73">
        <f t="shared" si="32"/>
        <v>5678.4707199999993</v>
      </c>
      <c r="Y111" s="76"/>
    </row>
    <row r="112" spans="1:25" s="67" customFormat="1" ht="39.950000000000003" customHeight="1" x14ac:dyDescent="0.3">
      <c r="A112" s="68">
        <f t="shared" si="33"/>
        <v>85</v>
      </c>
      <c r="B112" s="59" t="s">
        <v>229</v>
      </c>
      <c r="C112" s="75" t="s">
        <v>230</v>
      </c>
      <c r="D112" s="70">
        <v>295.94</v>
      </c>
      <c r="E112" s="71">
        <f t="shared" si="28"/>
        <v>340.53815800000001</v>
      </c>
      <c r="F112" s="71">
        <f t="shared" si="29"/>
        <v>340.53815800000001</v>
      </c>
      <c r="G112" s="63">
        <v>15.2</v>
      </c>
      <c r="H112" s="63">
        <v>15.2</v>
      </c>
      <c r="I112" s="62">
        <f t="shared" si="30"/>
        <v>4498.2879999999996</v>
      </c>
      <c r="J112" s="62">
        <v>100</v>
      </c>
      <c r="K112" s="62">
        <v>1890.24</v>
      </c>
      <c r="L112" s="62">
        <f t="shared" si="26"/>
        <v>6488.5279999999993</v>
      </c>
      <c r="M112" s="64">
        <f t="shared" si="34"/>
        <v>44.982879999999994</v>
      </c>
      <c r="N112" s="62">
        <v>0</v>
      </c>
      <c r="O112" s="62">
        <v>520.16</v>
      </c>
      <c r="P112" s="62"/>
      <c r="Q112" s="62"/>
      <c r="R112" s="62">
        <v>400</v>
      </c>
      <c r="S112" s="62"/>
      <c r="T112" s="62"/>
      <c r="U112" s="62"/>
      <c r="V112" s="66">
        <f t="shared" si="27"/>
        <v>400</v>
      </c>
      <c r="W112" s="64">
        <f t="shared" si="31"/>
        <v>965.14287999999999</v>
      </c>
      <c r="X112" s="73">
        <f t="shared" si="32"/>
        <v>5523.385119999999</v>
      </c>
      <c r="Y112" s="77"/>
    </row>
    <row r="113" spans="1:25" s="67" customFormat="1" ht="39.950000000000003" customHeight="1" x14ac:dyDescent="0.3">
      <c r="A113" s="68">
        <f t="shared" si="33"/>
        <v>86</v>
      </c>
      <c r="B113" s="59" t="s">
        <v>231</v>
      </c>
      <c r="C113" s="75" t="s">
        <v>232</v>
      </c>
      <c r="D113" s="70">
        <v>295.94</v>
      </c>
      <c r="E113" s="71">
        <f t="shared" si="28"/>
        <v>340.53815800000001</v>
      </c>
      <c r="F113" s="71">
        <f t="shared" si="29"/>
        <v>340.53815800000001</v>
      </c>
      <c r="G113" s="63">
        <v>15.2</v>
      </c>
      <c r="H113" s="63">
        <v>15.2</v>
      </c>
      <c r="I113" s="62">
        <f t="shared" si="30"/>
        <v>4498.2879999999996</v>
      </c>
      <c r="J113" s="62">
        <v>100</v>
      </c>
      <c r="K113" s="62">
        <v>1575.2</v>
      </c>
      <c r="L113" s="62">
        <f t="shared" si="26"/>
        <v>6173.4879999999994</v>
      </c>
      <c r="M113" s="64">
        <f t="shared" si="34"/>
        <v>44.982879999999994</v>
      </c>
      <c r="N113" s="62">
        <v>0</v>
      </c>
      <c r="O113" s="62">
        <v>481.31</v>
      </c>
      <c r="P113" s="62"/>
      <c r="Q113" s="62"/>
      <c r="R113" s="62">
        <v>200</v>
      </c>
      <c r="S113" s="62"/>
      <c r="T113" s="62"/>
      <c r="U113" s="62"/>
      <c r="V113" s="66">
        <f t="shared" si="27"/>
        <v>200</v>
      </c>
      <c r="W113" s="64">
        <f t="shared" si="31"/>
        <v>726.29287999999997</v>
      </c>
      <c r="X113" s="73">
        <f t="shared" si="32"/>
        <v>5447.1951199999994</v>
      </c>
      <c r="Y113" s="77"/>
    </row>
    <row r="114" spans="1:25" s="67" customFormat="1" ht="39.950000000000003" customHeight="1" x14ac:dyDescent="0.3">
      <c r="A114" s="68">
        <f t="shared" si="33"/>
        <v>87</v>
      </c>
      <c r="B114" s="59" t="s">
        <v>233</v>
      </c>
      <c r="C114" s="75" t="s">
        <v>234</v>
      </c>
      <c r="D114" s="70">
        <v>295.94</v>
      </c>
      <c r="E114" s="71">
        <f t="shared" si="28"/>
        <v>340.53815800000001</v>
      </c>
      <c r="F114" s="71">
        <f t="shared" si="29"/>
        <v>340.53815800000001</v>
      </c>
      <c r="G114" s="63">
        <v>15.2</v>
      </c>
      <c r="H114" s="63">
        <v>15.2</v>
      </c>
      <c r="I114" s="62">
        <f t="shared" si="30"/>
        <v>4498.2879999999996</v>
      </c>
      <c r="J114" s="62">
        <v>100</v>
      </c>
      <c r="K114" s="62">
        <v>1575.2</v>
      </c>
      <c r="L114" s="62">
        <f t="shared" si="26"/>
        <v>6173.4879999999994</v>
      </c>
      <c r="M114" s="64">
        <f t="shared" si="34"/>
        <v>44.982879999999994</v>
      </c>
      <c r="N114" s="62">
        <v>0</v>
      </c>
      <c r="O114" s="62">
        <v>481.31</v>
      </c>
      <c r="P114" s="62"/>
      <c r="Q114" s="62"/>
      <c r="R114" s="62"/>
      <c r="S114" s="62"/>
      <c r="T114" s="62"/>
      <c r="U114" s="62"/>
      <c r="V114" s="66">
        <f t="shared" si="27"/>
        <v>0</v>
      </c>
      <c r="W114" s="64">
        <f t="shared" si="31"/>
        <v>526.29287999999997</v>
      </c>
      <c r="X114" s="73">
        <f t="shared" si="32"/>
        <v>5647.1951199999994</v>
      </c>
      <c r="Y114" s="76"/>
    </row>
    <row r="115" spans="1:25" s="67" customFormat="1" ht="39.950000000000003" customHeight="1" x14ac:dyDescent="0.3">
      <c r="A115" s="68">
        <f t="shared" si="33"/>
        <v>88</v>
      </c>
      <c r="B115" s="59" t="s">
        <v>235</v>
      </c>
      <c r="C115" s="75" t="s">
        <v>236</v>
      </c>
      <c r="D115" s="70">
        <v>295.94</v>
      </c>
      <c r="E115" s="71">
        <f t="shared" si="28"/>
        <v>340.53815800000001</v>
      </c>
      <c r="F115" s="71">
        <f t="shared" si="29"/>
        <v>340.53815800000001</v>
      </c>
      <c r="G115" s="63">
        <v>15.2</v>
      </c>
      <c r="H115" s="63">
        <v>15.2</v>
      </c>
      <c r="I115" s="62">
        <f t="shared" si="30"/>
        <v>4498.2879999999996</v>
      </c>
      <c r="J115" s="62">
        <v>100</v>
      </c>
      <c r="K115" s="62">
        <v>1890.24</v>
      </c>
      <c r="L115" s="62">
        <f t="shared" si="26"/>
        <v>6488.5279999999993</v>
      </c>
      <c r="M115" s="64">
        <f t="shared" si="34"/>
        <v>44.982879999999994</v>
      </c>
      <c r="N115" s="62">
        <v>0</v>
      </c>
      <c r="O115" s="62">
        <v>520.16</v>
      </c>
      <c r="P115" s="62"/>
      <c r="Q115" s="62">
        <v>20</v>
      </c>
      <c r="R115" s="62"/>
      <c r="S115" s="62">
        <f>I115*5%</f>
        <v>224.9144</v>
      </c>
      <c r="T115" s="62"/>
      <c r="U115" s="62"/>
      <c r="V115" s="66">
        <f t="shared" si="27"/>
        <v>244.9144</v>
      </c>
      <c r="W115" s="64">
        <f t="shared" si="31"/>
        <v>810.05727999999999</v>
      </c>
      <c r="X115" s="73">
        <f t="shared" si="32"/>
        <v>5678.4707199999993</v>
      </c>
      <c r="Y115" s="76"/>
    </row>
    <row r="116" spans="1:25" s="67" customFormat="1" ht="39.950000000000003" customHeight="1" x14ac:dyDescent="0.3">
      <c r="A116" s="68">
        <f t="shared" si="33"/>
        <v>89</v>
      </c>
      <c r="B116" s="59" t="s">
        <v>237</v>
      </c>
      <c r="C116" s="75" t="s">
        <v>238</v>
      </c>
      <c r="D116" s="70">
        <v>295.94</v>
      </c>
      <c r="E116" s="71">
        <f t="shared" si="28"/>
        <v>340.53815800000001</v>
      </c>
      <c r="F116" s="71">
        <f t="shared" si="29"/>
        <v>340.53815800000001</v>
      </c>
      <c r="G116" s="63">
        <v>15.2</v>
      </c>
      <c r="H116" s="63">
        <v>15.2</v>
      </c>
      <c r="I116" s="62">
        <f t="shared" si="30"/>
        <v>4498.2879999999996</v>
      </c>
      <c r="J116" s="62">
        <v>100</v>
      </c>
      <c r="K116" s="62">
        <v>945.12</v>
      </c>
      <c r="L116" s="62">
        <f t="shared" si="26"/>
        <v>5543.4079999999994</v>
      </c>
      <c r="M116" s="64">
        <f t="shared" si="34"/>
        <v>44.982879999999994</v>
      </c>
      <c r="N116" s="62">
        <v>0</v>
      </c>
      <c r="O116" s="62">
        <v>144.65</v>
      </c>
      <c r="P116" s="62"/>
      <c r="Q116" s="62"/>
      <c r="R116" s="62">
        <v>200</v>
      </c>
      <c r="S116" s="62"/>
      <c r="T116" s="62"/>
      <c r="U116" s="62"/>
      <c r="V116" s="66">
        <f t="shared" si="27"/>
        <v>200</v>
      </c>
      <c r="W116" s="64">
        <f t="shared" si="31"/>
        <v>389.63288</v>
      </c>
      <c r="X116" s="73">
        <f t="shared" si="32"/>
        <v>5153.7751199999993</v>
      </c>
      <c r="Y116" s="76"/>
    </row>
    <row r="117" spans="1:25" s="67" customFormat="1" ht="39.950000000000003" customHeight="1" x14ac:dyDescent="0.3">
      <c r="A117" s="68">
        <f>A116+1</f>
        <v>90</v>
      </c>
      <c r="B117" s="59" t="s">
        <v>239</v>
      </c>
      <c r="C117" s="78" t="s">
        <v>240</v>
      </c>
      <c r="D117" s="70">
        <v>411.99</v>
      </c>
      <c r="E117" s="71">
        <f t="shared" si="28"/>
        <v>474.07689300000004</v>
      </c>
      <c r="F117" s="71">
        <f>E117</f>
        <v>474.07689300000004</v>
      </c>
      <c r="G117" s="63">
        <v>15.2</v>
      </c>
      <c r="H117" s="63">
        <v>15.2</v>
      </c>
      <c r="I117" s="62">
        <f t="shared" si="30"/>
        <v>6262.2479999999996</v>
      </c>
      <c r="J117" s="62">
        <v>100</v>
      </c>
      <c r="K117" s="62">
        <v>945.12</v>
      </c>
      <c r="L117" s="62">
        <f t="shared" si="26"/>
        <v>7307.3679999999995</v>
      </c>
      <c r="M117" s="64">
        <f t="shared" si="34"/>
        <v>62.622479999999996</v>
      </c>
      <c r="N117" s="62">
        <v>176.98</v>
      </c>
      <c r="O117" s="62">
        <v>651.17999999999995</v>
      </c>
      <c r="P117" s="62"/>
      <c r="Q117" s="62"/>
      <c r="R117" s="62"/>
      <c r="S117" s="62"/>
      <c r="T117" s="62"/>
      <c r="U117" s="62"/>
      <c r="V117" s="66">
        <f t="shared" si="27"/>
        <v>0</v>
      </c>
      <c r="W117" s="64">
        <f t="shared" si="31"/>
        <v>890.78247999999996</v>
      </c>
      <c r="X117" s="73">
        <f t="shared" si="32"/>
        <v>6416.5855199999996</v>
      </c>
      <c r="Y117" s="76"/>
    </row>
    <row r="118" spans="1:25" s="67" customFormat="1" ht="39.950000000000003" customHeight="1" x14ac:dyDescent="0.3">
      <c r="A118" s="68">
        <f>A117+1</f>
        <v>91</v>
      </c>
      <c r="B118" s="59" t="s">
        <v>241</v>
      </c>
      <c r="C118" s="75" t="s">
        <v>242</v>
      </c>
      <c r="D118" s="70">
        <v>315.04000000000002</v>
      </c>
      <c r="E118" s="71">
        <f t="shared" si="28"/>
        <v>362.51652800000005</v>
      </c>
      <c r="F118" s="71">
        <f>E118</f>
        <v>362.51652800000005</v>
      </c>
      <c r="G118" s="63">
        <v>15.2</v>
      </c>
      <c r="H118" s="63">
        <v>15.2</v>
      </c>
      <c r="I118" s="62">
        <f t="shared" si="30"/>
        <v>4788.6080000000002</v>
      </c>
      <c r="J118" s="62">
        <v>100</v>
      </c>
      <c r="K118" s="62">
        <v>1260.1600000000001</v>
      </c>
      <c r="L118" s="62">
        <f t="shared" si="26"/>
        <v>6148.768</v>
      </c>
      <c r="M118" s="64">
        <f t="shared" si="34"/>
        <v>47.88608</v>
      </c>
      <c r="N118" s="62">
        <v>0</v>
      </c>
      <c r="O118" s="62">
        <v>478.62</v>
      </c>
      <c r="P118" s="62"/>
      <c r="Q118" s="62">
        <v>20</v>
      </c>
      <c r="R118" s="62"/>
      <c r="S118" s="62">
        <f>I118*5%</f>
        <v>239.43040000000002</v>
      </c>
      <c r="T118" s="62"/>
      <c r="U118" s="62">
        <v>1150</v>
      </c>
      <c r="V118" s="66">
        <f t="shared" si="27"/>
        <v>1409.4304</v>
      </c>
      <c r="W118" s="64">
        <f t="shared" si="31"/>
        <v>1935.9364800000001</v>
      </c>
      <c r="X118" s="73">
        <f t="shared" si="32"/>
        <v>4212.8315199999997</v>
      </c>
      <c r="Y118" s="76"/>
    </row>
    <row r="119" spans="1:25" s="67" customFormat="1" ht="39.950000000000003" customHeight="1" x14ac:dyDescent="0.3">
      <c r="A119" s="68"/>
      <c r="B119" s="90"/>
      <c r="C119" s="60" t="s">
        <v>243</v>
      </c>
      <c r="D119" s="70"/>
      <c r="E119" s="71"/>
      <c r="F119" s="71"/>
      <c r="G119" s="63"/>
      <c r="H119" s="63"/>
      <c r="I119" s="62"/>
      <c r="J119" s="62"/>
      <c r="K119" s="62"/>
      <c r="L119" s="62">
        <f t="shared" si="26"/>
        <v>0</v>
      </c>
      <c r="M119" s="64"/>
      <c r="N119" s="62"/>
      <c r="O119" s="62"/>
      <c r="P119" s="62"/>
      <c r="Q119" s="62"/>
      <c r="R119" s="62"/>
      <c r="S119" s="62"/>
      <c r="T119" s="62"/>
      <c r="U119" s="62"/>
      <c r="V119" s="66"/>
      <c r="W119" s="64"/>
      <c r="X119" s="73"/>
    </row>
    <row r="120" spans="1:25" s="67" customFormat="1" ht="39.950000000000003" customHeight="1" x14ac:dyDescent="0.3">
      <c r="A120" s="68">
        <f>A118+1</f>
        <v>92</v>
      </c>
      <c r="B120" s="59" t="s">
        <v>244</v>
      </c>
      <c r="C120" s="75" t="s">
        <v>245</v>
      </c>
      <c r="D120" s="70">
        <v>496.05</v>
      </c>
      <c r="E120" s="71">
        <f t="shared" ref="E120:E144" si="35">D120*1.1507</f>
        <v>570.80473500000005</v>
      </c>
      <c r="F120" s="71">
        <f t="shared" ref="F120:F144" si="36">E120</f>
        <v>570.80473500000005</v>
      </c>
      <c r="G120" s="63">
        <v>15.2</v>
      </c>
      <c r="H120" s="63">
        <v>15.2</v>
      </c>
      <c r="I120" s="62">
        <f t="shared" ref="I120:I144" si="37">D120*H120</f>
        <v>7539.96</v>
      </c>
      <c r="J120" s="62">
        <v>100</v>
      </c>
      <c r="K120" s="62">
        <v>2205.2800000000002</v>
      </c>
      <c r="L120" s="62">
        <f t="shared" si="26"/>
        <v>9845.24</v>
      </c>
      <c r="M120" s="64">
        <v>0</v>
      </c>
      <c r="N120" s="62">
        <v>217.23</v>
      </c>
      <c r="O120" s="62">
        <v>1137.4100000000001</v>
      </c>
      <c r="P120" s="62"/>
      <c r="Q120" s="62">
        <v>0</v>
      </c>
      <c r="R120" s="62">
        <v>200</v>
      </c>
      <c r="S120" s="62"/>
      <c r="T120" s="62"/>
      <c r="U120" s="62">
        <v>1053</v>
      </c>
      <c r="V120" s="66">
        <f t="shared" si="27"/>
        <v>1253</v>
      </c>
      <c r="W120" s="64">
        <f t="shared" ref="W120:W144" si="38">M120+N120+O120+P120+Q120+R120+S120+T120+U120</f>
        <v>2607.6400000000003</v>
      </c>
      <c r="X120" s="73">
        <f t="shared" ref="X120:X144" si="39">L120-W120</f>
        <v>7237.5999999999995</v>
      </c>
      <c r="Y120" s="76"/>
    </row>
    <row r="121" spans="1:25" s="67" customFormat="1" ht="39.950000000000003" customHeight="1" x14ac:dyDescent="0.3">
      <c r="A121" s="68">
        <f>A120+1</f>
        <v>93</v>
      </c>
      <c r="B121" s="59" t="s">
        <v>246</v>
      </c>
      <c r="C121" s="75" t="s">
        <v>247</v>
      </c>
      <c r="D121" s="70">
        <v>486.69</v>
      </c>
      <c r="E121" s="71">
        <f t="shared" si="35"/>
        <v>560.03418299999998</v>
      </c>
      <c r="F121" s="71">
        <f t="shared" si="36"/>
        <v>560.03418299999998</v>
      </c>
      <c r="G121" s="63">
        <v>15.2</v>
      </c>
      <c r="H121" s="63">
        <v>15.2</v>
      </c>
      <c r="I121" s="62">
        <f t="shared" si="37"/>
        <v>7397.6879999999992</v>
      </c>
      <c r="J121" s="62">
        <v>100</v>
      </c>
      <c r="K121" s="62">
        <v>1890.24</v>
      </c>
      <c r="L121" s="62">
        <f t="shared" si="26"/>
        <v>9387.9279999999999</v>
      </c>
      <c r="M121" s="64">
        <f t="shared" ref="M121:M144" si="40">I121*1%</f>
        <v>73.976879999999994</v>
      </c>
      <c r="N121" s="62">
        <v>212.75</v>
      </c>
      <c r="O121" s="62">
        <v>1039.73</v>
      </c>
      <c r="P121" s="62"/>
      <c r="Q121" s="62">
        <v>20</v>
      </c>
      <c r="R121" s="62"/>
      <c r="S121" s="62">
        <f>I121*5%</f>
        <v>369.88439999999997</v>
      </c>
      <c r="T121" s="62"/>
      <c r="U121" s="62"/>
      <c r="V121" s="66">
        <f t="shared" si="27"/>
        <v>389.88439999999997</v>
      </c>
      <c r="W121" s="64">
        <f t="shared" si="38"/>
        <v>1716.3412799999999</v>
      </c>
      <c r="X121" s="73">
        <f t="shared" si="39"/>
        <v>7671.5867200000002</v>
      </c>
      <c r="Y121" s="76"/>
    </row>
    <row r="122" spans="1:25" s="67" customFormat="1" ht="39.950000000000003" customHeight="1" x14ac:dyDescent="0.3">
      <c r="A122" s="68">
        <f t="shared" ref="A122:A144" si="41">A121+1</f>
        <v>94</v>
      </c>
      <c r="B122" s="59" t="s">
        <v>248</v>
      </c>
      <c r="C122" s="75" t="s">
        <v>249</v>
      </c>
      <c r="D122" s="70">
        <v>350.92</v>
      </c>
      <c r="E122" s="71">
        <f t="shared" si="35"/>
        <v>403.80364400000002</v>
      </c>
      <c r="F122" s="71">
        <f t="shared" si="36"/>
        <v>403.80364400000002</v>
      </c>
      <c r="G122" s="63">
        <v>15.2</v>
      </c>
      <c r="H122" s="63">
        <v>15.2</v>
      </c>
      <c r="I122" s="62">
        <f t="shared" si="37"/>
        <v>5333.9840000000004</v>
      </c>
      <c r="J122" s="62">
        <v>100</v>
      </c>
      <c r="K122" s="62">
        <v>2205.2800000000002</v>
      </c>
      <c r="L122" s="62">
        <f t="shared" si="26"/>
        <v>7639.264000000001</v>
      </c>
      <c r="M122" s="64">
        <f t="shared" si="40"/>
        <v>53.339840000000002</v>
      </c>
      <c r="N122" s="62">
        <v>147.71</v>
      </c>
      <c r="O122" s="62">
        <v>708.45</v>
      </c>
      <c r="P122" s="62"/>
      <c r="Q122" s="62"/>
      <c r="R122" s="62">
        <v>200</v>
      </c>
      <c r="S122" s="62"/>
      <c r="T122" s="62"/>
      <c r="U122" s="62">
        <v>530</v>
      </c>
      <c r="V122" s="66">
        <f t="shared" si="27"/>
        <v>730</v>
      </c>
      <c r="W122" s="64">
        <f t="shared" si="38"/>
        <v>1639.4998399999999</v>
      </c>
      <c r="X122" s="73">
        <f t="shared" si="39"/>
        <v>5999.7641600000006</v>
      </c>
      <c r="Y122" s="76"/>
    </row>
    <row r="123" spans="1:25" s="67" customFormat="1" ht="39.950000000000003" customHeight="1" x14ac:dyDescent="0.3">
      <c r="A123" s="68">
        <f t="shared" si="41"/>
        <v>95</v>
      </c>
      <c r="B123" s="59" t="s">
        <v>250</v>
      </c>
      <c r="C123" s="75" t="s">
        <v>251</v>
      </c>
      <c r="D123" s="70">
        <v>397.49</v>
      </c>
      <c r="E123" s="71">
        <f t="shared" si="35"/>
        <v>457.39174300000002</v>
      </c>
      <c r="F123" s="71">
        <f t="shared" si="36"/>
        <v>457.39174300000002</v>
      </c>
      <c r="G123" s="63">
        <v>15.2</v>
      </c>
      <c r="H123" s="63">
        <v>15.2</v>
      </c>
      <c r="I123" s="62">
        <f t="shared" si="37"/>
        <v>6041.848</v>
      </c>
      <c r="J123" s="62">
        <v>100</v>
      </c>
      <c r="K123" s="62">
        <v>1890.24</v>
      </c>
      <c r="L123" s="62">
        <f t="shared" si="26"/>
        <v>8032.0879999999997</v>
      </c>
      <c r="M123" s="64">
        <f t="shared" si="40"/>
        <v>60.418480000000002</v>
      </c>
      <c r="N123" s="62">
        <v>170.02</v>
      </c>
      <c r="O123" s="62">
        <v>778.84</v>
      </c>
      <c r="P123" s="62"/>
      <c r="Q123" s="62">
        <v>20</v>
      </c>
      <c r="R123" s="62"/>
      <c r="S123" s="62">
        <f>I123*5%</f>
        <v>302.0924</v>
      </c>
      <c r="T123" s="62"/>
      <c r="U123" s="62">
        <v>1725</v>
      </c>
      <c r="V123" s="66">
        <f t="shared" si="27"/>
        <v>2047.0924</v>
      </c>
      <c r="W123" s="64">
        <f t="shared" si="38"/>
        <v>3056.3708799999999</v>
      </c>
      <c r="X123" s="73">
        <f t="shared" si="39"/>
        <v>4975.7171199999993</v>
      </c>
      <c r="Y123" s="80"/>
    </row>
    <row r="124" spans="1:25" s="67" customFormat="1" ht="39.950000000000003" customHeight="1" x14ac:dyDescent="0.3">
      <c r="A124" s="68">
        <f t="shared" si="41"/>
        <v>96</v>
      </c>
      <c r="B124" s="59" t="s">
        <v>252</v>
      </c>
      <c r="C124" s="75" t="s">
        <v>253</v>
      </c>
      <c r="D124" s="70">
        <v>371.16</v>
      </c>
      <c r="E124" s="71">
        <f t="shared" si="35"/>
        <v>427.09381200000007</v>
      </c>
      <c r="F124" s="71">
        <f t="shared" si="36"/>
        <v>427.09381200000007</v>
      </c>
      <c r="G124" s="63">
        <v>15.2</v>
      </c>
      <c r="H124" s="63">
        <v>15.2</v>
      </c>
      <c r="I124" s="62">
        <f t="shared" si="37"/>
        <v>5641.6320000000005</v>
      </c>
      <c r="J124" s="62">
        <v>100</v>
      </c>
      <c r="K124" s="62">
        <v>1575.2</v>
      </c>
      <c r="L124" s="62">
        <f t="shared" si="26"/>
        <v>7316.8320000000003</v>
      </c>
      <c r="M124" s="64">
        <f t="shared" si="40"/>
        <v>56.416320000000006</v>
      </c>
      <c r="N124" s="62">
        <v>157.41</v>
      </c>
      <c r="O124" s="62">
        <v>652.69000000000005</v>
      </c>
      <c r="P124" s="62"/>
      <c r="Q124" s="62"/>
      <c r="R124" s="62">
        <v>1200</v>
      </c>
      <c r="S124" s="62"/>
      <c r="T124" s="62"/>
      <c r="U124" s="62"/>
      <c r="V124" s="66">
        <f t="shared" si="27"/>
        <v>1200</v>
      </c>
      <c r="W124" s="64">
        <f t="shared" si="38"/>
        <v>2066.5163200000002</v>
      </c>
      <c r="X124" s="73">
        <f t="shared" si="39"/>
        <v>5250.3156799999997</v>
      </c>
      <c r="Y124" s="76"/>
    </row>
    <row r="125" spans="1:25" s="67" customFormat="1" ht="39.950000000000003" customHeight="1" x14ac:dyDescent="0.3">
      <c r="A125" s="68">
        <f>A124+1</f>
        <v>97</v>
      </c>
      <c r="B125" s="59" t="s">
        <v>254</v>
      </c>
      <c r="C125" s="75" t="s">
        <v>255</v>
      </c>
      <c r="D125" s="70">
        <v>371.16</v>
      </c>
      <c r="E125" s="71">
        <f t="shared" si="35"/>
        <v>427.09381200000007</v>
      </c>
      <c r="F125" s="71">
        <f t="shared" si="36"/>
        <v>427.09381200000007</v>
      </c>
      <c r="G125" s="63">
        <v>15.2</v>
      </c>
      <c r="H125" s="63">
        <v>15.2</v>
      </c>
      <c r="I125" s="62">
        <f t="shared" si="37"/>
        <v>5641.6320000000005</v>
      </c>
      <c r="J125" s="62">
        <v>100</v>
      </c>
      <c r="K125" s="62">
        <v>1575.2</v>
      </c>
      <c r="L125" s="62">
        <f t="shared" si="26"/>
        <v>7316.8320000000003</v>
      </c>
      <c r="M125" s="64">
        <f t="shared" si="40"/>
        <v>56.416320000000006</v>
      </c>
      <c r="N125" s="62">
        <v>157.41</v>
      </c>
      <c r="O125" s="62">
        <v>652.69000000000005</v>
      </c>
      <c r="P125" s="62"/>
      <c r="Q125" s="62"/>
      <c r="R125" s="62"/>
      <c r="S125" s="62"/>
      <c r="T125" s="62"/>
      <c r="U125" s="62"/>
      <c r="V125" s="66">
        <f t="shared" si="27"/>
        <v>0</v>
      </c>
      <c r="W125" s="64">
        <f t="shared" si="38"/>
        <v>866.51632000000006</v>
      </c>
      <c r="X125" s="73">
        <f t="shared" si="39"/>
        <v>6450.3156800000006</v>
      </c>
      <c r="Y125" s="76"/>
    </row>
    <row r="126" spans="1:25" s="67" customFormat="1" ht="39.950000000000003" customHeight="1" x14ac:dyDescent="0.3">
      <c r="A126" s="68">
        <f t="shared" si="41"/>
        <v>98</v>
      </c>
      <c r="B126" s="59" t="s">
        <v>256</v>
      </c>
      <c r="C126" s="75" t="s">
        <v>257</v>
      </c>
      <c r="D126" s="70">
        <v>371.16</v>
      </c>
      <c r="E126" s="71">
        <f t="shared" si="35"/>
        <v>427.09381200000007</v>
      </c>
      <c r="F126" s="71">
        <f t="shared" si="36"/>
        <v>427.09381200000007</v>
      </c>
      <c r="G126" s="63">
        <v>15.2</v>
      </c>
      <c r="H126" s="63">
        <v>15.2</v>
      </c>
      <c r="I126" s="62">
        <f t="shared" si="37"/>
        <v>5641.6320000000005</v>
      </c>
      <c r="J126" s="62">
        <v>100</v>
      </c>
      <c r="K126" s="62">
        <v>1890.24</v>
      </c>
      <c r="L126" s="62">
        <f t="shared" si="26"/>
        <v>7631.8720000000003</v>
      </c>
      <c r="M126" s="64">
        <f t="shared" si="40"/>
        <v>56.416320000000006</v>
      </c>
      <c r="N126" s="62">
        <v>157.41</v>
      </c>
      <c r="O126" s="62">
        <v>707.12</v>
      </c>
      <c r="P126" s="62"/>
      <c r="Q126" s="62"/>
      <c r="R126" s="62">
        <v>200</v>
      </c>
      <c r="S126" s="62"/>
      <c r="T126" s="62"/>
      <c r="U126" s="62"/>
      <c r="V126" s="66">
        <f t="shared" si="27"/>
        <v>200</v>
      </c>
      <c r="W126" s="64">
        <f t="shared" si="38"/>
        <v>1120.94632</v>
      </c>
      <c r="X126" s="73">
        <f t="shared" si="39"/>
        <v>6510.9256800000003</v>
      </c>
      <c r="Y126" s="76"/>
    </row>
    <row r="127" spans="1:25" s="67" customFormat="1" ht="39.950000000000003" customHeight="1" x14ac:dyDescent="0.3">
      <c r="A127" s="68">
        <f t="shared" si="41"/>
        <v>99</v>
      </c>
      <c r="B127" s="59" t="s">
        <v>258</v>
      </c>
      <c r="C127" s="75" t="s">
        <v>259</v>
      </c>
      <c r="D127" s="70">
        <v>371.16</v>
      </c>
      <c r="E127" s="71">
        <f t="shared" si="35"/>
        <v>427.09381200000007</v>
      </c>
      <c r="F127" s="71">
        <f t="shared" si="36"/>
        <v>427.09381200000007</v>
      </c>
      <c r="G127" s="68">
        <v>15.2</v>
      </c>
      <c r="H127" s="63">
        <v>15.2</v>
      </c>
      <c r="I127" s="62">
        <f t="shared" si="37"/>
        <v>5641.6320000000005</v>
      </c>
      <c r="J127" s="62">
        <v>100</v>
      </c>
      <c r="K127" s="62">
        <v>945.12</v>
      </c>
      <c r="L127" s="62">
        <f t="shared" si="26"/>
        <v>6686.7520000000004</v>
      </c>
      <c r="M127" s="64">
        <f t="shared" si="40"/>
        <v>56.416320000000006</v>
      </c>
      <c r="N127" s="62">
        <v>157.41</v>
      </c>
      <c r="O127" s="62">
        <v>551.88</v>
      </c>
      <c r="P127" s="62"/>
      <c r="Q127" s="62">
        <v>20</v>
      </c>
      <c r="R127" s="62"/>
      <c r="S127" s="62">
        <f>I127*5%</f>
        <v>282.08160000000004</v>
      </c>
      <c r="T127" s="62"/>
      <c r="U127" s="62"/>
      <c r="V127" s="66">
        <f t="shared" si="27"/>
        <v>302.08160000000004</v>
      </c>
      <c r="W127" s="64">
        <f t="shared" si="38"/>
        <v>1067.78792</v>
      </c>
      <c r="X127" s="73">
        <f t="shared" si="39"/>
        <v>5618.9640800000006</v>
      </c>
      <c r="Y127" s="80"/>
    </row>
    <row r="128" spans="1:25" s="67" customFormat="1" ht="39.950000000000003" customHeight="1" x14ac:dyDescent="0.3">
      <c r="A128" s="68">
        <f>A127+1</f>
        <v>100</v>
      </c>
      <c r="B128" s="59" t="s">
        <v>260</v>
      </c>
      <c r="C128" s="75" t="s">
        <v>261</v>
      </c>
      <c r="D128" s="70">
        <v>371.16</v>
      </c>
      <c r="E128" s="71">
        <f t="shared" si="35"/>
        <v>427.09381200000007</v>
      </c>
      <c r="F128" s="71">
        <f t="shared" si="36"/>
        <v>427.09381200000007</v>
      </c>
      <c r="G128" s="63">
        <v>15.2</v>
      </c>
      <c r="H128" s="63">
        <v>15.2</v>
      </c>
      <c r="I128" s="62">
        <f t="shared" si="37"/>
        <v>5641.6320000000005</v>
      </c>
      <c r="J128" s="62">
        <v>100</v>
      </c>
      <c r="K128" s="62">
        <v>1260.1600000000001</v>
      </c>
      <c r="L128" s="62">
        <f t="shared" si="26"/>
        <v>7001.7920000000004</v>
      </c>
      <c r="M128" s="64">
        <f t="shared" si="40"/>
        <v>56.416320000000006</v>
      </c>
      <c r="N128" s="62">
        <v>157.41</v>
      </c>
      <c r="O128" s="62">
        <v>602.29</v>
      </c>
      <c r="P128" s="62"/>
      <c r="Q128" s="62">
        <v>20</v>
      </c>
      <c r="R128" s="62"/>
      <c r="S128" s="62">
        <f>I128*5%</f>
        <v>282.08160000000004</v>
      </c>
      <c r="T128" s="62"/>
      <c r="U128" s="62"/>
      <c r="V128" s="66">
        <f t="shared" si="27"/>
        <v>302.08160000000004</v>
      </c>
      <c r="W128" s="64">
        <f t="shared" si="38"/>
        <v>1118.1979200000001</v>
      </c>
      <c r="X128" s="73">
        <f t="shared" si="39"/>
        <v>5883.5940800000008</v>
      </c>
      <c r="Y128" s="80"/>
    </row>
    <row r="129" spans="1:25" s="67" customFormat="1" ht="39.950000000000003" customHeight="1" x14ac:dyDescent="0.3">
      <c r="A129" s="68">
        <f t="shared" si="41"/>
        <v>101</v>
      </c>
      <c r="B129" s="59" t="s">
        <v>262</v>
      </c>
      <c r="C129" s="75" t="s">
        <v>263</v>
      </c>
      <c r="D129" s="70">
        <v>346.42</v>
      </c>
      <c r="E129" s="71">
        <f t="shared" si="35"/>
        <v>398.62549400000006</v>
      </c>
      <c r="F129" s="71">
        <f t="shared" si="36"/>
        <v>398.62549400000006</v>
      </c>
      <c r="G129" s="63">
        <v>15.2</v>
      </c>
      <c r="H129" s="63">
        <v>15.2</v>
      </c>
      <c r="I129" s="62">
        <f t="shared" si="37"/>
        <v>5265.5839999999998</v>
      </c>
      <c r="J129" s="62">
        <v>100</v>
      </c>
      <c r="K129" s="62">
        <v>2205.2800000000002</v>
      </c>
      <c r="L129" s="62">
        <f t="shared" si="26"/>
        <v>7570.8639999999996</v>
      </c>
      <c r="M129" s="64">
        <f t="shared" si="40"/>
        <v>52.655839999999998</v>
      </c>
      <c r="N129" s="62">
        <v>145.56</v>
      </c>
      <c r="O129" s="62">
        <v>696.19</v>
      </c>
      <c r="P129" s="62"/>
      <c r="Q129" s="62">
        <v>20</v>
      </c>
      <c r="R129" s="62"/>
      <c r="S129" s="62">
        <f>I129*5%</f>
        <v>263.2792</v>
      </c>
      <c r="T129" s="62"/>
      <c r="U129" s="62">
        <v>420</v>
      </c>
      <c r="V129" s="66">
        <f t="shared" si="27"/>
        <v>703.27919999999995</v>
      </c>
      <c r="W129" s="64">
        <f t="shared" si="38"/>
        <v>1597.6850400000001</v>
      </c>
      <c r="X129" s="73">
        <f t="shared" si="39"/>
        <v>5973.1789599999993</v>
      </c>
      <c r="Y129" s="76"/>
    </row>
    <row r="130" spans="1:25" s="67" customFormat="1" ht="39.950000000000003" customHeight="1" x14ac:dyDescent="0.3">
      <c r="A130" s="68">
        <f t="shared" si="41"/>
        <v>102</v>
      </c>
      <c r="B130" s="59" t="s">
        <v>264</v>
      </c>
      <c r="C130" s="75" t="s">
        <v>265</v>
      </c>
      <c r="D130" s="70">
        <v>346.42</v>
      </c>
      <c r="E130" s="71">
        <f t="shared" si="35"/>
        <v>398.62549400000006</v>
      </c>
      <c r="F130" s="71">
        <f t="shared" si="36"/>
        <v>398.62549400000006</v>
      </c>
      <c r="G130" s="63">
        <v>15.2</v>
      </c>
      <c r="H130" s="63">
        <v>15.2</v>
      </c>
      <c r="I130" s="62">
        <f t="shared" si="37"/>
        <v>5265.5839999999998</v>
      </c>
      <c r="J130" s="62">
        <v>100</v>
      </c>
      <c r="K130" s="62"/>
      <c r="L130" s="62">
        <f t="shared" si="26"/>
        <v>5365.5839999999998</v>
      </c>
      <c r="M130" s="64">
        <f t="shared" si="40"/>
        <v>52.655839999999998</v>
      </c>
      <c r="N130" s="62">
        <v>145.56</v>
      </c>
      <c r="O130" s="62">
        <v>125.3</v>
      </c>
      <c r="P130" s="62"/>
      <c r="Q130" s="62"/>
      <c r="R130" s="62">
        <v>200</v>
      </c>
      <c r="S130" s="62"/>
      <c r="T130" s="62"/>
      <c r="U130" s="62"/>
      <c r="V130" s="66">
        <f t="shared" si="27"/>
        <v>200</v>
      </c>
      <c r="W130" s="64">
        <f t="shared" si="38"/>
        <v>523.51584000000003</v>
      </c>
      <c r="X130" s="73">
        <f t="shared" si="39"/>
        <v>4842.0681599999998</v>
      </c>
      <c r="Y130" s="76"/>
    </row>
    <row r="131" spans="1:25" s="67" customFormat="1" ht="39.950000000000003" customHeight="1" x14ac:dyDescent="0.3">
      <c r="A131" s="68">
        <f t="shared" si="41"/>
        <v>103</v>
      </c>
      <c r="B131" s="59" t="s">
        <v>266</v>
      </c>
      <c r="C131" s="75" t="s">
        <v>267</v>
      </c>
      <c r="D131" s="70">
        <v>346.42</v>
      </c>
      <c r="E131" s="71">
        <f t="shared" si="35"/>
        <v>398.62549400000006</v>
      </c>
      <c r="F131" s="71">
        <f t="shared" si="36"/>
        <v>398.62549400000006</v>
      </c>
      <c r="G131" s="63">
        <v>15.2</v>
      </c>
      <c r="H131" s="63">
        <v>15.2</v>
      </c>
      <c r="I131" s="62">
        <f t="shared" si="37"/>
        <v>5265.5839999999998</v>
      </c>
      <c r="J131" s="62">
        <v>100</v>
      </c>
      <c r="K131" s="62">
        <v>2205.2800000000002</v>
      </c>
      <c r="L131" s="62">
        <f t="shared" si="26"/>
        <v>7570.8639999999996</v>
      </c>
      <c r="M131" s="64">
        <f t="shared" si="40"/>
        <v>52.655839999999998</v>
      </c>
      <c r="N131" s="62">
        <v>145.56</v>
      </c>
      <c r="O131" s="62">
        <v>696.19</v>
      </c>
      <c r="P131" s="62"/>
      <c r="Q131" s="62">
        <v>20</v>
      </c>
      <c r="R131" s="62"/>
      <c r="S131" s="62">
        <f>I131*5%</f>
        <v>263.2792</v>
      </c>
      <c r="T131" s="62"/>
      <c r="U131" s="62">
        <v>575</v>
      </c>
      <c r="V131" s="66">
        <f t="shared" si="27"/>
        <v>858.27919999999995</v>
      </c>
      <c r="W131" s="64">
        <f t="shared" si="38"/>
        <v>1752.6850400000001</v>
      </c>
      <c r="X131" s="73">
        <f t="shared" si="39"/>
        <v>5818.1789599999993</v>
      </c>
      <c r="Y131" s="76"/>
    </row>
    <row r="132" spans="1:25" s="67" customFormat="1" ht="39.950000000000003" customHeight="1" x14ac:dyDescent="0.3">
      <c r="A132" s="68">
        <f t="shared" si="41"/>
        <v>104</v>
      </c>
      <c r="B132" s="59" t="s">
        <v>268</v>
      </c>
      <c r="C132" s="75" t="s">
        <v>269</v>
      </c>
      <c r="D132" s="70">
        <v>346.42</v>
      </c>
      <c r="E132" s="71">
        <f t="shared" si="35"/>
        <v>398.62549400000006</v>
      </c>
      <c r="F132" s="71">
        <f t="shared" si="36"/>
        <v>398.62549400000006</v>
      </c>
      <c r="G132" s="63">
        <v>15.2</v>
      </c>
      <c r="H132" s="63">
        <v>15.2</v>
      </c>
      <c r="I132" s="62">
        <f t="shared" si="37"/>
        <v>5265.5839999999998</v>
      </c>
      <c r="J132" s="62">
        <v>100</v>
      </c>
      <c r="K132" s="62">
        <v>2205.2800000000002</v>
      </c>
      <c r="L132" s="62">
        <f t="shared" si="26"/>
        <v>7570.8639999999996</v>
      </c>
      <c r="M132" s="64">
        <f t="shared" si="40"/>
        <v>52.655839999999998</v>
      </c>
      <c r="N132" s="62">
        <v>145.56</v>
      </c>
      <c r="O132" s="62">
        <v>696.19</v>
      </c>
      <c r="P132" s="62"/>
      <c r="Q132" s="62">
        <v>20</v>
      </c>
      <c r="R132" s="62"/>
      <c r="S132" s="62">
        <f>I132*5%</f>
        <v>263.2792</v>
      </c>
      <c r="T132" s="62"/>
      <c r="U132" s="62">
        <v>1150</v>
      </c>
      <c r="V132" s="66">
        <f t="shared" si="27"/>
        <v>1433.2791999999999</v>
      </c>
      <c r="W132" s="64">
        <f t="shared" si="38"/>
        <v>2327.6850400000003</v>
      </c>
      <c r="X132" s="73">
        <f t="shared" si="39"/>
        <v>5243.1789599999993</v>
      </c>
      <c r="Y132" s="76"/>
    </row>
    <row r="133" spans="1:25" s="67" customFormat="1" ht="39.950000000000003" customHeight="1" x14ac:dyDescent="0.3">
      <c r="A133" s="68">
        <f t="shared" si="41"/>
        <v>105</v>
      </c>
      <c r="B133" s="59" t="s">
        <v>270</v>
      </c>
      <c r="C133" s="75" t="s">
        <v>271</v>
      </c>
      <c r="D133" s="70">
        <v>346.42</v>
      </c>
      <c r="E133" s="71">
        <f t="shared" si="35"/>
        <v>398.62549400000006</v>
      </c>
      <c r="F133" s="71">
        <f t="shared" si="36"/>
        <v>398.62549400000006</v>
      </c>
      <c r="G133" s="63">
        <v>15.2</v>
      </c>
      <c r="H133" s="63">
        <v>15.2</v>
      </c>
      <c r="I133" s="62">
        <f t="shared" si="37"/>
        <v>5265.5839999999998</v>
      </c>
      <c r="J133" s="62">
        <v>100</v>
      </c>
      <c r="K133" s="62">
        <v>1260.1600000000001</v>
      </c>
      <c r="L133" s="62">
        <f t="shared" si="26"/>
        <v>6625.7439999999997</v>
      </c>
      <c r="M133" s="64">
        <f t="shared" si="40"/>
        <v>52.655839999999998</v>
      </c>
      <c r="N133" s="62">
        <v>145.56</v>
      </c>
      <c r="O133" s="62">
        <v>542.12</v>
      </c>
      <c r="P133" s="62"/>
      <c r="Q133" s="62">
        <v>20</v>
      </c>
      <c r="R133" s="62"/>
      <c r="S133" s="62">
        <f>I133*5%</f>
        <v>263.2792</v>
      </c>
      <c r="T133" s="62"/>
      <c r="U133" s="62"/>
      <c r="V133" s="66">
        <f t="shared" si="27"/>
        <v>283.2792</v>
      </c>
      <c r="W133" s="64">
        <f t="shared" si="38"/>
        <v>1023.6150399999999</v>
      </c>
      <c r="X133" s="73">
        <f t="shared" si="39"/>
        <v>5602.12896</v>
      </c>
      <c r="Y133" s="80"/>
    </row>
    <row r="134" spans="1:25" s="67" customFormat="1" ht="39.950000000000003" customHeight="1" x14ac:dyDescent="0.3">
      <c r="A134" s="68">
        <f t="shared" si="41"/>
        <v>106</v>
      </c>
      <c r="B134" s="59" t="s">
        <v>272</v>
      </c>
      <c r="C134" s="75" t="s">
        <v>273</v>
      </c>
      <c r="D134" s="70">
        <v>371.16</v>
      </c>
      <c r="E134" s="71">
        <f t="shared" si="35"/>
        <v>427.09381200000007</v>
      </c>
      <c r="F134" s="71">
        <f t="shared" si="36"/>
        <v>427.09381200000007</v>
      </c>
      <c r="G134" s="68">
        <v>15.2</v>
      </c>
      <c r="H134" s="63">
        <v>15.2</v>
      </c>
      <c r="I134" s="62">
        <f t="shared" si="37"/>
        <v>5641.6320000000005</v>
      </c>
      <c r="J134" s="62">
        <v>100</v>
      </c>
      <c r="K134" s="62">
        <v>945.12</v>
      </c>
      <c r="L134" s="62">
        <f t="shared" si="26"/>
        <v>6686.7520000000004</v>
      </c>
      <c r="M134" s="64">
        <f t="shared" si="40"/>
        <v>56.416320000000006</v>
      </c>
      <c r="N134" s="62">
        <v>157.41</v>
      </c>
      <c r="O134" s="62">
        <v>551.88</v>
      </c>
      <c r="P134" s="62"/>
      <c r="Q134" s="62">
        <v>20</v>
      </c>
      <c r="R134" s="62"/>
      <c r="S134" s="62">
        <f>I134*5%</f>
        <v>282.08160000000004</v>
      </c>
      <c r="T134" s="62"/>
      <c r="U134" s="62"/>
      <c r="V134" s="66">
        <f t="shared" si="27"/>
        <v>302.08160000000004</v>
      </c>
      <c r="W134" s="64">
        <f t="shared" si="38"/>
        <v>1067.78792</v>
      </c>
      <c r="X134" s="73">
        <f t="shared" si="39"/>
        <v>5618.9640800000006</v>
      </c>
      <c r="Y134" s="80"/>
    </row>
    <row r="135" spans="1:25" s="67" customFormat="1" ht="39.950000000000003" customHeight="1" x14ac:dyDescent="0.3">
      <c r="A135" s="68">
        <f>A134+1</f>
        <v>107</v>
      </c>
      <c r="B135" s="59" t="s">
        <v>274</v>
      </c>
      <c r="C135" s="75" t="s">
        <v>275</v>
      </c>
      <c r="D135" s="70">
        <v>371.16</v>
      </c>
      <c r="E135" s="71">
        <f t="shared" si="35"/>
        <v>427.09381200000007</v>
      </c>
      <c r="F135" s="71">
        <f t="shared" si="36"/>
        <v>427.09381200000007</v>
      </c>
      <c r="G135" s="63">
        <v>15.2</v>
      </c>
      <c r="H135" s="63">
        <v>15.2</v>
      </c>
      <c r="I135" s="62">
        <f t="shared" si="37"/>
        <v>5641.6320000000005</v>
      </c>
      <c r="J135" s="62">
        <v>100</v>
      </c>
      <c r="K135" s="62"/>
      <c r="L135" s="62">
        <f t="shared" si="26"/>
        <v>5741.6320000000005</v>
      </c>
      <c r="M135" s="64">
        <f t="shared" si="40"/>
        <v>56.416320000000006</v>
      </c>
      <c r="N135" s="62">
        <v>157.41</v>
      </c>
      <c r="O135" s="62">
        <v>166.22</v>
      </c>
      <c r="P135" s="62"/>
      <c r="Q135" s="62"/>
      <c r="R135" s="62"/>
      <c r="S135" s="62"/>
      <c r="T135" s="62"/>
      <c r="U135" s="62"/>
      <c r="V135" s="66">
        <f t="shared" si="27"/>
        <v>0</v>
      </c>
      <c r="W135" s="64">
        <f t="shared" si="38"/>
        <v>380.04632000000004</v>
      </c>
      <c r="X135" s="73">
        <f t="shared" si="39"/>
        <v>5361.5856800000001</v>
      </c>
      <c r="Y135" s="80"/>
    </row>
    <row r="136" spans="1:25" s="67" customFormat="1" ht="39.950000000000003" customHeight="1" x14ac:dyDescent="0.3">
      <c r="A136" s="68">
        <f>A135+1</f>
        <v>108</v>
      </c>
      <c r="B136" s="59" t="s">
        <v>276</v>
      </c>
      <c r="C136" s="75" t="s">
        <v>277</v>
      </c>
      <c r="D136" s="70">
        <v>320.14999999999998</v>
      </c>
      <c r="E136" s="71">
        <f>D136*1.1507</f>
        <v>368.39660499999997</v>
      </c>
      <c r="F136" s="71">
        <f t="shared" si="36"/>
        <v>368.39660499999997</v>
      </c>
      <c r="G136" s="63">
        <v>15.2</v>
      </c>
      <c r="H136" s="63">
        <v>0</v>
      </c>
      <c r="I136" s="62">
        <f>D136*H136</f>
        <v>0</v>
      </c>
      <c r="J136" s="62">
        <v>0</v>
      </c>
      <c r="K136" s="62"/>
      <c r="L136" s="62">
        <f t="shared" si="26"/>
        <v>0</v>
      </c>
      <c r="M136" s="64">
        <f t="shared" si="40"/>
        <v>0</v>
      </c>
      <c r="N136" s="62">
        <v>0</v>
      </c>
      <c r="O136" s="62">
        <v>0</v>
      </c>
      <c r="P136" s="62"/>
      <c r="Q136" s="62">
        <v>0</v>
      </c>
      <c r="R136" s="62"/>
      <c r="S136" s="62"/>
      <c r="T136" s="62"/>
      <c r="U136" s="62"/>
      <c r="V136" s="66">
        <f t="shared" si="27"/>
        <v>0</v>
      </c>
      <c r="W136" s="64">
        <f t="shared" si="38"/>
        <v>0</v>
      </c>
      <c r="X136" s="73">
        <f t="shared" si="39"/>
        <v>0</v>
      </c>
      <c r="Y136" s="76"/>
    </row>
    <row r="137" spans="1:25" s="67" customFormat="1" ht="39.950000000000003" customHeight="1" x14ac:dyDescent="0.3">
      <c r="A137" s="68">
        <f>A136+1</f>
        <v>109</v>
      </c>
      <c r="B137" s="59" t="s">
        <v>276</v>
      </c>
      <c r="C137" s="75" t="s">
        <v>278</v>
      </c>
      <c r="D137" s="70">
        <v>346.42</v>
      </c>
      <c r="E137" s="71">
        <f>D137*1.1507</f>
        <v>398.62549400000006</v>
      </c>
      <c r="F137" s="71">
        <f t="shared" si="36"/>
        <v>398.62549400000006</v>
      </c>
      <c r="G137" s="63">
        <v>15.2</v>
      </c>
      <c r="H137" s="63">
        <v>15.2</v>
      </c>
      <c r="I137" s="62">
        <f>D137*H137</f>
        <v>5265.5839999999998</v>
      </c>
      <c r="J137" s="62">
        <v>100</v>
      </c>
      <c r="K137" s="62"/>
      <c r="L137" s="62">
        <f t="shared" si="26"/>
        <v>5365.5839999999998</v>
      </c>
      <c r="M137" s="64">
        <f t="shared" si="40"/>
        <v>52.655839999999998</v>
      </c>
      <c r="N137" s="62">
        <v>132.99</v>
      </c>
      <c r="O137" s="62">
        <v>125.3</v>
      </c>
      <c r="P137" s="62"/>
      <c r="Q137" s="62">
        <v>20</v>
      </c>
      <c r="R137" s="62"/>
      <c r="S137" s="62">
        <f>I137*5%</f>
        <v>263.2792</v>
      </c>
      <c r="T137" s="62"/>
      <c r="U137" s="62"/>
      <c r="V137" s="66">
        <f t="shared" si="27"/>
        <v>283.2792</v>
      </c>
      <c r="W137" s="64">
        <f t="shared" si="38"/>
        <v>594.22504000000004</v>
      </c>
      <c r="X137" s="73">
        <f t="shared" si="39"/>
        <v>4771.3589599999996</v>
      </c>
      <c r="Y137" s="76"/>
    </row>
    <row r="138" spans="1:25" s="67" customFormat="1" ht="39.950000000000003" customHeight="1" x14ac:dyDescent="0.3">
      <c r="A138" s="68">
        <f>A137+1</f>
        <v>110</v>
      </c>
      <c r="B138" s="59" t="s">
        <v>279</v>
      </c>
      <c r="C138" s="75" t="s">
        <v>280</v>
      </c>
      <c r="D138" s="70">
        <v>315.04000000000002</v>
      </c>
      <c r="E138" s="71">
        <f t="shared" si="35"/>
        <v>362.51652800000005</v>
      </c>
      <c r="F138" s="71">
        <f t="shared" si="36"/>
        <v>362.51652800000005</v>
      </c>
      <c r="G138" s="63">
        <v>15.2</v>
      </c>
      <c r="H138" s="63">
        <v>15.2</v>
      </c>
      <c r="I138" s="62">
        <f t="shared" si="37"/>
        <v>4788.6080000000002</v>
      </c>
      <c r="J138" s="62">
        <v>100</v>
      </c>
      <c r="K138" s="62">
        <v>1575.2</v>
      </c>
      <c r="L138" s="62">
        <f t="shared" si="26"/>
        <v>6463.808</v>
      </c>
      <c r="M138" s="64">
        <f t="shared" si="40"/>
        <v>47.88608</v>
      </c>
      <c r="N138" s="62">
        <v>0</v>
      </c>
      <c r="O138" s="62">
        <v>516.21</v>
      </c>
      <c r="P138" s="62"/>
      <c r="Q138" s="62">
        <v>20</v>
      </c>
      <c r="R138" s="62"/>
      <c r="S138" s="62">
        <f>I138*5%</f>
        <v>239.43040000000002</v>
      </c>
      <c r="T138" s="62"/>
      <c r="U138" s="62"/>
      <c r="V138" s="66">
        <f t="shared" si="27"/>
        <v>259.43040000000002</v>
      </c>
      <c r="W138" s="64">
        <f t="shared" si="38"/>
        <v>823.52647999999999</v>
      </c>
      <c r="X138" s="73">
        <f t="shared" si="39"/>
        <v>5640.2815200000005</v>
      </c>
      <c r="Y138" s="76"/>
    </row>
    <row r="139" spans="1:25" s="67" customFormat="1" ht="39.950000000000003" customHeight="1" x14ac:dyDescent="0.3">
      <c r="A139" s="68">
        <f t="shared" si="41"/>
        <v>111</v>
      </c>
      <c r="B139" s="59" t="s">
        <v>281</v>
      </c>
      <c r="C139" s="75" t="s">
        <v>282</v>
      </c>
      <c r="D139" s="70">
        <v>371.16</v>
      </c>
      <c r="E139" s="71">
        <f t="shared" si="35"/>
        <v>427.09381200000007</v>
      </c>
      <c r="F139" s="71">
        <f t="shared" si="36"/>
        <v>427.09381200000007</v>
      </c>
      <c r="G139" s="63">
        <v>15.2</v>
      </c>
      <c r="H139" s="63">
        <v>15.2</v>
      </c>
      <c r="I139" s="62">
        <f t="shared" si="37"/>
        <v>5641.6320000000005</v>
      </c>
      <c r="J139" s="62">
        <v>100</v>
      </c>
      <c r="K139" s="62">
        <v>945.12</v>
      </c>
      <c r="L139" s="62">
        <f t="shared" si="26"/>
        <v>6686.7520000000004</v>
      </c>
      <c r="M139" s="64">
        <f t="shared" si="40"/>
        <v>56.416320000000006</v>
      </c>
      <c r="N139" s="62">
        <v>157.41</v>
      </c>
      <c r="O139" s="62">
        <v>551.88</v>
      </c>
      <c r="P139" s="62"/>
      <c r="Q139" s="62"/>
      <c r="R139" s="62">
        <v>200</v>
      </c>
      <c r="S139" s="62"/>
      <c r="T139" s="62"/>
      <c r="U139" s="62"/>
      <c r="V139" s="66">
        <f t="shared" si="27"/>
        <v>200</v>
      </c>
      <c r="W139" s="64">
        <f t="shared" si="38"/>
        <v>965.70632000000001</v>
      </c>
      <c r="X139" s="73">
        <f t="shared" si="39"/>
        <v>5721.0456800000002</v>
      </c>
      <c r="Y139" s="76"/>
    </row>
    <row r="140" spans="1:25" s="67" customFormat="1" ht="39.950000000000003" customHeight="1" x14ac:dyDescent="0.3">
      <c r="A140" s="68">
        <f t="shared" si="41"/>
        <v>112</v>
      </c>
      <c r="B140" s="59" t="s">
        <v>283</v>
      </c>
      <c r="C140" s="75" t="s">
        <v>284</v>
      </c>
      <c r="D140" s="70">
        <v>333.83</v>
      </c>
      <c r="E140" s="71">
        <f t="shared" si="35"/>
        <v>384.13818099999997</v>
      </c>
      <c r="F140" s="71">
        <f t="shared" si="36"/>
        <v>384.13818099999997</v>
      </c>
      <c r="G140" s="63">
        <v>15.2</v>
      </c>
      <c r="H140" s="63">
        <v>15.2</v>
      </c>
      <c r="I140" s="62">
        <f t="shared" si="37"/>
        <v>5074.2159999999994</v>
      </c>
      <c r="J140" s="62">
        <v>100</v>
      </c>
      <c r="K140" s="62">
        <v>2520.3200000000002</v>
      </c>
      <c r="L140" s="62">
        <f t="shared" ref="L140:L169" si="42">I140+J140+K140</f>
        <v>7694.5360000000001</v>
      </c>
      <c r="M140" s="64">
        <f t="shared" si="40"/>
        <v>50.742159999999998</v>
      </c>
      <c r="N140" s="62">
        <v>139.53</v>
      </c>
      <c r="O140" s="62">
        <v>718.35</v>
      </c>
      <c r="P140" s="62"/>
      <c r="Q140" s="62"/>
      <c r="R140" s="62">
        <v>200</v>
      </c>
      <c r="S140" s="62"/>
      <c r="T140" s="62"/>
      <c r="U140" s="62"/>
      <c r="V140" s="66">
        <f t="shared" si="27"/>
        <v>200</v>
      </c>
      <c r="W140" s="64">
        <f t="shared" si="38"/>
        <v>1108.6221599999999</v>
      </c>
      <c r="X140" s="73">
        <f t="shared" si="39"/>
        <v>6585.9138400000002</v>
      </c>
      <c r="Y140" s="76"/>
    </row>
    <row r="141" spans="1:25" s="67" customFormat="1" ht="39.950000000000003" customHeight="1" x14ac:dyDescent="0.3">
      <c r="A141" s="68">
        <f t="shared" si="41"/>
        <v>113</v>
      </c>
      <c r="B141" s="68" t="s">
        <v>285</v>
      </c>
      <c r="C141" s="78" t="s">
        <v>286</v>
      </c>
      <c r="D141" s="70">
        <v>333.83</v>
      </c>
      <c r="E141" s="71">
        <f t="shared" si="35"/>
        <v>384.13818099999997</v>
      </c>
      <c r="F141" s="71">
        <f t="shared" si="36"/>
        <v>384.13818099999997</v>
      </c>
      <c r="G141" s="63">
        <v>15.2</v>
      </c>
      <c r="H141" s="63">
        <v>15.2</v>
      </c>
      <c r="I141" s="62">
        <f t="shared" si="37"/>
        <v>5074.2159999999994</v>
      </c>
      <c r="J141" s="62">
        <v>100</v>
      </c>
      <c r="K141" s="62">
        <v>1890.24</v>
      </c>
      <c r="L141" s="62">
        <f t="shared" si="42"/>
        <v>7064.4559999999992</v>
      </c>
      <c r="M141" s="64">
        <f t="shared" si="40"/>
        <v>50.742159999999998</v>
      </c>
      <c r="N141" s="62">
        <v>139.53</v>
      </c>
      <c r="O141" s="62">
        <v>612.30999999999995</v>
      </c>
      <c r="P141" s="62"/>
      <c r="Q141" s="62"/>
      <c r="R141" s="62">
        <v>200</v>
      </c>
      <c r="S141" s="62"/>
      <c r="T141" s="62"/>
      <c r="U141" s="62"/>
      <c r="V141" s="66">
        <f t="shared" si="27"/>
        <v>200</v>
      </c>
      <c r="W141" s="64">
        <f t="shared" si="38"/>
        <v>1002.5821599999999</v>
      </c>
      <c r="X141" s="73">
        <f t="shared" si="39"/>
        <v>6061.8738399999993</v>
      </c>
      <c r="Y141" s="76"/>
    </row>
    <row r="142" spans="1:25" s="67" customFormat="1" ht="39.950000000000003" customHeight="1" x14ac:dyDescent="0.3">
      <c r="A142" s="68">
        <f t="shared" si="41"/>
        <v>114</v>
      </c>
      <c r="B142" s="59" t="s">
        <v>287</v>
      </c>
      <c r="C142" s="75" t="s">
        <v>288</v>
      </c>
      <c r="D142" s="70">
        <v>333.83</v>
      </c>
      <c r="E142" s="71">
        <f t="shared" si="35"/>
        <v>384.13818099999997</v>
      </c>
      <c r="F142" s="71">
        <f t="shared" si="36"/>
        <v>384.13818099999997</v>
      </c>
      <c r="G142" s="63">
        <v>15.2</v>
      </c>
      <c r="H142" s="63">
        <v>15.2</v>
      </c>
      <c r="I142" s="62">
        <f t="shared" si="37"/>
        <v>5074.2159999999994</v>
      </c>
      <c r="J142" s="62">
        <v>100</v>
      </c>
      <c r="K142" s="62">
        <v>1260.1600000000001</v>
      </c>
      <c r="L142" s="62">
        <f t="shared" si="42"/>
        <v>6434.3759999999993</v>
      </c>
      <c r="M142" s="64">
        <f t="shared" si="40"/>
        <v>50.742159999999998</v>
      </c>
      <c r="N142" s="62">
        <v>139.53</v>
      </c>
      <c r="O142" s="62">
        <v>511.5</v>
      </c>
      <c r="P142" s="62"/>
      <c r="Q142" s="62">
        <v>20</v>
      </c>
      <c r="R142" s="62"/>
      <c r="S142" s="62">
        <f>I142*5%</f>
        <v>253.71079999999998</v>
      </c>
      <c r="T142" s="62"/>
      <c r="U142" s="62">
        <v>420</v>
      </c>
      <c r="V142" s="66">
        <f t="shared" si="27"/>
        <v>693.71079999999995</v>
      </c>
      <c r="W142" s="64">
        <f t="shared" si="38"/>
        <v>1395.4829599999998</v>
      </c>
      <c r="X142" s="73">
        <f t="shared" si="39"/>
        <v>5038.893039999999</v>
      </c>
      <c r="Y142" s="76"/>
    </row>
    <row r="143" spans="1:25" s="67" customFormat="1" ht="39.950000000000003" customHeight="1" x14ac:dyDescent="0.3">
      <c r="A143" s="68">
        <f t="shared" si="41"/>
        <v>115</v>
      </c>
      <c r="B143" s="59" t="s">
        <v>289</v>
      </c>
      <c r="C143" s="75" t="s">
        <v>290</v>
      </c>
      <c r="D143" s="70">
        <v>333.83</v>
      </c>
      <c r="E143" s="71">
        <f t="shared" si="35"/>
        <v>384.13818099999997</v>
      </c>
      <c r="F143" s="71">
        <f t="shared" si="36"/>
        <v>384.13818099999997</v>
      </c>
      <c r="G143" s="63">
        <v>15.2</v>
      </c>
      <c r="H143" s="63">
        <v>15.2</v>
      </c>
      <c r="I143" s="62">
        <f t="shared" si="37"/>
        <v>5074.2159999999994</v>
      </c>
      <c r="J143" s="62">
        <v>100</v>
      </c>
      <c r="K143" s="62">
        <v>1890.24</v>
      </c>
      <c r="L143" s="62">
        <f t="shared" si="42"/>
        <v>7064.4559999999992</v>
      </c>
      <c r="M143" s="64">
        <f t="shared" si="40"/>
        <v>50.742159999999998</v>
      </c>
      <c r="N143" s="62">
        <v>139.53</v>
      </c>
      <c r="O143" s="62">
        <v>612.30999999999995</v>
      </c>
      <c r="P143" s="62"/>
      <c r="Q143" s="62"/>
      <c r="R143" s="62">
        <v>600</v>
      </c>
      <c r="S143" s="62"/>
      <c r="T143" s="62"/>
      <c r="U143" s="62"/>
      <c r="V143" s="66">
        <f t="shared" si="27"/>
        <v>600</v>
      </c>
      <c r="W143" s="64">
        <f t="shared" si="38"/>
        <v>1402.5821599999999</v>
      </c>
      <c r="X143" s="73">
        <f t="shared" si="39"/>
        <v>5661.8738399999993</v>
      </c>
      <c r="Y143" s="76"/>
    </row>
    <row r="144" spans="1:25" s="67" customFormat="1" ht="39.950000000000003" customHeight="1" x14ac:dyDescent="0.3">
      <c r="A144" s="68">
        <f t="shared" si="41"/>
        <v>116</v>
      </c>
      <c r="B144" s="68" t="s">
        <v>291</v>
      </c>
      <c r="C144" s="78" t="s">
        <v>292</v>
      </c>
      <c r="D144" s="70">
        <v>333.83</v>
      </c>
      <c r="E144" s="71">
        <f t="shared" si="35"/>
        <v>384.13818099999997</v>
      </c>
      <c r="F144" s="71">
        <f t="shared" si="36"/>
        <v>384.13818099999997</v>
      </c>
      <c r="G144" s="63">
        <v>15.2</v>
      </c>
      <c r="H144" s="63">
        <v>15.2</v>
      </c>
      <c r="I144" s="62">
        <f t="shared" si="37"/>
        <v>5074.2159999999994</v>
      </c>
      <c r="J144" s="62">
        <v>100</v>
      </c>
      <c r="K144" s="62"/>
      <c r="L144" s="62">
        <f t="shared" si="42"/>
        <v>5174.2159999999994</v>
      </c>
      <c r="M144" s="64">
        <f t="shared" si="40"/>
        <v>50.742159999999998</v>
      </c>
      <c r="N144" s="62">
        <v>139.53</v>
      </c>
      <c r="O144" s="62">
        <v>104.48</v>
      </c>
      <c r="P144" s="62"/>
      <c r="Q144" s="62"/>
      <c r="R144" s="62">
        <v>200</v>
      </c>
      <c r="S144" s="62"/>
      <c r="T144" s="62"/>
      <c r="U144" s="62"/>
      <c r="V144" s="66">
        <f t="shared" si="27"/>
        <v>200</v>
      </c>
      <c r="W144" s="64">
        <f t="shared" si="38"/>
        <v>494.75216</v>
      </c>
      <c r="X144" s="73">
        <f t="shared" si="39"/>
        <v>4679.4638399999994</v>
      </c>
      <c r="Y144" s="76"/>
    </row>
    <row r="145" spans="1:54" s="67" customFormat="1" ht="39.950000000000003" customHeight="1" x14ac:dyDescent="0.3">
      <c r="A145" s="68"/>
      <c r="B145" s="90"/>
      <c r="C145" s="60" t="s">
        <v>293</v>
      </c>
      <c r="D145" s="70"/>
      <c r="E145" s="71"/>
      <c r="F145" s="71"/>
      <c r="G145" s="63"/>
      <c r="H145" s="63"/>
      <c r="I145" s="62"/>
      <c r="J145" s="62"/>
      <c r="K145" s="62"/>
      <c r="L145" s="62">
        <f t="shared" si="42"/>
        <v>0</v>
      </c>
      <c r="M145" s="64"/>
      <c r="N145" s="62"/>
      <c r="O145" s="62"/>
      <c r="P145" s="62"/>
      <c r="Q145" s="62"/>
      <c r="R145" s="62"/>
      <c r="S145" s="62"/>
      <c r="T145" s="62"/>
      <c r="U145" s="62"/>
      <c r="V145" s="66"/>
      <c r="W145" s="64"/>
      <c r="X145" s="73"/>
    </row>
    <row r="146" spans="1:54" s="67" customFormat="1" ht="39.950000000000003" customHeight="1" x14ac:dyDescent="0.3">
      <c r="A146" s="68">
        <f>A144+1</f>
        <v>117</v>
      </c>
      <c r="B146" s="59" t="s">
        <v>294</v>
      </c>
      <c r="C146" s="75" t="s">
        <v>295</v>
      </c>
      <c r="D146" s="70">
        <v>479.6</v>
      </c>
      <c r="E146" s="71">
        <f>D146*1.1507</f>
        <v>551.87572</v>
      </c>
      <c r="F146" s="71">
        <f>E146</f>
        <v>551.87572</v>
      </c>
      <c r="G146" s="63">
        <v>15.2</v>
      </c>
      <c r="H146" s="63">
        <v>15.2</v>
      </c>
      <c r="I146" s="62">
        <f>D146*H146</f>
        <v>7289.92</v>
      </c>
      <c r="J146" s="62">
        <v>100</v>
      </c>
      <c r="K146" s="62">
        <v>1890.24</v>
      </c>
      <c r="L146" s="62">
        <f t="shared" si="42"/>
        <v>9280.16</v>
      </c>
      <c r="M146" s="64">
        <v>0</v>
      </c>
      <c r="N146" s="62">
        <v>209.36</v>
      </c>
      <c r="O146" s="62">
        <v>1016.71</v>
      </c>
      <c r="P146" s="62"/>
      <c r="Q146" s="62">
        <v>20</v>
      </c>
      <c r="R146" s="62"/>
      <c r="S146" s="62">
        <f>I146*5%</f>
        <v>364.49600000000004</v>
      </c>
      <c r="T146" s="62"/>
      <c r="U146" s="62"/>
      <c r="V146" s="66">
        <f>P146+Q146+R146+S146+T146+U146</f>
        <v>384.49600000000004</v>
      </c>
      <c r="W146" s="64">
        <f t="shared" ref="W146:W156" si="43">M146+N146+O146+P146+Q146+R146+S146+T146+U146</f>
        <v>1610.5660000000003</v>
      </c>
      <c r="X146" s="73">
        <f t="shared" ref="X146:X156" si="44">L146-W146</f>
        <v>7669.5939999999991</v>
      </c>
      <c r="Y146" s="76"/>
    </row>
    <row r="147" spans="1:54" s="67" customFormat="1" ht="39.950000000000003" customHeight="1" x14ac:dyDescent="0.3">
      <c r="A147" s="68">
        <f>A146+1</f>
        <v>118</v>
      </c>
      <c r="B147" s="59" t="s">
        <v>296</v>
      </c>
      <c r="C147" s="75" t="s">
        <v>297</v>
      </c>
      <c r="D147" s="70">
        <v>421.82</v>
      </c>
      <c r="E147" s="71">
        <f t="shared" ref="E147:E156" si="45">D147*1.1507</f>
        <v>485.38827400000002</v>
      </c>
      <c r="F147" s="71">
        <f t="shared" ref="F147:F168" si="46">E147</f>
        <v>485.38827400000002</v>
      </c>
      <c r="G147" s="63">
        <v>15.2</v>
      </c>
      <c r="H147" s="63">
        <v>15.2</v>
      </c>
      <c r="I147" s="62">
        <f t="shared" ref="I147:I156" si="47">D147*H147</f>
        <v>6411.6639999999998</v>
      </c>
      <c r="J147" s="62">
        <v>100</v>
      </c>
      <c r="K147" s="62">
        <v>1575.2</v>
      </c>
      <c r="L147" s="62">
        <f t="shared" si="42"/>
        <v>8086.8639999999996</v>
      </c>
      <c r="M147" s="64">
        <f t="shared" ref="M147:M152" si="48">I147*1%</f>
        <v>64.116640000000004</v>
      </c>
      <c r="N147" s="62">
        <v>181.68</v>
      </c>
      <c r="O147" s="62">
        <v>788.66</v>
      </c>
      <c r="P147" s="62"/>
      <c r="Q147" s="62"/>
      <c r="R147" s="62"/>
      <c r="S147" s="62"/>
      <c r="T147" s="62"/>
      <c r="U147" s="62"/>
      <c r="V147" s="66">
        <f t="shared" ref="V147:V169" si="49">P147+Q147+R147+S147+T147+U147</f>
        <v>0</v>
      </c>
      <c r="W147" s="64">
        <f t="shared" si="43"/>
        <v>1034.4566399999999</v>
      </c>
      <c r="X147" s="73">
        <f t="shared" si="44"/>
        <v>7052.4073599999992</v>
      </c>
      <c r="Y147" s="80"/>
    </row>
    <row r="148" spans="1:54" s="67" customFormat="1" ht="39.950000000000003" customHeight="1" x14ac:dyDescent="0.3">
      <c r="A148" s="68">
        <f t="shared" ref="A148:A156" si="50">A147+1</f>
        <v>119</v>
      </c>
      <c r="B148" s="59" t="s">
        <v>298</v>
      </c>
      <c r="C148" s="75" t="s">
        <v>299</v>
      </c>
      <c r="D148" s="70">
        <v>397.49</v>
      </c>
      <c r="E148" s="71">
        <f t="shared" si="45"/>
        <v>457.39174300000002</v>
      </c>
      <c r="F148" s="71">
        <f t="shared" si="46"/>
        <v>457.39174300000002</v>
      </c>
      <c r="G148" s="63">
        <v>15.2</v>
      </c>
      <c r="H148" s="63">
        <v>15.2</v>
      </c>
      <c r="I148" s="62">
        <f t="shared" si="47"/>
        <v>6041.848</v>
      </c>
      <c r="J148" s="62">
        <v>100</v>
      </c>
      <c r="K148" s="62">
        <v>1575.2</v>
      </c>
      <c r="L148" s="62">
        <f t="shared" si="42"/>
        <v>7717.0479999999998</v>
      </c>
      <c r="M148" s="64">
        <f t="shared" si="48"/>
        <v>60.418480000000002</v>
      </c>
      <c r="N148" s="62">
        <v>170.02</v>
      </c>
      <c r="O148" s="62">
        <v>722.39</v>
      </c>
      <c r="P148" s="62"/>
      <c r="Q148" s="62"/>
      <c r="R148" s="62"/>
      <c r="S148" s="62"/>
      <c r="T148" s="62"/>
      <c r="U148" s="62"/>
      <c r="V148" s="66">
        <f t="shared" si="49"/>
        <v>0</v>
      </c>
      <c r="W148" s="64">
        <f t="shared" si="43"/>
        <v>952.82848000000001</v>
      </c>
      <c r="X148" s="73">
        <f t="shared" si="44"/>
        <v>6764.2195199999996</v>
      </c>
      <c r="Y148" s="80"/>
    </row>
    <row r="149" spans="1:54" s="67" customFormat="1" ht="39.950000000000003" customHeight="1" x14ac:dyDescent="0.3">
      <c r="A149" s="68">
        <f>A148+1</f>
        <v>120</v>
      </c>
      <c r="B149" s="59" t="s">
        <v>300</v>
      </c>
      <c r="C149" s="75" t="s">
        <v>301</v>
      </c>
      <c r="D149" s="70">
        <v>407.69</v>
      </c>
      <c r="E149" s="71">
        <f t="shared" si="45"/>
        <v>469.12888300000003</v>
      </c>
      <c r="F149" s="71">
        <f t="shared" si="46"/>
        <v>469.12888300000003</v>
      </c>
      <c r="G149" s="63">
        <v>15.2</v>
      </c>
      <c r="H149" s="63">
        <v>15.2</v>
      </c>
      <c r="I149" s="62">
        <f t="shared" si="47"/>
        <v>6196.8879999999999</v>
      </c>
      <c r="J149" s="62">
        <v>100</v>
      </c>
      <c r="K149" s="62">
        <v>2205.2800000000002</v>
      </c>
      <c r="L149" s="62">
        <f t="shared" si="42"/>
        <v>8502.1679999999997</v>
      </c>
      <c r="M149" s="64">
        <f t="shared" si="48"/>
        <v>61.968879999999999</v>
      </c>
      <c r="N149" s="62">
        <v>174.91</v>
      </c>
      <c r="O149" s="62">
        <v>863.08</v>
      </c>
      <c r="P149" s="62"/>
      <c r="Q149" s="62"/>
      <c r="R149" s="62">
        <v>200</v>
      </c>
      <c r="S149" s="62"/>
      <c r="T149" s="62"/>
      <c r="U149" s="62"/>
      <c r="V149" s="66">
        <f t="shared" si="49"/>
        <v>200</v>
      </c>
      <c r="W149" s="64">
        <f t="shared" si="43"/>
        <v>1299.9588800000001</v>
      </c>
      <c r="X149" s="73">
        <f t="shared" si="44"/>
        <v>7202.2091199999995</v>
      </c>
      <c r="Y149" s="76"/>
    </row>
    <row r="150" spans="1:54" s="67" customFormat="1" ht="39.950000000000003" customHeight="1" x14ac:dyDescent="0.3">
      <c r="A150" s="68">
        <f t="shared" si="50"/>
        <v>121</v>
      </c>
      <c r="B150" s="59" t="s">
        <v>302</v>
      </c>
      <c r="C150" s="75" t="s">
        <v>303</v>
      </c>
      <c r="D150" s="70">
        <v>407.69</v>
      </c>
      <c r="E150" s="71">
        <f t="shared" si="45"/>
        <v>469.12888300000003</v>
      </c>
      <c r="F150" s="71">
        <f t="shared" si="46"/>
        <v>469.12888300000003</v>
      </c>
      <c r="G150" s="63">
        <v>15.2</v>
      </c>
      <c r="H150" s="63">
        <v>15.2</v>
      </c>
      <c r="I150" s="62">
        <f t="shared" si="47"/>
        <v>6196.8879999999999</v>
      </c>
      <c r="J150" s="62">
        <v>100</v>
      </c>
      <c r="K150" s="62">
        <v>1260.1600000000001</v>
      </c>
      <c r="L150" s="62">
        <f t="shared" si="42"/>
        <v>7557.0479999999998</v>
      </c>
      <c r="M150" s="64">
        <f t="shared" si="48"/>
        <v>61.968879999999999</v>
      </c>
      <c r="N150" s="62">
        <v>174.91</v>
      </c>
      <c r="O150" s="62">
        <v>693.72</v>
      </c>
      <c r="P150" s="62"/>
      <c r="Q150" s="62"/>
      <c r="R150" s="62"/>
      <c r="S150" s="62"/>
      <c r="T150" s="62"/>
      <c r="U150" s="62"/>
      <c r="V150" s="66">
        <f t="shared" si="49"/>
        <v>0</v>
      </c>
      <c r="W150" s="64">
        <f t="shared" si="43"/>
        <v>930.59888000000001</v>
      </c>
      <c r="X150" s="73">
        <f t="shared" si="44"/>
        <v>6626.4491199999993</v>
      </c>
      <c r="Y150" s="76"/>
    </row>
    <row r="151" spans="1:54" s="67" customFormat="1" ht="39.950000000000003" customHeight="1" x14ac:dyDescent="0.3">
      <c r="A151" s="68">
        <f t="shared" si="50"/>
        <v>122</v>
      </c>
      <c r="B151" s="68" t="s">
        <v>304</v>
      </c>
      <c r="C151" s="78" t="s">
        <v>305</v>
      </c>
      <c r="D151" s="70">
        <v>407.69</v>
      </c>
      <c r="E151" s="71">
        <f t="shared" si="45"/>
        <v>469.12888300000003</v>
      </c>
      <c r="F151" s="71">
        <f t="shared" si="46"/>
        <v>469.12888300000003</v>
      </c>
      <c r="G151" s="87">
        <v>15.2</v>
      </c>
      <c r="H151" s="63">
        <v>15.2</v>
      </c>
      <c r="I151" s="62">
        <f t="shared" si="47"/>
        <v>6196.8879999999999</v>
      </c>
      <c r="J151" s="62">
        <v>100</v>
      </c>
      <c r="K151" s="62">
        <v>945.12</v>
      </c>
      <c r="L151" s="62">
        <f t="shared" si="42"/>
        <v>7242.0079999999998</v>
      </c>
      <c r="M151" s="64">
        <f t="shared" si="48"/>
        <v>61.968879999999999</v>
      </c>
      <c r="N151" s="62">
        <v>174.91</v>
      </c>
      <c r="O151" s="62">
        <v>640.72</v>
      </c>
      <c r="P151" s="62"/>
      <c r="Q151" s="62"/>
      <c r="R151" s="62">
        <v>200</v>
      </c>
      <c r="S151" s="62"/>
      <c r="T151" s="62"/>
      <c r="U151" s="62"/>
      <c r="V151" s="66">
        <f t="shared" si="49"/>
        <v>200</v>
      </c>
      <c r="W151" s="64">
        <f t="shared" si="43"/>
        <v>1077.59888</v>
      </c>
      <c r="X151" s="73">
        <f t="shared" si="44"/>
        <v>6164.4091200000003</v>
      </c>
      <c r="Y151" s="91"/>
    </row>
    <row r="152" spans="1:54" s="67" customFormat="1" ht="39.950000000000003" customHeight="1" x14ac:dyDescent="0.3">
      <c r="A152" s="68">
        <f t="shared" si="50"/>
        <v>123</v>
      </c>
      <c r="B152" s="68" t="s">
        <v>306</v>
      </c>
      <c r="C152" s="78" t="s">
        <v>307</v>
      </c>
      <c r="D152" s="70">
        <v>407.69</v>
      </c>
      <c r="E152" s="71">
        <f t="shared" si="45"/>
        <v>469.12888300000003</v>
      </c>
      <c r="F152" s="71">
        <f t="shared" si="46"/>
        <v>469.12888300000003</v>
      </c>
      <c r="G152" s="87">
        <v>15.2</v>
      </c>
      <c r="H152" s="63">
        <v>15.2</v>
      </c>
      <c r="I152" s="62">
        <f t="shared" si="47"/>
        <v>6196.8879999999999</v>
      </c>
      <c r="J152" s="62">
        <v>100</v>
      </c>
      <c r="K152" s="62"/>
      <c r="L152" s="62">
        <f t="shared" si="42"/>
        <v>6296.8879999999999</v>
      </c>
      <c r="M152" s="64">
        <f t="shared" si="48"/>
        <v>61.968879999999999</v>
      </c>
      <c r="N152" s="62">
        <v>174.91</v>
      </c>
      <c r="O152" s="62">
        <v>494.73</v>
      </c>
      <c r="P152" s="62"/>
      <c r="Q152" s="62"/>
      <c r="R152" s="62"/>
      <c r="S152" s="62"/>
      <c r="T152" s="62"/>
      <c r="U152" s="62"/>
      <c r="V152" s="66">
        <f t="shared" si="49"/>
        <v>0</v>
      </c>
      <c r="W152" s="64">
        <f t="shared" si="43"/>
        <v>731.60888</v>
      </c>
      <c r="X152" s="73">
        <f t="shared" si="44"/>
        <v>5565.2791200000001</v>
      </c>
      <c r="Y152" s="91"/>
    </row>
    <row r="153" spans="1:54" s="67" customFormat="1" ht="39.950000000000003" customHeight="1" x14ac:dyDescent="0.3">
      <c r="A153" s="68">
        <f>A152+1</f>
        <v>124</v>
      </c>
      <c r="B153" s="68" t="s">
        <v>308</v>
      </c>
      <c r="C153" s="78" t="s">
        <v>309</v>
      </c>
      <c r="D153" s="70">
        <v>407.69</v>
      </c>
      <c r="E153" s="71">
        <f t="shared" si="45"/>
        <v>469.12888300000003</v>
      </c>
      <c r="F153" s="71">
        <f t="shared" si="46"/>
        <v>469.12888300000003</v>
      </c>
      <c r="G153" s="87">
        <v>15.2</v>
      </c>
      <c r="H153" s="63">
        <v>15.2</v>
      </c>
      <c r="I153" s="62">
        <f t="shared" si="47"/>
        <v>6196.8879999999999</v>
      </c>
      <c r="J153" s="62">
        <v>100</v>
      </c>
      <c r="K153" s="62"/>
      <c r="L153" s="62">
        <f t="shared" si="42"/>
        <v>6296.8879999999999</v>
      </c>
      <c r="M153" s="64">
        <v>0</v>
      </c>
      <c r="N153" s="62">
        <v>174.91</v>
      </c>
      <c r="O153" s="62">
        <v>494.73</v>
      </c>
      <c r="P153" s="62"/>
      <c r="Q153" s="62"/>
      <c r="R153" s="62"/>
      <c r="S153" s="62"/>
      <c r="T153" s="62"/>
      <c r="U153" s="62"/>
      <c r="V153" s="66">
        <f t="shared" si="49"/>
        <v>0</v>
      </c>
      <c r="W153" s="64">
        <f t="shared" si="43"/>
        <v>669.64</v>
      </c>
      <c r="X153" s="73">
        <f t="shared" si="44"/>
        <v>5627.2479999999996</v>
      </c>
      <c r="Y153" s="91"/>
    </row>
    <row r="154" spans="1:54" s="67" customFormat="1" ht="39.950000000000003" customHeight="1" x14ac:dyDescent="0.3">
      <c r="A154" s="68">
        <f>A153+1</f>
        <v>125</v>
      </c>
      <c r="B154" s="59" t="s">
        <v>310</v>
      </c>
      <c r="C154" s="75" t="s">
        <v>311</v>
      </c>
      <c r="D154" s="70">
        <v>407.69</v>
      </c>
      <c r="E154" s="71">
        <f t="shared" si="45"/>
        <v>469.12888300000003</v>
      </c>
      <c r="F154" s="71">
        <f t="shared" si="46"/>
        <v>469.12888300000003</v>
      </c>
      <c r="G154" s="63">
        <v>15.2</v>
      </c>
      <c r="H154" s="63">
        <v>15.2</v>
      </c>
      <c r="I154" s="62">
        <f t="shared" si="47"/>
        <v>6196.8879999999999</v>
      </c>
      <c r="J154" s="62">
        <v>100</v>
      </c>
      <c r="K154" s="62"/>
      <c r="L154" s="62">
        <f t="shared" si="42"/>
        <v>6296.8879999999999</v>
      </c>
      <c r="M154" s="64">
        <f>I154*1%</f>
        <v>61.968879999999999</v>
      </c>
      <c r="N154" s="62">
        <v>174.91</v>
      </c>
      <c r="O154" s="62">
        <v>494.73</v>
      </c>
      <c r="P154" s="62"/>
      <c r="Q154" s="62"/>
      <c r="R154" s="62">
        <v>200</v>
      </c>
      <c r="S154" s="62"/>
      <c r="T154" s="62"/>
      <c r="U154" s="62">
        <v>527</v>
      </c>
      <c r="V154" s="66">
        <f t="shared" si="49"/>
        <v>727</v>
      </c>
      <c r="W154" s="64">
        <f t="shared" si="43"/>
        <v>1458.60888</v>
      </c>
      <c r="X154" s="73">
        <f t="shared" si="44"/>
        <v>4838.2791200000001</v>
      </c>
      <c r="BB154" s="67" t="s">
        <v>0</v>
      </c>
    </row>
    <row r="155" spans="1:54" s="67" customFormat="1" ht="39.950000000000003" customHeight="1" x14ac:dyDescent="0.3">
      <c r="A155" s="68">
        <f>A154+1</f>
        <v>126</v>
      </c>
      <c r="B155" s="59" t="s">
        <v>312</v>
      </c>
      <c r="C155" s="75" t="s">
        <v>313</v>
      </c>
      <c r="D155" s="70">
        <v>333.83</v>
      </c>
      <c r="E155" s="71">
        <f t="shared" si="45"/>
        <v>384.13818099999997</v>
      </c>
      <c r="F155" s="71">
        <f t="shared" si="46"/>
        <v>384.13818099999997</v>
      </c>
      <c r="G155" s="63">
        <v>15.2</v>
      </c>
      <c r="H155" s="63">
        <v>15.2</v>
      </c>
      <c r="I155" s="62">
        <f t="shared" si="47"/>
        <v>5074.2159999999994</v>
      </c>
      <c r="J155" s="62">
        <v>100</v>
      </c>
      <c r="K155" s="62">
        <v>2205.2800000000002</v>
      </c>
      <c r="L155" s="62">
        <f t="shared" si="42"/>
        <v>7379.4959999999992</v>
      </c>
      <c r="M155" s="64">
        <f>I155*1%</f>
        <v>50.742159999999998</v>
      </c>
      <c r="N155" s="62">
        <v>139.53</v>
      </c>
      <c r="O155" s="62">
        <v>662.72</v>
      </c>
      <c r="P155" s="62"/>
      <c r="Q155" s="62"/>
      <c r="R155" s="62"/>
      <c r="S155" s="62"/>
      <c r="T155" s="62"/>
      <c r="U155" s="62"/>
      <c r="V155" s="66">
        <f t="shared" si="49"/>
        <v>0</v>
      </c>
      <c r="W155" s="64">
        <f t="shared" si="43"/>
        <v>852.99216000000001</v>
      </c>
      <c r="X155" s="73">
        <f t="shared" si="44"/>
        <v>6526.5038399999994</v>
      </c>
      <c r="Y155" s="76"/>
    </row>
    <row r="156" spans="1:54" s="67" customFormat="1" ht="39.950000000000003" customHeight="1" x14ac:dyDescent="0.3">
      <c r="A156" s="68">
        <f t="shared" si="50"/>
        <v>127</v>
      </c>
      <c r="B156" s="59" t="s">
        <v>314</v>
      </c>
      <c r="C156" s="78" t="s">
        <v>315</v>
      </c>
      <c r="D156" s="70">
        <v>333.83</v>
      </c>
      <c r="E156" s="71">
        <f t="shared" si="45"/>
        <v>384.13818099999997</v>
      </c>
      <c r="F156" s="71">
        <f t="shared" si="46"/>
        <v>384.13818099999997</v>
      </c>
      <c r="G156" s="63">
        <v>15.2</v>
      </c>
      <c r="H156" s="63">
        <v>15.2</v>
      </c>
      <c r="I156" s="62">
        <f t="shared" si="47"/>
        <v>5074.2159999999994</v>
      </c>
      <c r="J156" s="62">
        <v>100</v>
      </c>
      <c r="K156" s="62">
        <v>1575.2</v>
      </c>
      <c r="L156" s="62">
        <f t="shared" si="42"/>
        <v>6749.4159999999993</v>
      </c>
      <c r="M156" s="64">
        <f>I156*1%</f>
        <v>50.742159999999998</v>
      </c>
      <c r="N156" s="62">
        <v>139.53</v>
      </c>
      <c r="O156" s="62">
        <v>561.91</v>
      </c>
      <c r="P156" s="62"/>
      <c r="Q156" s="62"/>
      <c r="R156" s="62">
        <v>200</v>
      </c>
      <c r="S156" s="62"/>
      <c r="T156" s="62"/>
      <c r="U156" s="62">
        <v>423</v>
      </c>
      <c r="V156" s="66">
        <f t="shared" si="49"/>
        <v>623</v>
      </c>
      <c r="W156" s="64">
        <f t="shared" si="43"/>
        <v>1375.1821599999998</v>
      </c>
      <c r="X156" s="73">
        <f t="shared" si="44"/>
        <v>5374.233839999999</v>
      </c>
      <c r="Y156" s="77"/>
    </row>
    <row r="157" spans="1:54" s="67" customFormat="1" ht="39.950000000000003" customHeight="1" x14ac:dyDescent="0.3">
      <c r="A157" s="68"/>
      <c r="B157" s="59"/>
      <c r="C157" s="60" t="s">
        <v>316</v>
      </c>
      <c r="D157" s="70"/>
      <c r="E157" s="71"/>
      <c r="F157" s="71"/>
      <c r="G157" s="63"/>
      <c r="H157" s="63"/>
      <c r="I157" s="62"/>
      <c r="J157" s="62"/>
      <c r="K157" s="62"/>
      <c r="L157" s="62">
        <f t="shared" si="42"/>
        <v>0</v>
      </c>
      <c r="M157" s="64"/>
      <c r="N157" s="62"/>
      <c r="O157" s="62"/>
      <c r="P157" s="62"/>
      <c r="Q157" s="62"/>
      <c r="R157" s="62"/>
      <c r="S157" s="62"/>
      <c r="T157" s="62"/>
      <c r="U157" s="62"/>
      <c r="V157" s="66"/>
      <c r="W157" s="64"/>
      <c r="X157" s="73"/>
    </row>
    <row r="158" spans="1:54" s="67" customFormat="1" ht="39.950000000000003" customHeight="1" x14ac:dyDescent="0.3">
      <c r="A158" s="68">
        <f>A156+1</f>
        <v>128</v>
      </c>
      <c r="B158" s="59" t="s">
        <v>317</v>
      </c>
      <c r="C158" s="81" t="s">
        <v>318</v>
      </c>
      <c r="D158" s="70">
        <v>550</v>
      </c>
      <c r="E158" s="71">
        <f>D158*1.1507</f>
        <v>632.88499999999999</v>
      </c>
      <c r="F158" s="71">
        <f t="shared" si="46"/>
        <v>632.88499999999999</v>
      </c>
      <c r="G158" s="68">
        <v>15.2</v>
      </c>
      <c r="H158" s="63">
        <v>15.2</v>
      </c>
      <c r="I158" s="62">
        <f>D158*H158</f>
        <v>8360</v>
      </c>
      <c r="J158" s="62">
        <v>100</v>
      </c>
      <c r="K158" s="62">
        <v>945.12</v>
      </c>
      <c r="L158" s="62">
        <f t="shared" si="42"/>
        <v>9405.1200000000008</v>
      </c>
      <c r="M158" s="64">
        <v>0</v>
      </c>
      <c r="N158" s="62">
        <v>219.44</v>
      </c>
      <c r="O158" s="62">
        <v>1043.4000000000001</v>
      </c>
      <c r="P158" s="62"/>
      <c r="Q158" s="62"/>
      <c r="R158" s="62"/>
      <c r="S158" s="62"/>
      <c r="T158" s="62">
        <v>1000</v>
      </c>
      <c r="U158" s="62"/>
      <c r="V158" s="66">
        <f t="shared" si="49"/>
        <v>1000</v>
      </c>
      <c r="W158" s="64">
        <f>M158+N158+O158+P158+Q158+R158+S158+T158+U158</f>
        <v>2262.84</v>
      </c>
      <c r="X158" s="73">
        <f>L158-W158</f>
        <v>7142.2800000000007</v>
      </c>
      <c r="Y158" s="76"/>
    </row>
    <row r="159" spans="1:54" s="67" customFormat="1" ht="39.950000000000003" customHeight="1" x14ac:dyDescent="0.3">
      <c r="A159" s="68">
        <f>A158+1</f>
        <v>129</v>
      </c>
      <c r="B159" s="59" t="s">
        <v>319</v>
      </c>
      <c r="C159" s="75" t="s">
        <v>320</v>
      </c>
      <c r="D159" s="70">
        <v>486.69</v>
      </c>
      <c r="E159" s="71">
        <f>D159*1.1507</f>
        <v>560.03418299999998</v>
      </c>
      <c r="F159" s="71">
        <f t="shared" si="46"/>
        <v>560.03418299999998</v>
      </c>
      <c r="G159" s="63">
        <v>15.2</v>
      </c>
      <c r="H159" s="63">
        <v>15.2</v>
      </c>
      <c r="I159" s="62">
        <f>D159*H159</f>
        <v>7397.6879999999992</v>
      </c>
      <c r="J159" s="62">
        <v>100</v>
      </c>
      <c r="K159" s="62">
        <v>2205.2800000000002</v>
      </c>
      <c r="L159" s="62">
        <f t="shared" si="42"/>
        <v>9702.9679999999989</v>
      </c>
      <c r="M159" s="64">
        <v>0</v>
      </c>
      <c r="N159" s="62">
        <v>212.75</v>
      </c>
      <c r="O159" s="62">
        <v>1107.02</v>
      </c>
      <c r="P159" s="62"/>
      <c r="Q159" s="62">
        <v>20</v>
      </c>
      <c r="R159" s="62"/>
      <c r="S159" s="62">
        <f>I159*5%</f>
        <v>369.88439999999997</v>
      </c>
      <c r="T159" s="64"/>
      <c r="U159" s="62"/>
      <c r="V159" s="66">
        <f t="shared" si="49"/>
        <v>389.88439999999997</v>
      </c>
      <c r="W159" s="64">
        <f>M159+N159+O159+P159+Q159+R159+S159+T159+U159</f>
        <v>1709.6543999999999</v>
      </c>
      <c r="X159" s="73">
        <f>L159-W159</f>
        <v>7993.3135999999995</v>
      </c>
      <c r="Y159" s="76"/>
      <c r="Z159" s="64"/>
      <c r="AA159" s="73"/>
    </row>
    <row r="160" spans="1:54" s="67" customFormat="1" ht="39.950000000000003" customHeight="1" x14ac:dyDescent="0.3">
      <c r="A160" s="68">
        <f>A159+1</f>
        <v>130</v>
      </c>
      <c r="B160" s="67" t="s">
        <v>321</v>
      </c>
      <c r="C160" s="69" t="s">
        <v>322</v>
      </c>
      <c r="D160" s="70">
        <v>372.08</v>
      </c>
      <c r="E160" s="71">
        <f>D160*1.1507</f>
        <v>428.15245600000003</v>
      </c>
      <c r="F160" s="71">
        <f>E160</f>
        <v>428.15245600000003</v>
      </c>
      <c r="G160" s="63">
        <v>15.2</v>
      </c>
      <c r="H160" s="63">
        <v>15.2</v>
      </c>
      <c r="I160" s="62">
        <f>D160*H160</f>
        <v>5655.6159999999991</v>
      </c>
      <c r="J160" s="62">
        <v>100</v>
      </c>
      <c r="K160" s="62"/>
      <c r="L160" s="62">
        <f t="shared" si="42"/>
        <v>5755.6159999999991</v>
      </c>
      <c r="M160" s="64">
        <f>I160*1%</f>
        <v>56.556159999999991</v>
      </c>
      <c r="N160" s="62">
        <v>157.85</v>
      </c>
      <c r="O160" s="62">
        <v>167.74</v>
      </c>
      <c r="P160" s="62"/>
      <c r="Q160" s="62">
        <v>20</v>
      </c>
      <c r="R160" s="62"/>
      <c r="S160" s="62">
        <f>I160*5%</f>
        <v>282.78079999999994</v>
      </c>
      <c r="T160" s="62"/>
      <c r="U160" s="62"/>
      <c r="V160" s="66">
        <f t="shared" si="49"/>
        <v>302.78079999999994</v>
      </c>
      <c r="W160" s="64">
        <f>M160+N160+O160+P160+Q160+R160+S160+T160+U160</f>
        <v>684.92696000000001</v>
      </c>
      <c r="X160" s="73">
        <f>L160-W160</f>
        <v>5070.6890399999993</v>
      </c>
      <c r="Y160" s="76"/>
    </row>
    <row r="161" spans="1:25" s="67" customFormat="1" ht="39.950000000000003" customHeight="1" x14ac:dyDescent="0.3">
      <c r="A161" s="68"/>
      <c r="B161" s="68"/>
      <c r="C161" s="60" t="s">
        <v>323</v>
      </c>
      <c r="D161" s="70"/>
      <c r="E161" s="71"/>
      <c r="F161" s="71"/>
      <c r="G161" s="63"/>
      <c r="H161" s="63"/>
      <c r="I161" s="62"/>
      <c r="J161" s="62"/>
      <c r="K161" s="62"/>
      <c r="L161" s="62">
        <f t="shared" si="42"/>
        <v>0</v>
      </c>
      <c r="M161" s="88"/>
      <c r="N161" s="62"/>
      <c r="O161" s="62"/>
      <c r="P161" s="62"/>
      <c r="Q161" s="62"/>
      <c r="R161" s="62"/>
      <c r="S161" s="62"/>
      <c r="T161" s="62"/>
      <c r="U161" s="62"/>
      <c r="V161" s="66"/>
      <c r="W161" s="64"/>
      <c r="X161" s="73"/>
    </row>
    <row r="162" spans="1:25" s="67" customFormat="1" ht="39.950000000000003" customHeight="1" x14ac:dyDescent="0.3">
      <c r="A162" s="68">
        <f>A160+1</f>
        <v>131</v>
      </c>
      <c r="B162" s="68" t="s">
        <v>324</v>
      </c>
      <c r="C162" s="78" t="s">
        <v>325</v>
      </c>
      <c r="D162" s="70">
        <v>315.04000000000002</v>
      </c>
      <c r="E162" s="71">
        <f>D162*1.1507</f>
        <v>362.51652800000005</v>
      </c>
      <c r="F162" s="71">
        <f t="shared" si="46"/>
        <v>362.51652800000005</v>
      </c>
      <c r="G162" s="63">
        <v>15.2</v>
      </c>
      <c r="H162" s="63">
        <v>15.2</v>
      </c>
      <c r="I162" s="62">
        <f>D162*H162</f>
        <v>4788.6080000000002</v>
      </c>
      <c r="J162" s="62">
        <v>100</v>
      </c>
      <c r="K162" s="62">
        <v>945.12</v>
      </c>
      <c r="L162" s="62">
        <f t="shared" si="42"/>
        <v>5833.7280000000001</v>
      </c>
      <c r="M162" s="64">
        <f>I162*1%</f>
        <v>47.88608</v>
      </c>
      <c r="N162" s="62">
        <v>0</v>
      </c>
      <c r="O162" s="62">
        <v>176.24</v>
      </c>
      <c r="P162" s="62"/>
      <c r="Q162" s="62">
        <v>20</v>
      </c>
      <c r="R162" s="62"/>
      <c r="S162" s="62">
        <f>I162*5%</f>
        <v>239.43040000000002</v>
      </c>
      <c r="T162" s="62"/>
      <c r="U162" s="62"/>
      <c r="V162" s="66">
        <f t="shared" si="49"/>
        <v>259.43040000000002</v>
      </c>
      <c r="W162" s="64">
        <f>M162+N162+O162+P162+Q162+R162+S162+T162+U162</f>
        <v>483.55648000000002</v>
      </c>
      <c r="X162" s="73">
        <f>L162-W162</f>
        <v>5350.1715199999999</v>
      </c>
      <c r="Y162" s="76"/>
    </row>
    <row r="163" spans="1:25" s="67" customFormat="1" ht="39.950000000000003" customHeight="1" x14ac:dyDescent="0.3">
      <c r="A163" s="68"/>
      <c r="B163" s="68"/>
      <c r="C163" s="84" t="s">
        <v>326</v>
      </c>
      <c r="D163" s="70"/>
      <c r="E163" s="71"/>
      <c r="F163" s="71"/>
      <c r="G163" s="63"/>
      <c r="H163" s="63"/>
      <c r="I163" s="62"/>
      <c r="J163" s="62"/>
      <c r="K163" s="62"/>
      <c r="L163" s="62">
        <f t="shared" si="42"/>
        <v>0</v>
      </c>
      <c r="M163" s="88"/>
      <c r="N163" s="62"/>
      <c r="O163" s="62"/>
      <c r="P163" s="62"/>
      <c r="Q163" s="62"/>
      <c r="R163" s="62"/>
      <c r="S163" s="62"/>
      <c r="T163" s="62"/>
      <c r="U163" s="62"/>
      <c r="V163" s="66"/>
      <c r="W163" s="64"/>
      <c r="X163" s="73"/>
      <c r="Y163" s="76"/>
    </row>
    <row r="164" spans="1:25" s="67" customFormat="1" ht="39.950000000000003" customHeight="1" x14ac:dyDescent="0.3">
      <c r="A164" s="68">
        <f>A162+1</f>
        <v>132</v>
      </c>
      <c r="B164" s="68" t="s">
        <v>327</v>
      </c>
      <c r="C164" s="78" t="s">
        <v>328</v>
      </c>
      <c r="D164" s="70">
        <v>453.86</v>
      </c>
      <c r="E164" s="71">
        <f>D164*1.1507</f>
        <v>522.25670200000002</v>
      </c>
      <c r="F164" s="71">
        <f>E164</f>
        <v>522.25670200000002</v>
      </c>
      <c r="G164" s="63">
        <v>15.2</v>
      </c>
      <c r="H164" s="63">
        <v>15.2</v>
      </c>
      <c r="I164" s="62">
        <f>D164*H164</f>
        <v>6898.6719999999996</v>
      </c>
      <c r="J164" s="62">
        <v>100</v>
      </c>
      <c r="K164" s="62"/>
      <c r="L164" s="62">
        <f t="shared" si="42"/>
        <v>6998.6719999999996</v>
      </c>
      <c r="M164" s="64">
        <f>I164*1%</f>
        <v>68.986719999999991</v>
      </c>
      <c r="N164" s="62">
        <v>197.02</v>
      </c>
      <c r="O164" s="62">
        <v>601.79</v>
      </c>
      <c r="P164" s="62"/>
      <c r="Q164" s="62"/>
      <c r="R164" s="62"/>
      <c r="S164" s="62"/>
      <c r="T164" s="62">
        <v>1000</v>
      </c>
      <c r="U164" s="62">
        <v>1100</v>
      </c>
      <c r="V164" s="66">
        <f t="shared" si="49"/>
        <v>2100</v>
      </c>
      <c r="W164" s="64">
        <f>M164+N164+O164+P164+Q164+R164+S164+T164+U164</f>
        <v>2967.7967199999998</v>
      </c>
      <c r="X164" s="73">
        <f>L164-W164</f>
        <v>4030.8752799999997</v>
      </c>
      <c r="Y164" s="76"/>
    </row>
    <row r="165" spans="1:25" s="67" customFormat="1" ht="39.950000000000003" customHeight="1" x14ac:dyDescent="0.3">
      <c r="A165" s="68"/>
      <c r="B165" s="68"/>
      <c r="C165" s="84" t="s">
        <v>329</v>
      </c>
      <c r="D165" s="70"/>
      <c r="E165" s="71"/>
      <c r="F165" s="71"/>
      <c r="G165" s="63"/>
      <c r="H165" s="63"/>
      <c r="I165" s="62"/>
      <c r="J165" s="62"/>
      <c r="K165" s="62"/>
      <c r="L165" s="62">
        <f t="shared" si="42"/>
        <v>0</v>
      </c>
      <c r="M165" s="88"/>
      <c r="N165" s="62"/>
      <c r="O165" s="62"/>
      <c r="P165" s="62"/>
      <c r="Q165" s="62"/>
      <c r="R165" s="62"/>
      <c r="S165" s="62"/>
      <c r="T165" s="62"/>
      <c r="U165" s="62"/>
      <c r="V165" s="66"/>
      <c r="W165" s="64"/>
      <c r="X165" s="73"/>
      <c r="Y165" s="76"/>
    </row>
    <row r="166" spans="1:25" s="67" customFormat="1" ht="39.950000000000003" customHeight="1" x14ac:dyDescent="0.3">
      <c r="A166" s="89"/>
      <c r="B166" s="68"/>
      <c r="C166" s="92" t="s">
        <v>330</v>
      </c>
      <c r="D166" s="70"/>
      <c r="E166" s="71"/>
      <c r="F166" s="71"/>
      <c r="G166" s="63"/>
      <c r="H166" s="63"/>
      <c r="I166" s="62"/>
      <c r="J166" s="62"/>
      <c r="K166" s="62"/>
      <c r="L166" s="62">
        <f t="shared" si="42"/>
        <v>0</v>
      </c>
      <c r="M166" s="88"/>
      <c r="N166" s="62"/>
      <c r="O166" s="62"/>
      <c r="P166" s="62"/>
      <c r="Q166" s="62"/>
      <c r="R166" s="62"/>
      <c r="S166" s="62"/>
      <c r="T166" s="62"/>
      <c r="U166" s="62"/>
      <c r="V166" s="66"/>
      <c r="W166" s="64"/>
      <c r="X166" s="73"/>
    </row>
    <row r="167" spans="1:25" s="67" customFormat="1" ht="39.950000000000003" customHeight="1" x14ac:dyDescent="0.3">
      <c r="A167" s="89">
        <f>A164+1</f>
        <v>133</v>
      </c>
      <c r="B167" s="68" t="s">
        <v>331</v>
      </c>
      <c r="C167" s="67" t="s">
        <v>332</v>
      </c>
      <c r="D167" s="70">
        <v>479.6</v>
      </c>
      <c r="E167" s="71">
        <f>D167*1.1507</f>
        <v>551.87572</v>
      </c>
      <c r="F167" s="71">
        <f t="shared" si="46"/>
        <v>551.87572</v>
      </c>
      <c r="G167" s="63">
        <v>15.2</v>
      </c>
      <c r="H167" s="63">
        <v>13</v>
      </c>
      <c r="I167" s="62">
        <f>D167*H167</f>
        <v>6234.8</v>
      </c>
      <c r="J167" s="62">
        <v>100</v>
      </c>
      <c r="K167" s="62"/>
      <c r="L167" s="62">
        <f t="shared" si="42"/>
        <v>6334.8</v>
      </c>
      <c r="M167" s="88">
        <v>0</v>
      </c>
      <c r="N167" s="62">
        <v>209.36</v>
      </c>
      <c r="O167" s="62">
        <v>664.39</v>
      </c>
      <c r="P167" s="62"/>
      <c r="Q167" s="62"/>
      <c r="R167" s="62"/>
      <c r="S167" s="62"/>
      <c r="T167" s="62"/>
      <c r="U167" s="62"/>
      <c r="V167" s="66">
        <f t="shared" si="49"/>
        <v>0</v>
      </c>
      <c r="W167" s="64">
        <f>M167+N167+O167+P167+Q167+R167+S167+T167+U167</f>
        <v>873.75</v>
      </c>
      <c r="X167" s="73">
        <f>L167-W167</f>
        <v>5461.05</v>
      </c>
      <c r="Y167" s="76"/>
    </row>
    <row r="168" spans="1:25" s="67" customFormat="1" ht="39.950000000000003" customHeight="1" x14ac:dyDescent="0.3">
      <c r="A168" s="89">
        <f>A167+1</f>
        <v>134</v>
      </c>
      <c r="B168" s="68" t="s">
        <v>333</v>
      </c>
      <c r="C168" s="67" t="s">
        <v>334</v>
      </c>
      <c r="D168" s="70">
        <v>479.6</v>
      </c>
      <c r="E168" s="71">
        <f>D168*1.1507</f>
        <v>551.87572</v>
      </c>
      <c r="F168" s="71">
        <f t="shared" si="46"/>
        <v>551.87572</v>
      </c>
      <c r="G168" s="63">
        <v>15.2</v>
      </c>
      <c r="H168" s="63">
        <v>15.2</v>
      </c>
      <c r="I168" s="62">
        <f>D168*H168</f>
        <v>7289.92</v>
      </c>
      <c r="J168" s="62">
        <v>100</v>
      </c>
      <c r="K168" s="62"/>
      <c r="L168" s="62">
        <f t="shared" si="42"/>
        <v>7389.92</v>
      </c>
      <c r="M168" s="88"/>
      <c r="N168" s="62">
        <v>200.22</v>
      </c>
      <c r="O168" s="62">
        <v>672.22</v>
      </c>
      <c r="P168" s="62"/>
      <c r="Q168" s="62"/>
      <c r="R168" s="62"/>
      <c r="S168" s="62"/>
      <c r="T168" s="62"/>
      <c r="U168" s="62"/>
      <c r="V168" s="66">
        <f t="shared" si="49"/>
        <v>0</v>
      </c>
      <c r="W168" s="64">
        <f>M168+N168+O168+P168+Q168+R168+S168+T168+U168</f>
        <v>872.44</v>
      </c>
      <c r="X168" s="73">
        <f>L168-W168</f>
        <v>6517.48</v>
      </c>
    </row>
    <row r="169" spans="1:25" s="67" customFormat="1" ht="39.950000000000003" customHeight="1" x14ac:dyDescent="0.3">
      <c r="A169" s="68">
        <f>A168+1</f>
        <v>135</v>
      </c>
      <c r="B169" s="59" t="s">
        <v>335</v>
      </c>
      <c r="C169" s="75" t="s">
        <v>336</v>
      </c>
      <c r="D169" s="70">
        <v>350.92</v>
      </c>
      <c r="E169" s="71">
        <f>D169*1.1507</f>
        <v>403.80364400000002</v>
      </c>
      <c r="F169" s="71">
        <f>E169</f>
        <v>403.80364400000002</v>
      </c>
      <c r="G169" s="63">
        <v>15.2</v>
      </c>
      <c r="H169" s="63">
        <v>15.2</v>
      </c>
      <c r="I169" s="62">
        <f>D169*H169</f>
        <v>5333.9840000000004</v>
      </c>
      <c r="J169" s="62">
        <v>100</v>
      </c>
      <c r="K169" s="62"/>
      <c r="L169" s="62">
        <f t="shared" si="42"/>
        <v>5433.9840000000004</v>
      </c>
      <c r="M169" s="64">
        <f>I169*1%</f>
        <v>53.339840000000002</v>
      </c>
      <c r="N169" s="62">
        <v>147.71</v>
      </c>
      <c r="O169" s="62">
        <v>132.74</v>
      </c>
      <c r="P169" s="62"/>
      <c r="Q169" s="62"/>
      <c r="R169" s="62"/>
      <c r="S169" s="62"/>
      <c r="T169" s="62"/>
      <c r="U169" s="62"/>
      <c r="V169" s="66">
        <f t="shared" si="49"/>
        <v>0</v>
      </c>
      <c r="W169" s="64">
        <f>M169+N169+O169+P169+Q169+R169+S169+T169+U169</f>
        <v>333.78984000000003</v>
      </c>
      <c r="X169" s="73">
        <f>L169-W169</f>
        <v>5100.19416</v>
      </c>
      <c r="Y169" s="76"/>
    </row>
    <row r="170" spans="1:25" s="67" customFormat="1" ht="39.950000000000003" customHeight="1" x14ac:dyDescent="0.3">
      <c r="A170" s="59"/>
      <c r="D170" s="93"/>
      <c r="E170" s="71"/>
      <c r="F170" s="71"/>
      <c r="G170" s="87"/>
      <c r="H170" s="93"/>
      <c r="I170" s="93">
        <f t="shared" ref="I170:X170" si="51">SUM(I11:I169)</f>
        <v>817743.04000000062</v>
      </c>
      <c r="J170" s="93">
        <f t="shared" si="51"/>
        <v>13300</v>
      </c>
      <c r="K170" s="93">
        <f t="shared" si="51"/>
        <v>159725.28000000003</v>
      </c>
      <c r="L170" s="93">
        <f t="shared" si="51"/>
        <v>990768.32000000018</v>
      </c>
      <c r="M170" s="93">
        <f t="shared" si="51"/>
        <v>6307.9650400000019</v>
      </c>
      <c r="N170" s="93">
        <f t="shared" si="51"/>
        <v>20267.37999999999</v>
      </c>
      <c r="O170" s="93">
        <f t="shared" si="51"/>
        <v>88431.140000000058</v>
      </c>
      <c r="P170" s="93">
        <f t="shared" si="51"/>
        <v>0</v>
      </c>
      <c r="Q170" s="93">
        <f>SUM(Q11:Q169)</f>
        <v>1000</v>
      </c>
      <c r="R170" s="93">
        <f t="shared" si="51"/>
        <v>12400</v>
      </c>
      <c r="S170" s="93">
        <f t="shared" si="51"/>
        <v>14478.038000000002</v>
      </c>
      <c r="T170" s="93">
        <f t="shared" si="51"/>
        <v>3850</v>
      </c>
      <c r="U170" s="93">
        <f t="shared" si="51"/>
        <v>25471</v>
      </c>
      <c r="V170" s="93">
        <f t="shared" si="51"/>
        <v>57199.037999999986</v>
      </c>
      <c r="W170" s="93">
        <f t="shared" si="51"/>
        <v>172205.52304000006</v>
      </c>
      <c r="X170" s="93">
        <f t="shared" si="51"/>
        <v>818562.79696000007</v>
      </c>
    </row>
    <row r="171" spans="1:25" ht="27.95" customHeight="1" x14ac:dyDescent="0.25">
      <c r="A171" s="94"/>
      <c r="C171" s="1"/>
      <c r="D171" s="95"/>
      <c r="E171" s="96"/>
      <c r="F171" s="96"/>
      <c r="G171" s="97"/>
      <c r="H171" s="97"/>
      <c r="I171" s="98"/>
      <c r="J171" s="98"/>
      <c r="K171" s="98"/>
      <c r="L171" s="98"/>
      <c r="M171" s="98"/>
      <c r="N171" s="98"/>
      <c r="O171" s="98"/>
      <c r="P171" s="98"/>
      <c r="Q171" s="98"/>
      <c r="R171" s="98"/>
      <c r="S171" s="98"/>
      <c r="T171" s="98"/>
      <c r="U171" s="98"/>
      <c r="V171" s="98"/>
      <c r="W171" s="98"/>
      <c r="X171" s="98"/>
    </row>
    <row r="172" spans="1:25" ht="27.95" customHeight="1" x14ac:dyDescent="0.25">
      <c r="A172" s="94"/>
      <c r="C172" s="1"/>
      <c r="D172" s="95"/>
      <c r="E172" s="96"/>
      <c r="F172" s="96"/>
      <c r="G172" s="97"/>
      <c r="H172" s="97"/>
      <c r="I172" s="98"/>
      <c r="J172" s="98"/>
      <c r="K172" s="98"/>
      <c r="L172" s="98"/>
      <c r="M172" s="98"/>
      <c r="N172" s="98"/>
      <c r="O172" s="98"/>
      <c r="P172" s="98"/>
      <c r="Q172" s="98"/>
      <c r="R172" s="98"/>
      <c r="S172" s="98"/>
      <c r="T172" s="98"/>
      <c r="U172" s="98"/>
      <c r="V172" s="98"/>
      <c r="W172" s="99"/>
      <c r="X172" s="98"/>
    </row>
    <row r="173" spans="1:25" ht="18" customHeight="1" x14ac:dyDescent="0.25">
      <c r="A173" s="100"/>
      <c r="B173" s="100" t="s">
        <v>0</v>
      </c>
      <c r="C173" s="101"/>
      <c r="D173" s="102"/>
      <c r="E173" s="103"/>
      <c r="F173" s="103"/>
      <c r="G173" s="104"/>
      <c r="H173" s="104"/>
      <c r="I173" s="105"/>
      <c r="J173" s="105"/>
      <c r="K173" s="105"/>
      <c r="L173" s="105"/>
      <c r="M173" s="105"/>
      <c r="N173" s="105"/>
      <c r="O173" s="105"/>
      <c r="P173" s="105"/>
      <c r="Q173" s="105"/>
      <c r="R173" s="105"/>
      <c r="S173" s="105"/>
      <c r="T173" s="105"/>
      <c r="U173" s="105"/>
      <c r="V173" s="106"/>
      <c r="W173" s="106"/>
      <c r="X173" s="106"/>
    </row>
    <row r="174" spans="1:25" ht="17.25" x14ac:dyDescent="0.25">
      <c r="A174" s="107"/>
      <c r="B174" s="108" t="s">
        <v>337</v>
      </c>
      <c r="C174" s="108" t="s">
        <v>338</v>
      </c>
      <c r="D174" s="107"/>
      <c r="E174" s="107"/>
      <c r="F174" s="107"/>
      <c r="G174" s="107"/>
      <c r="H174" s="107"/>
      <c r="I174" s="107"/>
      <c r="J174" s="107"/>
      <c r="K174" s="107"/>
      <c r="L174" s="108" t="s">
        <v>337</v>
      </c>
      <c r="M174" s="108" t="s">
        <v>8</v>
      </c>
      <c r="N174" s="107"/>
      <c r="O174" s="107"/>
      <c r="P174" s="107"/>
      <c r="Q174" s="107"/>
      <c r="R174" s="107"/>
      <c r="S174" s="107"/>
      <c r="T174" s="107"/>
      <c r="U174" s="107"/>
      <c r="V174" s="107"/>
      <c r="W174" s="107"/>
      <c r="X174" s="109"/>
    </row>
    <row r="175" spans="1:25" ht="18" thickBot="1" x14ac:dyDescent="0.3">
      <c r="A175" s="107"/>
      <c r="B175" s="110">
        <v>3</v>
      </c>
      <c r="C175" s="110" t="s">
        <v>19</v>
      </c>
      <c r="D175" s="107"/>
      <c r="E175" s="107" t="s">
        <v>0</v>
      </c>
      <c r="F175" s="107"/>
      <c r="G175" s="107"/>
      <c r="H175" s="107"/>
      <c r="I175" s="107"/>
      <c r="J175" s="107"/>
      <c r="K175" s="107"/>
      <c r="L175" s="110">
        <v>2</v>
      </c>
      <c r="M175" s="111" t="s">
        <v>339</v>
      </c>
      <c r="N175" s="107"/>
      <c r="O175" s="107"/>
      <c r="P175" s="107"/>
      <c r="Q175" s="107"/>
      <c r="R175" s="107"/>
      <c r="S175" s="107"/>
      <c r="T175" s="107"/>
      <c r="U175" s="107"/>
      <c r="V175" s="107"/>
      <c r="W175" s="113"/>
      <c r="X175" s="107"/>
    </row>
    <row r="176" spans="1:25" ht="17.25" x14ac:dyDescent="0.25">
      <c r="A176" s="107"/>
      <c r="B176" s="110">
        <v>1</v>
      </c>
      <c r="C176" s="110" t="s">
        <v>18</v>
      </c>
      <c r="D176" s="107"/>
      <c r="E176" s="107"/>
      <c r="F176" s="114" t="s">
        <v>340</v>
      </c>
      <c r="G176" s="115">
        <v>2.4150000000000001E-2</v>
      </c>
      <c r="H176" s="107"/>
      <c r="I176" s="107"/>
      <c r="J176" s="107"/>
      <c r="K176" s="107"/>
      <c r="L176" s="110">
        <v>4</v>
      </c>
      <c r="M176" s="111" t="s">
        <v>341</v>
      </c>
      <c r="N176" s="107"/>
      <c r="O176" s="107"/>
      <c r="P176" s="107"/>
      <c r="Q176" s="107"/>
      <c r="R176" s="107"/>
      <c r="S176" s="107"/>
      <c r="T176" s="107"/>
      <c r="U176" s="107"/>
      <c r="V176" s="102"/>
      <c r="W176" s="107"/>
      <c r="X176" s="107"/>
    </row>
    <row r="177" spans="1:24" ht="18" thickBot="1" x14ac:dyDescent="0.35">
      <c r="A177" s="116" t="s">
        <v>0</v>
      </c>
      <c r="B177" s="117"/>
      <c r="C177" s="117"/>
      <c r="D177" s="116"/>
      <c r="E177" s="116"/>
      <c r="F177" s="118" t="s">
        <v>342</v>
      </c>
      <c r="G177" s="119">
        <v>563.13</v>
      </c>
      <c r="H177" s="116"/>
      <c r="I177" s="116"/>
      <c r="J177" s="116"/>
      <c r="K177" s="116"/>
      <c r="L177" s="110">
        <v>8</v>
      </c>
      <c r="M177" s="111" t="s">
        <v>343</v>
      </c>
      <c r="N177" s="116"/>
      <c r="O177" s="116"/>
      <c r="P177" s="116"/>
      <c r="Q177" s="116"/>
      <c r="R177" s="116"/>
      <c r="S177" s="116"/>
      <c r="T177" s="116"/>
      <c r="U177" s="116"/>
      <c r="V177" s="116"/>
      <c r="W177" s="116"/>
      <c r="X177" s="116"/>
    </row>
    <row r="178" spans="1:24" ht="16.5" thickTop="1" x14ac:dyDescent="0.25">
      <c r="B178" s="117"/>
      <c r="C178" s="117"/>
      <c r="F178" s="118"/>
      <c r="G178" s="120">
        <f>+G177*G176</f>
        <v>13.5995895</v>
      </c>
      <c r="L178" s="110">
        <v>10</v>
      </c>
      <c r="M178" s="111" t="s">
        <v>344</v>
      </c>
    </row>
    <row r="179" spans="1:24" ht="16.5" thickBot="1" x14ac:dyDescent="0.3">
      <c r="B179" s="117"/>
      <c r="C179" s="117"/>
      <c r="F179" s="118" t="s">
        <v>345</v>
      </c>
      <c r="G179" s="119">
        <v>30.4</v>
      </c>
      <c r="L179" s="110">
        <v>12</v>
      </c>
      <c r="M179" s="111" t="s">
        <v>28</v>
      </c>
    </row>
    <row r="180" spans="1:24" ht="16.5" thickTop="1" x14ac:dyDescent="0.25">
      <c r="B180" s="117"/>
      <c r="C180" s="117"/>
      <c r="F180" s="118"/>
      <c r="G180" s="120">
        <f>+G178*G179</f>
        <v>413.42752079999997</v>
      </c>
      <c r="I180" s="1">
        <v>461.15</v>
      </c>
      <c r="L180" s="110">
        <v>14</v>
      </c>
      <c r="M180" s="111" t="s">
        <v>29</v>
      </c>
    </row>
    <row r="181" spans="1:24" x14ac:dyDescent="0.25">
      <c r="B181" s="117"/>
      <c r="C181" s="117"/>
      <c r="F181" s="118"/>
      <c r="G181" s="121"/>
      <c r="I181" s="1">
        <v>169.28</v>
      </c>
      <c r="L181" s="110">
        <v>32</v>
      </c>
      <c r="M181" s="111" t="s">
        <v>25</v>
      </c>
    </row>
    <row r="182" spans="1:24" ht="16.5" thickBot="1" x14ac:dyDescent="0.3">
      <c r="B182" s="117"/>
      <c r="C182" s="117"/>
      <c r="F182" s="122" t="s">
        <v>346</v>
      </c>
      <c r="G182" s="123">
        <f>+G180/2</f>
        <v>206.71376039999998</v>
      </c>
      <c r="L182" s="110">
        <v>34</v>
      </c>
      <c r="M182" s="111" t="s">
        <v>347</v>
      </c>
    </row>
    <row r="183" spans="1:24" x14ac:dyDescent="0.25">
      <c r="B183" s="117"/>
      <c r="C183" s="117"/>
      <c r="L183" s="117"/>
      <c r="M183" s="112"/>
    </row>
    <row r="184" spans="1:24" x14ac:dyDescent="0.25">
      <c r="B184" s="117"/>
      <c r="C184" s="117"/>
      <c r="L184" s="117"/>
      <c r="M184" s="112"/>
    </row>
    <row r="185" spans="1:24" x14ac:dyDescent="0.25">
      <c r="B185" s="117"/>
      <c r="C185" s="124"/>
      <c r="L185" s="117"/>
      <c r="M185" s="112"/>
    </row>
    <row r="186" spans="1:24" x14ac:dyDescent="0.25">
      <c r="B186" s="117"/>
      <c r="C186" s="117"/>
      <c r="L186" s="117"/>
      <c r="M186" s="112"/>
    </row>
    <row r="187" spans="1:24" x14ac:dyDescent="0.25">
      <c r="B187" s="117"/>
      <c r="C187" s="117"/>
      <c r="L187" s="117"/>
      <c r="M187" s="112"/>
    </row>
    <row r="188" spans="1:24" x14ac:dyDescent="0.25">
      <c r="B188" s="117"/>
      <c r="C188" s="117"/>
      <c r="G188" s="1" t="s">
        <v>0</v>
      </c>
      <c r="L188" s="117"/>
      <c r="M188" s="112"/>
    </row>
    <row r="189" spans="1:24" x14ac:dyDescent="0.25">
      <c r="B189" s="117"/>
      <c r="C189" s="117"/>
      <c r="L189" s="117"/>
      <c r="M189" s="112"/>
    </row>
    <row r="190" spans="1:24" x14ac:dyDescent="0.25">
      <c r="B190" s="117"/>
      <c r="C190" s="117"/>
      <c r="L190" s="117"/>
      <c r="M190" s="112"/>
    </row>
    <row r="191" spans="1:24" x14ac:dyDescent="0.25">
      <c r="B191" s="125"/>
      <c r="C191" s="125"/>
      <c r="L191" s="117"/>
      <c r="M191" s="112"/>
    </row>
    <row r="192" spans="1:24" x14ac:dyDescent="0.25">
      <c r="L192" s="117"/>
      <c r="M192" s="112"/>
      <c r="V192" s="1" t="s">
        <v>5</v>
      </c>
    </row>
    <row r="193" spans="5:23" x14ac:dyDescent="0.25">
      <c r="L193" s="117"/>
      <c r="M193" s="112"/>
    </row>
    <row r="194" spans="5:23" x14ac:dyDescent="0.25">
      <c r="L194" s="117"/>
      <c r="M194" s="112"/>
      <c r="N194" s="1" t="s">
        <v>0</v>
      </c>
    </row>
    <row r="195" spans="5:23" x14ac:dyDescent="0.25">
      <c r="E195" s="1" t="s">
        <v>0</v>
      </c>
      <c r="L195" s="117"/>
    </row>
    <row r="199" spans="5:23" x14ac:dyDescent="0.25">
      <c r="I199" s="1" t="s">
        <v>0</v>
      </c>
    </row>
    <row r="200" spans="5:23" x14ac:dyDescent="0.25">
      <c r="W200" s="1" t="s">
        <v>0</v>
      </c>
    </row>
    <row r="204" spans="5:23" x14ac:dyDescent="0.25">
      <c r="V204" s="1" t="s">
        <v>0</v>
      </c>
    </row>
    <row r="211" spans="3:5" x14ac:dyDescent="0.25">
      <c r="E211" s="1" t="s">
        <v>0</v>
      </c>
    </row>
    <row r="215" spans="3:5" x14ac:dyDescent="0.25">
      <c r="C215" s="2" t="s">
        <v>0</v>
      </c>
    </row>
  </sheetData>
  <mergeCells count="31">
    <mergeCell ref="D2:V2"/>
    <mergeCell ref="M5:W5"/>
    <mergeCell ref="M6:N6"/>
    <mergeCell ref="N7:N8"/>
    <mergeCell ref="W7:W9"/>
    <mergeCell ref="T7:T8"/>
    <mergeCell ref="U7:U8"/>
    <mergeCell ref="V7:V8"/>
    <mergeCell ref="X7:X9"/>
    <mergeCell ref="Y7:Y9"/>
    <mergeCell ref="M7:M8"/>
    <mergeCell ref="O7:O8"/>
    <mergeCell ref="P7:P8"/>
    <mergeCell ref="Q7:Q8"/>
    <mergeCell ref="R7:R8"/>
    <mergeCell ref="S7:S8"/>
    <mergeCell ref="G7:G9"/>
    <mergeCell ref="H7:H9"/>
    <mergeCell ref="I7:I9"/>
    <mergeCell ref="J7:J8"/>
    <mergeCell ref="K7:K8"/>
    <mergeCell ref="L7:L9"/>
    <mergeCell ref="A7:A9"/>
    <mergeCell ref="B7:B9"/>
    <mergeCell ref="C7:C9"/>
    <mergeCell ref="D7:D9"/>
    <mergeCell ref="E7:E9"/>
    <mergeCell ref="F7:F9"/>
    <mergeCell ref="D3:I3"/>
    <mergeCell ref="H4:I4"/>
    <mergeCell ref="D6:I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 JEFA</dc:creator>
  <cp:lastModifiedBy>RH JEFA</cp:lastModifiedBy>
  <dcterms:created xsi:type="dcterms:W3CDTF">2026-07-28T18:26:08Z</dcterms:created>
  <dcterms:modified xsi:type="dcterms:W3CDTF">2026-07-28T18:30:03Z</dcterms:modified>
</cp:coreProperties>
</file>