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S ABRIL 2025\RH\"/>
    </mc:Choice>
  </mc:AlternateContent>
  <bookViews>
    <workbookView xWindow="-120" yWindow="-120" windowWidth="29040" windowHeight="15720" firstSheet="1" activeTab="1"/>
  </bookViews>
  <sheets>
    <sheet name="ENERO 15" sheetId="194" r:id="rId1"/>
    <sheet name="ABRIL 15" sheetId="201" r:id="rId2"/>
  </sheets>
  <definedNames>
    <definedName name="_xlnm.Print_Area" localSheetId="1">'ABRIL 15'!$A$1:$X$171</definedName>
    <definedName name="_xlnm.Print_Area" localSheetId="0">'ENERO 15'!$A$1:$V$165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1" i="201" l="1"/>
  <c r="T171" i="201"/>
  <c r="R171" i="201"/>
  <c r="Q171" i="201"/>
  <c r="P171" i="201"/>
  <c r="O171" i="201"/>
  <c r="K171" i="201"/>
  <c r="J171" i="201"/>
  <c r="W12" i="201"/>
  <c r="W13" i="201"/>
  <c r="W14" i="201"/>
  <c r="W18" i="201"/>
  <c r="W19" i="201"/>
  <c r="W24" i="201"/>
  <c r="W27" i="201"/>
  <c r="W29" i="201"/>
  <c r="W30" i="201"/>
  <c r="W36" i="201"/>
  <c r="W37" i="201"/>
  <c r="W41" i="201"/>
  <c r="W42" i="201"/>
  <c r="W45" i="201"/>
  <c r="W46" i="201"/>
  <c r="W50" i="201"/>
  <c r="W51" i="201"/>
  <c r="W52" i="201"/>
  <c r="W56" i="201"/>
  <c r="W57" i="201"/>
  <c r="W60" i="201"/>
  <c r="W73" i="201"/>
  <c r="W82" i="201"/>
  <c r="W83" i="201"/>
  <c r="W87" i="201"/>
  <c r="W88" i="201"/>
  <c r="W89" i="201"/>
  <c r="W90" i="201"/>
  <c r="W91" i="201"/>
  <c r="W92" i="201"/>
  <c r="W93" i="201"/>
  <c r="W98" i="201"/>
  <c r="W99" i="201"/>
  <c r="W100" i="201"/>
  <c r="W121" i="201"/>
  <c r="W146" i="201"/>
  <c r="W153" i="201"/>
  <c r="W157" i="201"/>
  <c r="W158" i="201"/>
  <c r="W161" i="201"/>
  <c r="W162" i="201"/>
  <c r="W164" i="201"/>
  <c r="W166" i="201"/>
  <c r="W167" i="201"/>
  <c r="W168" i="201"/>
  <c r="W169" i="201"/>
  <c r="W11" i="201"/>
  <c r="L40" i="201"/>
  <c r="L132" i="201" l="1"/>
  <c r="L92" i="201"/>
  <c r="V26" i="201" l="1"/>
  <c r="L26" i="201"/>
  <c r="I26" i="201"/>
  <c r="E26" i="201"/>
  <c r="F26" i="201" s="1"/>
  <c r="V90" i="201"/>
  <c r="L90" i="201"/>
  <c r="I90" i="201"/>
  <c r="M90" i="201" s="1"/>
  <c r="E90" i="201"/>
  <c r="F90" i="201" s="1"/>
  <c r="L13" i="201"/>
  <c r="L14" i="201"/>
  <c r="L15" i="201"/>
  <c r="L16" i="201"/>
  <c r="L17" i="201"/>
  <c r="L19" i="201"/>
  <c r="L20" i="201"/>
  <c r="L21" i="201"/>
  <c r="L22" i="201"/>
  <c r="L23" i="201"/>
  <c r="L25" i="201"/>
  <c r="L28" i="201"/>
  <c r="L30" i="201"/>
  <c r="L31" i="201"/>
  <c r="L32" i="201"/>
  <c r="L33" i="201"/>
  <c r="L34" i="201"/>
  <c r="L35" i="201"/>
  <c r="L37" i="201"/>
  <c r="L38" i="201"/>
  <c r="L39" i="201"/>
  <c r="L42" i="201"/>
  <c r="L43" i="201"/>
  <c r="L44" i="201"/>
  <c r="L46" i="201"/>
  <c r="L47" i="201"/>
  <c r="L48" i="201"/>
  <c r="L49" i="201"/>
  <c r="L51" i="201"/>
  <c r="L52" i="201"/>
  <c r="L53" i="201"/>
  <c r="L54" i="201"/>
  <c r="L55" i="201"/>
  <c r="L57" i="201"/>
  <c r="L58" i="201"/>
  <c r="L59" i="201"/>
  <c r="L60" i="201"/>
  <c r="L61" i="201"/>
  <c r="L62" i="201"/>
  <c r="L63" i="201"/>
  <c r="L64" i="201"/>
  <c r="L65" i="201"/>
  <c r="L66" i="201"/>
  <c r="L67" i="201"/>
  <c r="L68" i="201"/>
  <c r="L69" i="201"/>
  <c r="L70" i="201"/>
  <c r="L71" i="201"/>
  <c r="L72" i="201"/>
  <c r="L74" i="201"/>
  <c r="L75" i="201"/>
  <c r="L76" i="201"/>
  <c r="L77" i="201"/>
  <c r="L78" i="201"/>
  <c r="L79" i="201"/>
  <c r="L80" i="201"/>
  <c r="L81" i="201"/>
  <c r="L83" i="201"/>
  <c r="L84" i="201"/>
  <c r="L85" i="201"/>
  <c r="L86" i="201"/>
  <c r="L88" i="201"/>
  <c r="L94" i="201"/>
  <c r="L95" i="201"/>
  <c r="L96" i="201"/>
  <c r="L97" i="201"/>
  <c r="L98" i="201"/>
  <c r="L100" i="201"/>
  <c r="L101" i="201"/>
  <c r="L102" i="201"/>
  <c r="L103" i="201"/>
  <c r="L104" i="201"/>
  <c r="L105" i="201"/>
  <c r="L106" i="201"/>
  <c r="L107" i="201"/>
  <c r="L108" i="201"/>
  <c r="L109" i="201"/>
  <c r="L110" i="201"/>
  <c r="L111" i="201"/>
  <c r="L112" i="201"/>
  <c r="L113" i="201"/>
  <c r="L114" i="201"/>
  <c r="L115" i="201"/>
  <c r="L116" i="201"/>
  <c r="L117" i="201"/>
  <c r="L118" i="201"/>
  <c r="L119" i="201"/>
  <c r="L120" i="201"/>
  <c r="L122" i="201"/>
  <c r="L123" i="201"/>
  <c r="L124" i="201"/>
  <c r="L125" i="201"/>
  <c r="L126" i="201"/>
  <c r="L127" i="201"/>
  <c r="L128" i="201"/>
  <c r="L129" i="201"/>
  <c r="L130" i="201"/>
  <c r="L131" i="201"/>
  <c r="L133" i="201"/>
  <c r="L134" i="201"/>
  <c r="L135" i="201"/>
  <c r="L136" i="201"/>
  <c r="L137" i="201"/>
  <c r="L138" i="201"/>
  <c r="L139" i="201"/>
  <c r="L140" i="201"/>
  <c r="L141" i="201"/>
  <c r="L142" i="201"/>
  <c r="L143" i="201"/>
  <c r="L144" i="201"/>
  <c r="L145" i="201"/>
  <c r="L170" i="201"/>
  <c r="L147" i="201"/>
  <c r="L148" i="201"/>
  <c r="L149" i="201"/>
  <c r="L150" i="201"/>
  <c r="L151" i="201"/>
  <c r="L152" i="201"/>
  <c r="L153" i="201"/>
  <c r="L154" i="201"/>
  <c r="L155" i="201"/>
  <c r="L156" i="201"/>
  <c r="L158" i="201"/>
  <c r="L159" i="201"/>
  <c r="L160" i="201"/>
  <c r="L162" i="201"/>
  <c r="L163" i="201"/>
  <c r="L165" i="201"/>
  <c r="L168" i="201"/>
  <c r="L169" i="201"/>
  <c r="L11" i="201"/>
  <c r="G179" i="201"/>
  <c r="G181" i="201" s="1"/>
  <c r="G183" i="201" s="1"/>
  <c r="V169" i="201"/>
  <c r="I169" i="201"/>
  <c r="E169" i="201"/>
  <c r="F169" i="201" s="1"/>
  <c r="V168" i="201"/>
  <c r="I168" i="201"/>
  <c r="M168" i="201" s="1"/>
  <c r="E168" i="201"/>
  <c r="F168" i="201" s="1"/>
  <c r="V165" i="201"/>
  <c r="I165" i="201"/>
  <c r="E165" i="201"/>
  <c r="F165" i="201" s="1"/>
  <c r="V163" i="201"/>
  <c r="I163" i="201"/>
  <c r="E163" i="201"/>
  <c r="F163" i="201" s="1"/>
  <c r="V162" i="201"/>
  <c r="I162" i="201"/>
  <c r="E162" i="201"/>
  <c r="F162" i="201" s="1"/>
  <c r="V160" i="201"/>
  <c r="I160" i="201"/>
  <c r="M160" i="201" s="1"/>
  <c r="E160" i="201"/>
  <c r="F160" i="201" s="1"/>
  <c r="V159" i="201"/>
  <c r="I159" i="201"/>
  <c r="M159" i="201" s="1"/>
  <c r="E159" i="201"/>
  <c r="F159" i="201" s="1"/>
  <c r="V158" i="201"/>
  <c r="I158" i="201"/>
  <c r="M158" i="201" s="1"/>
  <c r="E158" i="201"/>
  <c r="F158" i="201" s="1"/>
  <c r="V156" i="201"/>
  <c r="I156" i="201"/>
  <c r="E156" i="201"/>
  <c r="F156" i="201" s="1"/>
  <c r="V155" i="201"/>
  <c r="I155" i="201"/>
  <c r="M155" i="201" s="1"/>
  <c r="E155" i="201"/>
  <c r="F155" i="201" s="1"/>
  <c r="V154" i="201"/>
  <c r="I154" i="201"/>
  <c r="E154" i="201"/>
  <c r="F154" i="201" s="1"/>
  <c r="V153" i="201"/>
  <c r="I153" i="201"/>
  <c r="M153" i="201" s="1"/>
  <c r="E153" i="201"/>
  <c r="F153" i="201" s="1"/>
  <c r="V152" i="201"/>
  <c r="I152" i="201"/>
  <c r="E152" i="201"/>
  <c r="F152" i="201" s="1"/>
  <c r="V151" i="201"/>
  <c r="I151" i="201"/>
  <c r="E151" i="201"/>
  <c r="F151" i="201" s="1"/>
  <c r="V150" i="201"/>
  <c r="I150" i="201"/>
  <c r="E150" i="201"/>
  <c r="F150" i="201" s="1"/>
  <c r="V149" i="201"/>
  <c r="I149" i="201"/>
  <c r="E149" i="201"/>
  <c r="F149" i="201" s="1"/>
  <c r="V148" i="201"/>
  <c r="I148" i="201"/>
  <c r="E148" i="201"/>
  <c r="F148" i="201" s="1"/>
  <c r="V147" i="201"/>
  <c r="I147" i="201"/>
  <c r="E147" i="201"/>
  <c r="F147" i="201" s="1"/>
  <c r="V170" i="201"/>
  <c r="I170" i="201"/>
  <c r="M170" i="201" s="1"/>
  <c r="E170" i="201"/>
  <c r="F170" i="201" s="1"/>
  <c r="V145" i="201"/>
  <c r="I145" i="201"/>
  <c r="E145" i="201"/>
  <c r="F145" i="201" s="1"/>
  <c r="V144" i="201"/>
  <c r="I144" i="201"/>
  <c r="E144" i="201"/>
  <c r="F144" i="201" s="1"/>
  <c r="V143" i="201"/>
  <c r="I143" i="201"/>
  <c r="M143" i="201" s="1"/>
  <c r="E143" i="201"/>
  <c r="F143" i="201" s="1"/>
  <c r="V142" i="201"/>
  <c r="I142" i="201"/>
  <c r="E142" i="201"/>
  <c r="F142" i="201" s="1"/>
  <c r="V141" i="201"/>
  <c r="I141" i="201"/>
  <c r="E141" i="201"/>
  <c r="F141" i="201" s="1"/>
  <c r="V140" i="201"/>
  <c r="I140" i="201"/>
  <c r="E140" i="201"/>
  <c r="F140" i="201" s="1"/>
  <c r="V139" i="201"/>
  <c r="I139" i="201"/>
  <c r="M139" i="201" s="1"/>
  <c r="E139" i="201"/>
  <c r="F139" i="201" s="1"/>
  <c r="V138" i="201"/>
  <c r="I138" i="201"/>
  <c r="M138" i="201" s="1"/>
  <c r="E138" i="201"/>
  <c r="F138" i="201" s="1"/>
  <c r="V137" i="201"/>
  <c r="I137" i="201"/>
  <c r="E137" i="201"/>
  <c r="F137" i="201" s="1"/>
  <c r="V136" i="201"/>
  <c r="I136" i="201"/>
  <c r="E136" i="201"/>
  <c r="F136" i="201" s="1"/>
  <c r="I135" i="201"/>
  <c r="E135" i="201"/>
  <c r="F135" i="201" s="1"/>
  <c r="I134" i="201"/>
  <c r="E134" i="201"/>
  <c r="F134" i="201" s="1"/>
  <c r="I133" i="201"/>
  <c r="E133" i="201"/>
  <c r="F133" i="201" s="1"/>
  <c r="V132" i="201"/>
  <c r="I132" i="201"/>
  <c r="E132" i="201"/>
  <c r="F132" i="201" s="1"/>
  <c r="I131" i="201"/>
  <c r="E131" i="201"/>
  <c r="F131" i="201" s="1"/>
  <c r="I130" i="201"/>
  <c r="E130" i="201"/>
  <c r="F130" i="201" s="1"/>
  <c r="I129" i="201"/>
  <c r="E129" i="201"/>
  <c r="F129" i="201" s="1"/>
  <c r="V128" i="201"/>
  <c r="I128" i="201"/>
  <c r="E128" i="201"/>
  <c r="F128" i="201" s="1"/>
  <c r="V127" i="201"/>
  <c r="I127" i="201"/>
  <c r="M127" i="201" s="1"/>
  <c r="E127" i="201"/>
  <c r="F127" i="201" s="1"/>
  <c r="V126" i="201"/>
  <c r="I126" i="201"/>
  <c r="E126" i="201"/>
  <c r="F126" i="201" s="1"/>
  <c r="I125" i="201"/>
  <c r="E125" i="201"/>
  <c r="F125" i="201" s="1"/>
  <c r="V124" i="201"/>
  <c r="I124" i="201"/>
  <c r="E124" i="201"/>
  <c r="F124" i="201" s="1"/>
  <c r="I123" i="201"/>
  <c r="E123" i="201"/>
  <c r="F123" i="201" s="1"/>
  <c r="I122" i="201"/>
  <c r="E122" i="201"/>
  <c r="F122" i="201" s="1"/>
  <c r="I120" i="201"/>
  <c r="E120" i="201"/>
  <c r="F120" i="201" s="1"/>
  <c r="I119" i="201"/>
  <c r="M119" i="201" s="1"/>
  <c r="E119" i="201"/>
  <c r="F119" i="201" s="1"/>
  <c r="V118" i="201"/>
  <c r="I118" i="201"/>
  <c r="E118" i="201"/>
  <c r="F118" i="201" s="1"/>
  <c r="V117" i="201"/>
  <c r="I117" i="201"/>
  <c r="E117" i="201"/>
  <c r="F117" i="201" s="1"/>
  <c r="I116" i="201"/>
  <c r="E116" i="201"/>
  <c r="F116" i="201" s="1"/>
  <c r="V115" i="201"/>
  <c r="I115" i="201"/>
  <c r="M115" i="201" s="1"/>
  <c r="E115" i="201"/>
  <c r="F115" i="201" s="1"/>
  <c r="V114" i="201"/>
  <c r="I114" i="201"/>
  <c r="E114" i="201"/>
  <c r="F114" i="201" s="1"/>
  <c r="V113" i="201"/>
  <c r="I113" i="201"/>
  <c r="E113" i="201"/>
  <c r="F113" i="201" s="1"/>
  <c r="I112" i="201"/>
  <c r="E112" i="201"/>
  <c r="F112" i="201" s="1"/>
  <c r="I111" i="201"/>
  <c r="E111" i="201"/>
  <c r="F111" i="201" s="1"/>
  <c r="V110" i="201"/>
  <c r="I110" i="201"/>
  <c r="E110" i="201"/>
  <c r="F110" i="201" s="1"/>
  <c r="V109" i="201"/>
  <c r="I109" i="201"/>
  <c r="M109" i="201" s="1"/>
  <c r="E109" i="201"/>
  <c r="F109" i="201" s="1"/>
  <c r="V108" i="201"/>
  <c r="I108" i="201"/>
  <c r="E108" i="201"/>
  <c r="F108" i="201" s="1"/>
  <c r="I107" i="201"/>
  <c r="M107" i="201" s="1"/>
  <c r="E107" i="201"/>
  <c r="F107" i="201" s="1"/>
  <c r="V106" i="201"/>
  <c r="I106" i="201"/>
  <c r="E106" i="201"/>
  <c r="F106" i="201" s="1"/>
  <c r="I105" i="201"/>
  <c r="E105" i="201"/>
  <c r="F105" i="201" s="1"/>
  <c r="I104" i="201"/>
  <c r="M104" i="201" s="1"/>
  <c r="E104" i="201"/>
  <c r="F104" i="201" s="1"/>
  <c r="V103" i="201"/>
  <c r="I103" i="201"/>
  <c r="E103" i="201"/>
  <c r="F103" i="201" s="1"/>
  <c r="I102" i="201"/>
  <c r="E102" i="201"/>
  <c r="F102" i="201" s="1"/>
  <c r="I101" i="201"/>
  <c r="M101" i="201" s="1"/>
  <c r="E101" i="201"/>
  <c r="F101" i="201" s="1"/>
  <c r="V100" i="201"/>
  <c r="I100" i="201"/>
  <c r="M100" i="201" s="1"/>
  <c r="E100" i="201"/>
  <c r="F100" i="201" s="1"/>
  <c r="V98" i="201"/>
  <c r="I98" i="201"/>
  <c r="M98" i="201" s="1"/>
  <c r="E98" i="201"/>
  <c r="F98" i="201" s="1"/>
  <c r="V97" i="201"/>
  <c r="I97" i="201"/>
  <c r="E97" i="201"/>
  <c r="F97" i="201" s="1"/>
  <c r="I96" i="201"/>
  <c r="M96" i="201" s="1"/>
  <c r="E96" i="201"/>
  <c r="F96" i="201" s="1"/>
  <c r="V95" i="201"/>
  <c r="I95" i="201"/>
  <c r="E95" i="201"/>
  <c r="F95" i="201" s="1"/>
  <c r="I94" i="201"/>
  <c r="E94" i="201"/>
  <c r="F94" i="201" s="1"/>
  <c r="V92" i="201"/>
  <c r="I92" i="201"/>
  <c r="M92" i="201" s="1"/>
  <c r="E92" i="201"/>
  <c r="F92" i="201" s="1"/>
  <c r="V88" i="201"/>
  <c r="I88" i="201"/>
  <c r="E88" i="201"/>
  <c r="F88" i="201" s="1"/>
  <c r="V86" i="201"/>
  <c r="I86" i="201"/>
  <c r="M86" i="201" s="1"/>
  <c r="E86" i="201"/>
  <c r="F86" i="201" s="1"/>
  <c r="I85" i="201"/>
  <c r="M85" i="201" s="1"/>
  <c r="E85" i="201"/>
  <c r="F85" i="201" s="1"/>
  <c r="V84" i="201"/>
  <c r="I84" i="201"/>
  <c r="M84" i="201" s="1"/>
  <c r="E84" i="201"/>
  <c r="F84" i="201" s="1"/>
  <c r="V83" i="201"/>
  <c r="I83" i="201"/>
  <c r="E83" i="201"/>
  <c r="F83" i="201" s="1"/>
  <c r="V81" i="201"/>
  <c r="I81" i="201"/>
  <c r="E81" i="201"/>
  <c r="F81" i="201" s="1"/>
  <c r="I80" i="201"/>
  <c r="E80" i="201"/>
  <c r="F80" i="201" s="1"/>
  <c r="V79" i="201"/>
  <c r="I79" i="201"/>
  <c r="E79" i="201"/>
  <c r="F79" i="201" s="1"/>
  <c r="V78" i="201"/>
  <c r="I78" i="201"/>
  <c r="E78" i="201"/>
  <c r="F78" i="201" s="1"/>
  <c r="V77" i="201"/>
  <c r="I77" i="201"/>
  <c r="E77" i="201"/>
  <c r="F77" i="201" s="1"/>
  <c r="I76" i="201"/>
  <c r="E76" i="201"/>
  <c r="F76" i="201" s="1"/>
  <c r="I75" i="201"/>
  <c r="E75" i="201"/>
  <c r="F75" i="201" s="1"/>
  <c r="I74" i="201"/>
  <c r="E74" i="201"/>
  <c r="F74" i="201" s="1"/>
  <c r="V72" i="201"/>
  <c r="I72" i="201"/>
  <c r="M72" i="201" s="1"/>
  <c r="E72" i="201"/>
  <c r="F72" i="201" s="1"/>
  <c r="V71" i="201"/>
  <c r="I71" i="201"/>
  <c r="E71" i="201"/>
  <c r="F71" i="201" s="1"/>
  <c r="V70" i="201"/>
  <c r="I70" i="201"/>
  <c r="E70" i="201"/>
  <c r="F70" i="201" s="1"/>
  <c r="V69" i="201"/>
  <c r="I69" i="201"/>
  <c r="M69" i="201" s="1"/>
  <c r="E69" i="201"/>
  <c r="F69" i="201" s="1"/>
  <c r="V68" i="201"/>
  <c r="I68" i="201"/>
  <c r="E68" i="201"/>
  <c r="F68" i="201" s="1"/>
  <c r="V67" i="201"/>
  <c r="I67" i="201"/>
  <c r="E67" i="201"/>
  <c r="F67" i="201" s="1"/>
  <c r="V66" i="201"/>
  <c r="I66" i="201"/>
  <c r="E66" i="201"/>
  <c r="F66" i="201" s="1"/>
  <c r="V65" i="201"/>
  <c r="I65" i="201"/>
  <c r="E65" i="201"/>
  <c r="F65" i="201" s="1"/>
  <c r="V64" i="201"/>
  <c r="I64" i="201"/>
  <c r="M64" i="201" s="1"/>
  <c r="E64" i="201"/>
  <c r="F64" i="201" s="1"/>
  <c r="V63" i="201"/>
  <c r="I63" i="201"/>
  <c r="E63" i="201"/>
  <c r="F63" i="201" s="1"/>
  <c r="V62" i="201"/>
  <c r="I62" i="201"/>
  <c r="E62" i="201"/>
  <c r="F62" i="201" s="1"/>
  <c r="V61" i="201"/>
  <c r="I61" i="201"/>
  <c r="M61" i="201" s="1"/>
  <c r="E61" i="201"/>
  <c r="F61" i="201" s="1"/>
  <c r="V60" i="201"/>
  <c r="I60" i="201"/>
  <c r="M60" i="201" s="1"/>
  <c r="E60" i="201"/>
  <c r="F60" i="201" s="1"/>
  <c r="I59" i="201"/>
  <c r="E59" i="201"/>
  <c r="F59" i="201" s="1"/>
  <c r="V58" i="201"/>
  <c r="I58" i="201"/>
  <c r="E58" i="201"/>
  <c r="F58" i="201" s="1"/>
  <c r="V57" i="201"/>
  <c r="I57" i="201"/>
  <c r="E57" i="201"/>
  <c r="F57" i="201" s="1"/>
  <c r="I55" i="201"/>
  <c r="E55" i="201"/>
  <c r="F55" i="201" s="1"/>
  <c r="I54" i="201"/>
  <c r="E54" i="201"/>
  <c r="F54" i="201" s="1"/>
  <c r="I53" i="201"/>
  <c r="M53" i="201" s="1"/>
  <c r="E53" i="201"/>
  <c r="F53" i="201" s="1"/>
  <c r="V52" i="201"/>
  <c r="I52" i="201"/>
  <c r="E52" i="201"/>
  <c r="F52" i="201" s="1"/>
  <c r="V51" i="201"/>
  <c r="I51" i="201"/>
  <c r="M51" i="201" s="1"/>
  <c r="E51" i="201"/>
  <c r="F51" i="201" s="1"/>
  <c r="I49" i="201"/>
  <c r="E49" i="201"/>
  <c r="F49" i="201" s="1"/>
  <c r="I48" i="201"/>
  <c r="E48" i="201"/>
  <c r="F48" i="201" s="1"/>
  <c r="I47" i="201"/>
  <c r="E47" i="201"/>
  <c r="F47" i="201" s="1"/>
  <c r="V46" i="201"/>
  <c r="I46" i="201"/>
  <c r="M46" i="201" s="1"/>
  <c r="E46" i="201"/>
  <c r="F46" i="201" s="1"/>
  <c r="V44" i="201"/>
  <c r="I44" i="201"/>
  <c r="E44" i="201"/>
  <c r="F44" i="201" s="1"/>
  <c r="I43" i="201"/>
  <c r="E43" i="201"/>
  <c r="F43" i="201" s="1"/>
  <c r="V42" i="201"/>
  <c r="I42" i="201"/>
  <c r="M42" i="201" s="1"/>
  <c r="E42" i="201"/>
  <c r="F42" i="201" s="1"/>
  <c r="V40" i="201"/>
  <c r="I40" i="201"/>
  <c r="E40" i="201"/>
  <c r="F40" i="201" s="1"/>
  <c r="V39" i="201"/>
  <c r="I39" i="201"/>
  <c r="E39" i="201"/>
  <c r="F39" i="201" s="1"/>
  <c r="V38" i="201"/>
  <c r="I38" i="201"/>
  <c r="E38" i="201"/>
  <c r="F38" i="201" s="1"/>
  <c r="V37" i="201"/>
  <c r="I37" i="201"/>
  <c r="M37" i="201" s="1"/>
  <c r="E37" i="201"/>
  <c r="F37" i="201" s="1"/>
  <c r="I35" i="201"/>
  <c r="E35" i="201"/>
  <c r="F35" i="201" s="1"/>
  <c r="I34" i="201"/>
  <c r="E34" i="201"/>
  <c r="F34" i="201" s="1"/>
  <c r="I33" i="201"/>
  <c r="M33" i="201" s="1"/>
  <c r="E33" i="201"/>
  <c r="F33" i="201" s="1"/>
  <c r="V32" i="201"/>
  <c r="I32" i="201"/>
  <c r="E32" i="201"/>
  <c r="F32" i="201" s="1"/>
  <c r="I31" i="201"/>
  <c r="E31" i="201"/>
  <c r="F31" i="201" s="1"/>
  <c r="V30" i="201"/>
  <c r="I30" i="201"/>
  <c r="M30" i="201" s="1"/>
  <c r="E30" i="201"/>
  <c r="F30" i="201" s="1"/>
  <c r="I28" i="201"/>
  <c r="E28" i="201"/>
  <c r="F28" i="201" s="1"/>
  <c r="V25" i="201"/>
  <c r="I25" i="201"/>
  <c r="E25" i="201"/>
  <c r="F25" i="201" s="1"/>
  <c r="V23" i="201"/>
  <c r="I23" i="201"/>
  <c r="E23" i="201"/>
  <c r="F23" i="201" s="1"/>
  <c r="V22" i="201"/>
  <c r="I22" i="201"/>
  <c r="E22" i="201"/>
  <c r="F22" i="201" s="1"/>
  <c r="V21" i="201"/>
  <c r="I21" i="201"/>
  <c r="E21" i="201"/>
  <c r="F21" i="201" s="1"/>
  <c r="I20" i="201"/>
  <c r="E20" i="201"/>
  <c r="F20" i="201" s="1"/>
  <c r="V19" i="201"/>
  <c r="I19" i="201"/>
  <c r="E19" i="201"/>
  <c r="F19" i="201" s="1"/>
  <c r="V17" i="201"/>
  <c r="I17" i="201"/>
  <c r="E17" i="201"/>
  <c r="F17" i="201" s="1"/>
  <c r="V16" i="201"/>
  <c r="I16" i="201"/>
  <c r="E16" i="201"/>
  <c r="F16" i="201" s="1"/>
  <c r="V15" i="201"/>
  <c r="I15" i="201"/>
  <c r="E15" i="201"/>
  <c r="F15" i="201" s="1"/>
  <c r="V14" i="201"/>
  <c r="I14" i="201"/>
  <c r="M14" i="201" s="1"/>
  <c r="E14" i="201"/>
  <c r="F14" i="201" s="1"/>
  <c r="V13" i="201"/>
  <c r="I13" i="201"/>
  <c r="M13" i="201" s="1"/>
  <c r="E13" i="201"/>
  <c r="F13" i="201" s="1"/>
  <c r="A13" i="201"/>
  <c r="A14" i="201" s="1"/>
  <c r="A15" i="201" s="1"/>
  <c r="A16" i="201" s="1"/>
  <c r="A17" i="201" s="1"/>
  <c r="A19" i="201" s="1"/>
  <c r="A20" i="201" s="1"/>
  <c r="A21" i="201" s="1"/>
  <c r="A22" i="201" s="1"/>
  <c r="A23" i="201" s="1"/>
  <c r="A25" i="201" s="1"/>
  <c r="V11" i="201"/>
  <c r="I11" i="201"/>
  <c r="E11" i="201"/>
  <c r="F11" i="201" s="1"/>
  <c r="M19" i="201" l="1"/>
  <c r="M162" i="201"/>
  <c r="M78" i="201"/>
  <c r="M135" i="201"/>
  <c r="M133" i="201"/>
  <c r="M88" i="201"/>
  <c r="M80" i="201"/>
  <c r="M49" i="201"/>
  <c r="M55" i="201"/>
  <c r="M52" i="201"/>
  <c r="X52" i="201" s="1"/>
  <c r="N65" i="201"/>
  <c r="W65" i="201" s="1"/>
  <c r="M65" i="201"/>
  <c r="N118" i="201"/>
  <c r="W118" i="201" s="1"/>
  <c r="X118" i="201" s="1"/>
  <c r="M118" i="201"/>
  <c r="N152" i="201"/>
  <c r="W152" i="201" s="1"/>
  <c r="M152" i="201"/>
  <c r="N16" i="201"/>
  <c r="W16" i="201" s="1"/>
  <c r="M16" i="201"/>
  <c r="N44" i="201"/>
  <c r="W44" i="201" s="1"/>
  <c r="M44" i="201"/>
  <c r="M57" i="201"/>
  <c r="N68" i="201"/>
  <c r="W68" i="201" s="1"/>
  <c r="M68" i="201"/>
  <c r="X68" i="201" s="1"/>
  <c r="N103" i="201"/>
  <c r="W103" i="201" s="1"/>
  <c r="X103" i="201" s="1"/>
  <c r="M103" i="201"/>
  <c r="N147" i="201"/>
  <c r="W147" i="201" s="1"/>
  <c r="M147" i="201"/>
  <c r="N106" i="201"/>
  <c r="W106" i="201" s="1"/>
  <c r="M106" i="201"/>
  <c r="X106" i="201" s="1"/>
  <c r="N126" i="201"/>
  <c r="W126" i="201" s="1"/>
  <c r="M126" i="201"/>
  <c r="N144" i="201"/>
  <c r="W144" i="201" s="1"/>
  <c r="M144" i="201"/>
  <c r="N23" i="201"/>
  <c r="W23" i="201" s="1"/>
  <c r="M23" i="201"/>
  <c r="N63" i="201"/>
  <c r="W63" i="201" s="1"/>
  <c r="M63" i="201"/>
  <c r="X63" i="201" s="1"/>
  <c r="N71" i="201"/>
  <c r="W71" i="201" s="1"/>
  <c r="M71" i="201"/>
  <c r="N113" i="201"/>
  <c r="W113" i="201" s="1"/>
  <c r="M113" i="201"/>
  <c r="N142" i="201"/>
  <c r="W142" i="201" s="1"/>
  <c r="X142" i="201" s="1"/>
  <c r="M142" i="201"/>
  <c r="N150" i="201"/>
  <c r="W150" i="201" s="1"/>
  <c r="M150" i="201"/>
  <c r="X150" i="201" s="1"/>
  <c r="N124" i="201"/>
  <c r="W124" i="201" s="1"/>
  <c r="M124" i="201"/>
  <c r="N137" i="201"/>
  <c r="W137" i="201" s="1"/>
  <c r="X137" i="201" s="1"/>
  <c r="M137" i="201"/>
  <c r="N145" i="201"/>
  <c r="W145" i="201" s="1"/>
  <c r="X145" i="201" s="1"/>
  <c r="M145" i="201"/>
  <c r="N58" i="201"/>
  <c r="W58" i="201" s="1"/>
  <c r="M58" i="201"/>
  <c r="X58" i="201" s="1"/>
  <c r="N79" i="201"/>
  <c r="W79" i="201" s="1"/>
  <c r="M79" i="201"/>
  <c r="N97" i="201"/>
  <c r="W97" i="201" s="1"/>
  <c r="X97" i="201" s="1"/>
  <c r="M97" i="201"/>
  <c r="N140" i="201"/>
  <c r="W140" i="201" s="1"/>
  <c r="X140" i="201" s="1"/>
  <c r="M140" i="201"/>
  <c r="M148" i="201"/>
  <c r="N156" i="201"/>
  <c r="W156" i="201" s="1"/>
  <c r="M156" i="201"/>
  <c r="M169" i="201"/>
  <c r="X169" i="201" s="1"/>
  <c r="N38" i="201"/>
  <c r="W38" i="201" s="1"/>
  <c r="X38" i="201" s="1"/>
  <c r="M38" i="201"/>
  <c r="N66" i="201"/>
  <c r="W66" i="201" s="1"/>
  <c r="X66" i="201" s="1"/>
  <c r="M66" i="201"/>
  <c r="N17" i="201"/>
  <c r="W17" i="201" s="1"/>
  <c r="M17" i="201"/>
  <c r="X17" i="201" s="1"/>
  <c r="N25" i="201"/>
  <c r="W25" i="201" s="1"/>
  <c r="M25" i="201"/>
  <c r="N108" i="201"/>
  <c r="W108" i="201" s="1"/>
  <c r="M108" i="201"/>
  <c r="N114" i="201"/>
  <c r="W114" i="201" s="1"/>
  <c r="X114" i="201" s="1"/>
  <c r="M114" i="201"/>
  <c r="N117" i="201"/>
  <c r="W117" i="201" s="1"/>
  <c r="M117" i="201"/>
  <c r="N151" i="201"/>
  <c r="W151" i="201" s="1"/>
  <c r="M151" i="201"/>
  <c r="N110" i="201"/>
  <c r="W110" i="201" s="1"/>
  <c r="X110" i="201" s="1"/>
  <c r="M110" i="201"/>
  <c r="N163" i="201"/>
  <c r="W163" i="201" s="1"/>
  <c r="X163" i="201" s="1"/>
  <c r="M163" i="201"/>
  <c r="N15" i="201"/>
  <c r="W15" i="201" s="1"/>
  <c r="M15" i="201"/>
  <c r="X15" i="201" s="1"/>
  <c r="N39" i="201"/>
  <c r="W39" i="201" s="1"/>
  <c r="M39" i="201"/>
  <c r="N67" i="201"/>
  <c r="W67" i="201" s="1"/>
  <c r="M67" i="201"/>
  <c r="N77" i="201"/>
  <c r="W77" i="201" s="1"/>
  <c r="X77" i="201" s="1"/>
  <c r="M77" i="201"/>
  <c r="M128" i="201"/>
  <c r="N154" i="201"/>
  <c r="W154" i="201" s="1"/>
  <c r="X154" i="201" s="1"/>
  <c r="M154" i="201"/>
  <c r="N165" i="201"/>
  <c r="W165" i="201" s="1"/>
  <c r="M165" i="201"/>
  <c r="N21" i="201"/>
  <c r="W21" i="201" s="1"/>
  <c r="M21" i="201"/>
  <c r="X21" i="201" s="1"/>
  <c r="N22" i="201"/>
  <c r="W22" i="201" s="1"/>
  <c r="M22" i="201"/>
  <c r="N32" i="201"/>
  <c r="W32" i="201" s="1"/>
  <c r="M32" i="201"/>
  <c r="X32" i="201" s="1"/>
  <c r="M62" i="201"/>
  <c r="M70" i="201"/>
  <c r="N95" i="201"/>
  <c r="W95" i="201" s="1"/>
  <c r="M95" i="201"/>
  <c r="X95" i="201" s="1"/>
  <c r="N132" i="201"/>
  <c r="W132" i="201" s="1"/>
  <c r="M132" i="201"/>
  <c r="N141" i="201"/>
  <c r="W141" i="201" s="1"/>
  <c r="X141" i="201" s="1"/>
  <c r="M141" i="201"/>
  <c r="N149" i="201"/>
  <c r="W149" i="201" s="1"/>
  <c r="M149" i="201"/>
  <c r="N26" i="201"/>
  <c r="W26" i="201" s="1"/>
  <c r="M26" i="201"/>
  <c r="N136" i="201"/>
  <c r="W136" i="201" s="1"/>
  <c r="M136" i="201"/>
  <c r="S134" i="201"/>
  <c r="V134" i="201" s="1"/>
  <c r="M134" i="201"/>
  <c r="S129" i="201"/>
  <c r="V129" i="201" s="1"/>
  <c r="M129" i="201"/>
  <c r="S131" i="201"/>
  <c r="V131" i="201" s="1"/>
  <c r="M131" i="201"/>
  <c r="S130" i="201"/>
  <c r="M130" i="201"/>
  <c r="N125" i="201"/>
  <c r="M125" i="201"/>
  <c r="N119" i="201"/>
  <c r="S120" i="201"/>
  <c r="V120" i="201" s="1"/>
  <c r="M120" i="201"/>
  <c r="S123" i="201"/>
  <c r="V123" i="201" s="1"/>
  <c r="M123" i="201"/>
  <c r="M122" i="201"/>
  <c r="N116" i="201"/>
  <c r="M116" i="201"/>
  <c r="S111" i="201"/>
  <c r="V111" i="201" s="1"/>
  <c r="M111" i="201"/>
  <c r="N112" i="201"/>
  <c r="M112" i="201"/>
  <c r="S105" i="201"/>
  <c r="V105" i="201" s="1"/>
  <c r="M105" i="201"/>
  <c r="S102" i="201"/>
  <c r="V102" i="201" s="1"/>
  <c r="M102" i="201"/>
  <c r="S94" i="201"/>
  <c r="V94" i="201" s="1"/>
  <c r="M94" i="201"/>
  <c r="N81" i="201"/>
  <c r="W81" i="201" s="1"/>
  <c r="M81" i="201"/>
  <c r="M83" i="201"/>
  <c r="S75" i="201"/>
  <c r="V75" i="201" s="1"/>
  <c r="M75" i="201"/>
  <c r="S76" i="201"/>
  <c r="V76" i="201" s="1"/>
  <c r="M76" i="201"/>
  <c r="M74" i="201"/>
  <c r="S59" i="201"/>
  <c r="V59" i="201" s="1"/>
  <c r="M59" i="201"/>
  <c r="N40" i="201"/>
  <c r="W40" i="201" s="1"/>
  <c r="M40" i="201"/>
  <c r="S48" i="201"/>
  <c r="W48" i="201" s="1"/>
  <c r="M48" i="201"/>
  <c r="S54" i="201"/>
  <c r="V54" i="201" s="1"/>
  <c r="M54" i="201"/>
  <c r="S47" i="201"/>
  <c r="W47" i="201" s="1"/>
  <c r="M47" i="201"/>
  <c r="S43" i="201"/>
  <c r="V43" i="201" s="1"/>
  <c r="M43" i="201"/>
  <c r="M11" i="201"/>
  <c r="X11" i="201" s="1"/>
  <c r="S34" i="201"/>
  <c r="V34" i="201" s="1"/>
  <c r="M34" i="201"/>
  <c r="N35" i="201"/>
  <c r="M35" i="201"/>
  <c r="N31" i="201"/>
  <c r="M31" i="201"/>
  <c r="L171" i="201"/>
  <c r="S28" i="201"/>
  <c r="V28" i="201" s="1"/>
  <c r="M28" i="201"/>
  <c r="M20" i="201"/>
  <c r="I171" i="201"/>
  <c r="X90" i="201"/>
  <c r="X26" i="201"/>
  <c r="X14" i="201"/>
  <c r="A26" i="201"/>
  <c r="A28" i="201" s="1"/>
  <c r="A30" i="201" s="1"/>
  <c r="A31" i="201" s="1"/>
  <c r="A32" i="201" s="1"/>
  <c r="A33" i="201" s="1"/>
  <c r="A34" i="201" s="1"/>
  <c r="A35" i="201" s="1"/>
  <c r="A37" i="201" s="1"/>
  <c r="A38" i="201" s="1"/>
  <c r="A39" i="201" s="1"/>
  <c r="A40" i="201" s="1"/>
  <c r="A42" i="201" s="1"/>
  <c r="A43" i="201" s="1"/>
  <c r="A44" i="201" s="1"/>
  <c r="A46" i="201" s="1"/>
  <c r="A47" i="201" s="1"/>
  <c r="A48" i="201" s="1"/>
  <c r="A49" i="201" s="1"/>
  <c r="A51" i="201" s="1"/>
  <c r="A52" i="201" s="1"/>
  <c r="A53" i="201" s="1"/>
  <c r="A54" i="201" s="1"/>
  <c r="A55" i="201" s="1"/>
  <c r="A57" i="201" s="1"/>
  <c r="A58" i="201" s="1"/>
  <c r="A59" i="201" s="1"/>
  <c r="A60" i="201" s="1"/>
  <c r="A61" i="201" s="1"/>
  <c r="A62" i="201" s="1"/>
  <c r="A63" i="201" s="1"/>
  <c r="A64" i="201" s="1"/>
  <c r="A65" i="201" s="1"/>
  <c r="A66" i="201" s="1"/>
  <c r="A67" i="201" s="1"/>
  <c r="A68" i="201" s="1"/>
  <c r="A69" i="201" s="1"/>
  <c r="A70" i="201" s="1"/>
  <c r="A71" i="201" s="1"/>
  <c r="A72" i="201" s="1"/>
  <c r="A74" i="201" s="1"/>
  <c r="A75" i="201" s="1"/>
  <c r="A76" i="201" s="1"/>
  <c r="A77" i="201" s="1"/>
  <c r="A78" i="201" s="1"/>
  <c r="A79" i="201" s="1"/>
  <c r="A80" i="201" s="1"/>
  <c r="A81" i="201" s="1"/>
  <c r="A83" i="201" s="1"/>
  <c r="A84" i="201" s="1"/>
  <c r="A85" i="201" s="1"/>
  <c r="A86" i="201" s="1"/>
  <c r="A88" i="201" s="1"/>
  <c r="A90" i="201" s="1"/>
  <c r="A92" i="201" s="1"/>
  <c r="A94" i="201" s="1"/>
  <c r="A95" i="201" s="1"/>
  <c r="A96" i="201" s="1"/>
  <c r="A97" i="201" s="1"/>
  <c r="A98" i="201" s="1"/>
  <c r="A100" i="201" s="1"/>
  <c r="A101" i="201" s="1"/>
  <c r="A102" i="201" s="1"/>
  <c r="A103" i="201" s="1"/>
  <c r="A104" i="201" s="1"/>
  <c r="A105" i="201" s="1"/>
  <c r="A106" i="201" s="1"/>
  <c r="A107" i="201" s="1"/>
  <c r="A108" i="201" s="1"/>
  <c r="A109" i="201" s="1"/>
  <c r="A110" i="201" s="1"/>
  <c r="A111" i="201" s="1"/>
  <c r="A112" i="201" s="1"/>
  <c r="A113" i="201" s="1"/>
  <c r="A114" i="201" s="1"/>
  <c r="A115" i="201" s="1"/>
  <c r="A116" i="201" s="1"/>
  <c r="A117" i="201" s="1"/>
  <c r="A118" i="201" s="1"/>
  <c r="A119" i="201" s="1"/>
  <c r="A120" i="201" s="1"/>
  <c r="A122" i="201" s="1"/>
  <c r="A123" i="201" s="1"/>
  <c r="A124" i="201" s="1"/>
  <c r="A125" i="201" s="1"/>
  <c r="A126" i="201" s="1"/>
  <c r="A127" i="201" s="1"/>
  <c r="A128" i="201" s="1"/>
  <c r="A129" i="201" s="1"/>
  <c r="A130" i="201" s="1"/>
  <c r="A131" i="201" s="1"/>
  <c r="A132" i="201" s="1"/>
  <c r="A133" i="201" s="1"/>
  <c r="A134" i="201" s="1"/>
  <c r="A135" i="201" s="1"/>
  <c r="A136" i="201" s="1"/>
  <c r="A137" i="201" s="1"/>
  <c r="A138" i="201" s="1"/>
  <c r="A139" i="201" s="1"/>
  <c r="A140" i="201" s="1"/>
  <c r="A141" i="201" s="1"/>
  <c r="A142" i="201" s="1"/>
  <c r="A143" i="201" s="1"/>
  <c r="A144" i="201" s="1"/>
  <c r="A145" i="201" s="1"/>
  <c r="X168" i="201"/>
  <c r="X19" i="201"/>
  <c r="N53" i="201"/>
  <c r="N74" i="201"/>
  <c r="S112" i="201"/>
  <c r="V112" i="201" s="1"/>
  <c r="X158" i="201"/>
  <c r="N160" i="201"/>
  <c r="S35" i="201"/>
  <c r="V35" i="201" s="1"/>
  <c r="N80" i="201"/>
  <c r="S80" i="201"/>
  <c r="V80" i="201" s="1"/>
  <c r="X37" i="201"/>
  <c r="X153" i="201"/>
  <c r="X162" i="201"/>
  <c r="X42" i="201"/>
  <c r="X51" i="201"/>
  <c r="X98" i="201"/>
  <c r="X13" i="201"/>
  <c r="N43" i="201"/>
  <c r="N61" i="201"/>
  <c r="N133" i="201"/>
  <c r="X124" i="201"/>
  <c r="N102" i="201"/>
  <c r="S74" i="201"/>
  <c r="V74" i="201" s="1"/>
  <c r="N107" i="201"/>
  <c r="S33" i="201"/>
  <c r="V33" i="201" s="1"/>
  <c r="N54" i="201"/>
  <c r="S107" i="201"/>
  <c r="V107" i="201" s="1"/>
  <c r="S122" i="201"/>
  <c r="N135" i="201"/>
  <c r="X92" i="201"/>
  <c r="X46" i="201"/>
  <c r="X100" i="201"/>
  <c r="X30" i="201"/>
  <c r="X60" i="201"/>
  <c r="V130" i="201"/>
  <c r="N33" i="201"/>
  <c r="X88" i="201"/>
  <c r="N20" i="201"/>
  <c r="X65" i="201"/>
  <c r="S119" i="201"/>
  <c r="V119" i="201" s="1"/>
  <c r="X126" i="201"/>
  <c r="S135" i="201"/>
  <c r="V135" i="201" s="1"/>
  <c r="S20" i="201"/>
  <c r="X22" i="201"/>
  <c r="N70" i="201"/>
  <c r="N128" i="201"/>
  <c r="W128" i="201" s="1"/>
  <c r="N131" i="201"/>
  <c r="W131" i="201" s="1"/>
  <c r="N139" i="201"/>
  <c r="N94" i="201"/>
  <c r="N130" i="201"/>
  <c r="W130" i="201" s="1"/>
  <c r="N49" i="201"/>
  <c r="N62" i="201"/>
  <c r="W62" i="201" s="1"/>
  <c r="N143" i="201"/>
  <c r="W143" i="201" s="1"/>
  <c r="S49" i="201"/>
  <c r="V49" i="201" s="1"/>
  <c r="X57" i="201"/>
  <c r="N75" i="201"/>
  <c r="S31" i="201"/>
  <c r="V31" i="201" s="1"/>
  <c r="N85" i="201"/>
  <c r="S125" i="201"/>
  <c r="V125" i="201" s="1"/>
  <c r="V48" i="201"/>
  <c r="S53" i="201"/>
  <c r="V53" i="201" s="1"/>
  <c r="N55" i="201"/>
  <c r="W55" i="201" s="1"/>
  <c r="N76" i="201"/>
  <c r="N84" i="201"/>
  <c r="W84" i="201" s="1"/>
  <c r="N170" i="201"/>
  <c r="W170" i="201" s="1"/>
  <c r="S55" i="201"/>
  <c r="V55" i="201" s="1"/>
  <c r="N59" i="201"/>
  <c r="W59" i="201" s="1"/>
  <c r="N86" i="201"/>
  <c r="W86" i="201" s="1"/>
  <c r="N138" i="201"/>
  <c r="W138" i="201" s="1"/>
  <c r="N64" i="201"/>
  <c r="W64" i="201" s="1"/>
  <c r="N78" i="201"/>
  <c r="W78" i="201" s="1"/>
  <c r="N96" i="201"/>
  <c r="X44" i="201"/>
  <c r="X83" i="201"/>
  <c r="S96" i="201"/>
  <c r="V96" i="201" s="1"/>
  <c r="N34" i="201"/>
  <c r="W34" i="201" s="1"/>
  <c r="N72" i="201"/>
  <c r="W72" i="201" s="1"/>
  <c r="S101" i="201"/>
  <c r="V101" i="201" s="1"/>
  <c r="N101" i="201"/>
  <c r="N104" i="201"/>
  <c r="N115" i="201"/>
  <c r="W115" i="201" s="1"/>
  <c r="N69" i="201"/>
  <c r="W69" i="201" s="1"/>
  <c r="S104" i="201"/>
  <c r="V104" i="201" s="1"/>
  <c r="N109" i="201"/>
  <c r="W109" i="201" s="1"/>
  <c r="N28" i="201"/>
  <c r="W28" i="201" s="1"/>
  <c r="N127" i="201"/>
  <c r="W127" i="201" s="1"/>
  <c r="N155" i="201"/>
  <c r="W155" i="201" s="1"/>
  <c r="S85" i="201"/>
  <c r="V85" i="201" s="1"/>
  <c r="N105" i="201"/>
  <c r="N111" i="201"/>
  <c r="S116" i="201"/>
  <c r="V116" i="201" s="1"/>
  <c r="X117" i="201"/>
  <c r="N123" i="201"/>
  <c r="N129" i="201"/>
  <c r="S133" i="201"/>
  <c r="V133" i="201" s="1"/>
  <c r="N148" i="201"/>
  <c r="N159" i="201"/>
  <c r="W159" i="201" s="1"/>
  <c r="N134" i="201"/>
  <c r="N120" i="201"/>
  <c r="W120" i="201" s="1"/>
  <c r="X156" i="201"/>
  <c r="W134" i="201" l="1"/>
  <c r="X149" i="201"/>
  <c r="X165" i="201"/>
  <c r="X39" i="201"/>
  <c r="X151" i="201"/>
  <c r="X25" i="201"/>
  <c r="X79" i="201"/>
  <c r="X71" i="201"/>
  <c r="X152" i="201"/>
  <c r="X136" i="201"/>
  <c r="X23" i="201"/>
  <c r="X147" i="201"/>
  <c r="X16" i="201"/>
  <c r="X67" i="201"/>
  <c r="X108" i="201"/>
  <c r="X113" i="201"/>
  <c r="X144" i="201"/>
  <c r="W102" i="201"/>
  <c r="X102" i="201" s="1"/>
  <c r="X47" i="201"/>
  <c r="W111" i="201"/>
  <c r="X81" i="201"/>
  <c r="W148" i="201"/>
  <c r="X148" i="201" s="1"/>
  <c r="W61" i="201"/>
  <c r="X61" i="201" s="1"/>
  <c r="W54" i="201"/>
  <c r="X54" i="201" s="1"/>
  <c r="W160" i="201"/>
  <c r="X160" i="201" s="1"/>
  <c r="W116" i="201"/>
  <c r="W70" i="201"/>
  <c r="X70" i="201" s="1"/>
  <c r="W129" i="201"/>
  <c r="X129" i="201" s="1"/>
  <c r="W94" i="201"/>
  <c r="X94" i="201" s="1"/>
  <c r="W33" i="201"/>
  <c r="X33" i="201" s="1"/>
  <c r="W139" i="201"/>
  <c r="X139" i="201" s="1"/>
  <c r="W133" i="201"/>
  <c r="X40" i="201"/>
  <c r="W135" i="201"/>
  <c r="X135" i="201" s="1"/>
  <c r="W125" i="201"/>
  <c r="X125" i="201" s="1"/>
  <c r="W122" i="201"/>
  <c r="X122" i="201" s="1"/>
  <c r="W123" i="201"/>
  <c r="X123" i="201" s="1"/>
  <c r="W119" i="201"/>
  <c r="W112" i="201"/>
  <c r="W107" i="201"/>
  <c r="X107" i="201" s="1"/>
  <c r="W105" i="201"/>
  <c r="X105" i="201" s="1"/>
  <c r="W104" i="201"/>
  <c r="X104" i="201" s="1"/>
  <c r="W101" i="201"/>
  <c r="W96" i="201"/>
  <c r="X96" i="201" s="1"/>
  <c r="W85" i="201"/>
  <c r="X85" i="201" s="1"/>
  <c r="W80" i="201"/>
  <c r="X80" i="201" s="1"/>
  <c r="W74" i="201"/>
  <c r="X74" i="201" s="1"/>
  <c r="W76" i="201"/>
  <c r="W75" i="201"/>
  <c r="X75" i="201" s="1"/>
  <c r="W49" i="201"/>
  <c r="W53" i="201"/>
  <c r="X53" i="201" s="1"/>
  <c r="V47" i="201"/>
  <c r="W43" i="201"/>
  <c r="X43" i="201" s="1"/>
  <c r="W35" i="201"/>
  <c r="W31" i="201"/>
  <c r="X31" i="201" s="1"/>
  <c r="M171" i="201"/>
  <c r="A147" i="201"/>
  <c r="A148" i="201" s="1"/>
  <c r="A149" i="201" s="1"/>
  <c r="A150" i="201" s="1"/>
  <c r="A151" i="201" s="1"/>
  <c r="A152" i="201" s="1"/>
  <c r="A153" i="201" s="1"/>
  <c r="A154" i="201" s="1"/>
  <c r="A155" i="201" s="1"/>
  <c r="A156" i="201" s="1"/>
  <c r="A158" i="201" s="1"/>
  <c r="A159" i="201" s="1"/>
  <c r="A160" i="201" s="1"/>
  <c r="A162" i="201" s="1"/>
  <c r="A163" i="201" s="1"/>
  <c r="A165" i="201" s="1"/>
  <c r="A168" i="201" s="1"/>
  <c r="A169" i="201" s="1"/>
  <c r="A170" i="201" s="1"/>
  <c r="W20" i="201"/>
  <c r="X20" i="201" s="1"/>
  <c r="N171" i="201"/>
  <c r="V20" i="201"/>
  <c r="S171" i="201"/>
  <c r="X35" i="201"/>
  <c r="V122" i="201"/>
  <c r="X128" i="201"/>
  <c r="X143" i="201"/>
  <c r="X112" i="201"/>
  <c r="X49" i="201"/>
  <c r="X111" i="201"/>
  <c r="X159" i="201"/>
  <c r="X48" i="201"/>
  <c r="X62" i="201"/>
  <c r="X134" i="201"/>
  <c r="X69" i="201"/>
  <c r="X120" i="201"/>
  <c r="X34" i="201"/>
  <c r="X130" i="201"/>
  <c r="X131" i="201"/>
  <c r="X119" i="201"/>
  <c r="X127" i="201"/>
  <c r="X55" i="201"/>
  <c r="X133" i="201"/>
  <c r="X109" i="201"/>
  <c r="X101" i="201"/>
  <c r="X138" i="201"/>
  <c r="X115" i="201"/>
  <c r="X72" i="201"/>
  <c r="X78" i="201"/>
  <c r="X170" i="201"/>
  <c r="X84" i="201"/>
  <c r="X116" i="201"/>
  <c r="X64" i="201"/>
  <c r="X86" i="201"/>
  <c r="X155" i="201"/>
  <c r="X28" i="201"/>
  <c r="X132" i="201"/>
  <c r="X76" i="201"/>
  <c r="X59" i="201"/>
  <c r="V171" i="201" l="1"/>
  <c r="W171" i="201"/>
  <c r="X171" i="20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37" i="194"/>
  <c r="V93" i="194"/>
  <c r="V153" i="194"/>
  <c r="V164" i="194"/>
  <c r="V13" i="194"/>
  <c r="V51" i="194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25" i="194"/>
  <c r="V97" i="194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30" i="194"/>
  <c r="V100" i="194"/>
  <c r="V31" i="194"/>
  <c r="V54" i="194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15" i="194"/>
  <c r="V52" i="194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U165" i="194" l="1"/>
  <c r="V15" i="194"/>
  <c r="V165" i="194" s="1"/>
</calcChain>
</file>

<file path=xl/sharedStrings.xml><?xml version="1.0" encoding="utf-8"?>
<sst xmlns="http://schemas.openxmlformats.org/spreadsheetml/2006/main" count="757" uniqueCount="356">
  <si>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</si>
  <si>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</si>
  <si>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</si>
  <si>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</si>
  <si>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</si>
  <si>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</si>
  <si>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</si>
  <si>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</si>
  <si>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</si>
  <si>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</si>
  <si>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</si>
  <si>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</si>
  <si>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</si>
  <si>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</si>
  <si>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</si>
  <si>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</si>
  <si>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</si>
  <si>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</si>
  <si>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</si>
  <si>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</si>
  <si>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</si>
  <si>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</si>
  <si>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</si>
  <si>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</si>
  <si>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</si>
  <si>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</si>
  <si>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</si>
  <si>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</si>
  <si>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</si>
  <si>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</si>
  <si>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</si>
  <si>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</si>
  <si>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</si>
  <si>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</si>
  <si>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</si>
  <si>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</si>
  <si>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</si>
  <si>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</si>
  <si>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</si>
  <si>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</si>
  <si>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</si>
  <si>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</si>
  <si>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</si>
  <si>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</si>
  <si>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</si>
  <si>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</si>
  <si>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</si>
  <si>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</si>
  <si>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</si>
  <si>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</si>
  <si>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</si>
  <si>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</si>
  <si>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</si>
  <si>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</si>
  <si>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</si>
  <si>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</si>
  <si>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</si>
  <si>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</si>
  <si>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</si>
  <si>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</si>
  <si>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</si>
  <si>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</si>
  <si>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</si>
  <si>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</si>
  <si>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</si>
  <si>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</si>
  <si>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</si>
  <si>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</si>
  <si>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</si>
  <si>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</si>
  <si>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</si>
  <si>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</si>
  <si>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</si>
  <si>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</si>
  <si>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</si>
  <si>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</si>
  <si>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</si>
  <si>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</si>
  <si>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</si>
  <si>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</si>
  <si>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</si>
  <si>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</si>
  <si>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</si>
  <si>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</si>
  <si>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</si>
  <si>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</si>
  <si>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</si>
  <si>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</si>
  <si>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</si>
  <si>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</si>
  <si>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</si>
  <si>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</si>
  <si>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</si>
  <si>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</si>
  <si>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</si>
  <si>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</si>
  <si>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</si>
  <si>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</si>
  <si>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</si>
  <si>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</si>
  <si>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</si>
  <si>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</si>
  <si>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</si>
  <si>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</si>
  <si>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</si>
  <si>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</si>
  <si>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</si>
  <si>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</si>
  <si>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</si>
  <si>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</si>
  <si>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</si>
  <si>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</si>
  <si>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</si>
  <si>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</si>
  <si>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</si>
  <si>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</si>
  <si>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</si>
  <si>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</si>
  <si>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</si>
  <si>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</si>
  <si>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</si>
  <si>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</si>
  <si>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</si>
  <si>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</si>
  <si>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</si>
  <si>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</si>
  <si>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</si>
  <si>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</si>
  <si>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</si>
  <si>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</si>
  <si>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</si>
  <si>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</si>
  <si>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</si>
  <si>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</si>
  <si>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</si>
  <si>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</si>
  <si>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</si>
  <si>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</si>
  <si>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</si>
  <si>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</si>
  <si>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</si>
  <si>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</si>
  <si>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</si>
  <si>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</si>
  <si>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</si>
  <si>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</si>
  <si>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</si>
  <si>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</si>
  <si>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</si>
  <si>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</si>
  <si>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</si>
  <si>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</si>
  <si>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</si>
  <si>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</si>
  <si>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</si>
  <si>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</si>
  <si>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</si>
  <si>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</si>
  <si>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</si>
  <si>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</si>
  <si>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</si>
  <si>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</si>
  <si>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</si>
  <si>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</si>
  <si>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</si>
  <si>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</si>
  <si>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</si>
  <si>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</si>
  <si>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</si>
  <si>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</si>
  <si>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</si>
  <si>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</si>
  <si>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</si>
  <si>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</si>
  <si>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</si>
  <si>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</si>
  <si>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</si>
  <si>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</si>
  <si>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</si>
  <si>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</si>
  <si>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</si>
  <si>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</si>
  <si>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</si>
  <si>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</si>
  <si>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</si>
  <si>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</si>
  <si>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</si>
  <si>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</si>
  <si>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</si>
  <si>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</si>
  <si>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</si>
  <si>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</si>
  <si>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</si>
  <si>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</si>
  <si>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</si>
  <si>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</si>
  <si>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</si>
  <si>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</si>
  <si>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</si>
  <si>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</si>
  <si>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</si>
  <si>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</si>
  <si>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</si>
  <si>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</si>
  <si>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</si>
  <si>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</si>
  <si>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</si>
  <si>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</si>
  <si>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</si>
  <si>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</si>
  <si>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</si>
  <si>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</si>
  <si>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</si>
  <si>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</si>
  <si>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</si>
  <si>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</si>
  <si>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</si>
  <si>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</si>
  <si>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</si>
  <si>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</si>
  <si>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</si>
  <si>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</si>
  <si>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</si>
  <si>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</si>
  <si>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</si>
  <si>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</si>
  <si>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</si>
  <si>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</si>
  <si>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</si>
  <si>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</si>
  <si>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</si>
  <si>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</si>
  <si>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</si>
  <si>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</si>
  <si>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</si>
  <si>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</si>
  <si>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</si>
  <si>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</si>
  <si>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</si>
  <si>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</si>
  <si>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</si>
  <si>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</si>
  <si>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</si>
  <si>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</si>
  <si>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</si>
  <si>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</si>
  <si>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</si>
  <si>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</si>
  <si>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</si>
  <si>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</si>
  <si>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</si>
  <si>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</si>
  <si>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</si>
  <si>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</si>
  <si>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</si>
  <si>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</si>
  <si>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</si>
  <si>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</si>
  <si>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</si>
  <si>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</si>
  <si>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</si>
  <si>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</si>
  <si>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</si>
  <si>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</si>
  <si>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</si>
  <si>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</si>
  <si>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</si>
  <si>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</si>
  <si>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</si>
  <si>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</si>
  <si>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</si>
  <si>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</si>
  <si>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</si>
  <si>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</si>
  <si>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</si>
  <si>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</si>
  <si>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</si>
  <si>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</si>
  <si>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</si>
  <si>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</si>
  <si>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</si>
  <si>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</si>
  <si>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</si>
  <si>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</si>
  <si>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</si>
  <si>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</si>
  <si>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</si>
  <si>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</si>
  <si>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</si>
  <si>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</si>
  <si>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</si>
  <si>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</si>
  <si>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</si>
  <si>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</si>
  <si>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</si>
  <si>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</si>
  <si>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</si>
  <si>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</si>
  <si>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</si>
  <si>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</si>
  <si>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</si>
  <si>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</si>
  <si>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</si>
  <si>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</si>
  <si>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</si>
  <si>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</si>
  <si>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</si>
  <si>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</si>
  <si>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</si>
  <si>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</si>
  <si>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</si>
  <si>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</si>
  <si>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</si>
  <si>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</si>
  <si>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</si>
  <si>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</si>
  <si>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</si>
  <si>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</si>
  <si>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</si>
  <si>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</si>
  <si>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</si>
  <si>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</si>
  <si>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</si>
  <si>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</si>
  <si>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</si>
  <si>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</si>
  <si>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</si>
  <si>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</si>
  <si>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</si>
  <si>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</si>
  <si>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</si>
  <si>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</si>
  <si>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</si>
  <si>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</si>
  <si>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</si>
  <si>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</si>
  <si>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</si>
  <si>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</si>
  <si>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</si>
  <si>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GARCIA VALENCIA MIRIAM IVAN</t>
  </si>
  <si>
    <t>COBIAN MEDINA ISAAC ALEJANDRO</t>
  </si>
  <si>
    <t>.0400833770-3</t>
  </si>
  <si>
    <t>.0519015488-9.</t>
  </si>
  <si>
    <t>01</t>
  </si>
  <si>
    <t>.0412850642-7.</t>
  </si>
  <si>
    <t>0517961093-5</t>
  </si>
  <si>
    <t>VILLALVAZO MAGAÑA DIANA ITZEL</t>
  </si>
  <si>
    <t>PRIMA VACACIONAL</t>
  </si>
  <si>
    <t>05</t>
  </si>
  <si>
    <t>PATRIMONIO</t>
  </si>
  <si>
    <t>.0401826668-6.</t>
  </si>
  <si>
    <t>BERNARDINO CALVARIO GUSTAVO</t>
  </si>
  <si>
    <t>JIMENEZ GONZALEZ LETICIA GUADALUPE</t>
  </si>
  <si>
    <t>.0116912168-6.</t>
  </si>
  <si>
    <t>NOMINA DEL 01  AL 15  DE ABRIL 2025</t>
  </si>
  <si>
    <t>VELAZQUEZ FARIAS MARIA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</si>
</sst>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7" fillId="0" borderId="7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6B8CE18-CAAA-4930-9F78-65B43538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07" zoomScale="90" zoomScaleNormal="100" zoomScaleSheetLayoutView="90" workbookViewId="0">
      <selection activeCell="A126" sqref="A12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338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6"/>
  <sheetViews>
    <sheetView tabSelected="1" topLeftCell="D4" zoomScaleNormal="100" zoomScaleSheetLayoutView="90" workbookViewId="0">
      <selection activeCell="A145" sqref="A1:XFD104857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1" width="20" style="6" customWidth="1"/>
    <col min="12" max="12" width="15.85546875" style="6" customWidth="1"/>
    <col min="13" max="13" width="15.5703125" style="6" customWidth="1"/>
    <col min="14" max="14" width="13" style="6" customWidth="1"/>
    <col min="15" max="15" width="14.85546875" style="6" customWidth="1"/>
    <col min="16" max="16" width="13.7109375" style="6" customWidth="1"/>
    <col min="17" max="17" width="14.42578125" style="6" customWidth="1"/>
    <col min="18" max="18" width="19.5703125" style="6" customWidth="1"/>
    <col min="19" max="19" width="13.5703125" style="6" customWidth="1"/>
    <col min="20" max="20" width="14.28515625" style="6" customWidth="1"/>
    <col min="21" max="21" width="14.5703125" style="6" customWidth="1"/>
    <col min="22" max="22" width="16.7109375" style="6" customWidth="1"/>
    <col min="23" max="23" width="14.5703125" style="6" customWidth="1"/>
    <col min="24" max="24" width="17.28515625" style="6" customWidth="1"/>
    <col min="25" max="25" width="27" style="6" customWidth="1"/>
    <col min="26" max="16384" width="12.7109375" style="6"/>
  </cols>
  <sheetData>
    <row r="1" spans="1:26" x14ac:dyDescent="0.25">
      <c r="B1" s="6" t="s">
        <v>0</v>
      </c>
      <c r="C1" s="7" t="s">
        <v>0</v>
      </c>
      <c r="E1" s="6" t="s">
        <v>0</v>
      </c>
      <c r="O1" s="6" t="s">
        <v>0</v>
      </c>
      <c r="V1" s="6" t="s">
        <v>0</v>
      </c>
    </row>
    <row r="2" spans="1:26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6" t="s">
        <v>0</v>
      </c>
    </row>
    <row r="3" spans="1:26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1"/>
      <c r="L3" s="11"/>
      <c r="M3" s="12"/>
      <c r="N3" s="13"/>
      <c r="O3" s="14"/>
      <c r="P3" s="14"/>
      <c r="Q3" s="14"/>
      <c r="R3" s="14"/>
      <c r="S3" s="14"/>
      <c r="T3" s="14"/>
      <c r="U3" s="14"/>
      <c r="V3" s="2"/>
      <c r="W3" s="15" t="s">
        <v>0</v>
      </c>
      <c r="X3" s="15"/>
    </row>
    <row r="4" spans="1:26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8"/>
      <c r="L4" s="18"/>
      <c r="M4" s="12"/>
      <c r="X4" s="19"/>
      <c r="Y4" s="19"/>
      <c r="Z4" s="19"/>
    </row>
    <row r="5" spans="1:26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20"/>
      <c r="M5" s="12"/>
      <c r="N5" s="109" t="s">
        <v>354</v>
      </c>
      <c r="O5" s="109"/>
      <c r="P5" s="109"/>
      <c r="Q5" s="109"/>
      <c r="R5" s="109"/>
      <c r="S5" s="109"/>
      <c r="T5" s="109"/>
      <c r="U5" s="109"/>
      <c r="V5" s="109"/>
      <c r="W5" s="109"/>
    </row>
    <row r="6" spans="1:26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3"/>
      <c r="L6" s="23"/>
      <c r="M6" s="24"/>
      <c r="N6" s="113" t="s">
        <v>8</v>
      </c>
      <c r="O6" s="114"/>
      <c r="P6" s="25"/>
      <c r="Q6" s="25"/>
      <c r="R6" s="25"/>
      <c r="S6" s="25"/>
      <c r="T6" s="25"/>
      <c r="U6" s="25"/>
      <c r="V6" s="26"/>
      <c r="W6" s="27"/>
      <c r="X6" s="15"/>
    </row>
    <row r="7" spans="1:26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289</v>
      </c>
      <c r="K7" s="89" t="s">
        <v>290</v>
      </c>
      <c r="L7" s="89" t="s">
        <v>347</v>
      </c>
      <c r="M7" s="89" t="s">
        <v>18</v>
      </c>
      <c r="N7" s="83" t="s">
        <v>292</v>
      </c>
      <c r="O7" s="89" t="s">
        <v>19</v>
      </c>
      <c r="P7" s="89" t="s">
        <v>318</v>
      </c>
      <c r="Q7" s="89" t="s">
        <v>325</v>
      </c>
      <c r="R7" s="89" t="s">
        <v>20</v>
      </c>
      <c r="S7" s="89" t="s">
        <v>21</v>
      </c>
      <c r="T7" s="89" t="s">
        <v>22</v>
      </c>
      <c r="U7" s="91" t="s">
        <v>304</v>
      </c>
      <c r="V7" s="93" t="s">
        <v>23</v>
      </c>
      <c r="W7" s="83" t="s">
        <v>24</v>
      </c>
      <c r="X7" s="83" t="s">
        <v>25</v>
      </c>
      <c r="Y7" s="86" t="s">
        <v>293</v>
      </c>
    </row>
    <row r="8" spans="1:26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105"/>
      <c r="K8" s="90"/>
      <c r="L8" s="90"/>
      <c r="M8" s="105"/>
      <c r="N8" s="85"/>
      <c r="O8" s="90"/>
      <c r="P8" s="90"/>
      <c r="Q8" s="90"/>
      <c r="R8" s="90"/>
      <c r="S8" s="90"/>
      <c r="T8" s="90"/>
      <c r="U8" s="92"/>
      <c r="V8" s="94"/>
      <c r="W8" s="84"/>
      <c r="X8" s="84"/>
      <c r="Y8" s="87"/>
    </row>
    <row r="9" spans="1:26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9" t="s">
        <v>343</v>
      </c>
      <c r="K9" s="29" t="s">
        <v>322</v>
      </c>
      <c r="L9" s="29" t="s">
        <v>348</v>
      </c>
      <c r="M9" s="90"/>
      <c r="N9" s="29" t="s">
        <v>26</v>
      </c>
      <c r="O9" s="29" t="s">
        <v>27</v>
      </c>
      <c r="P9" s="28" t="s">
        <v>319</v>
      </c>
      <c r="Q9" s="28" t="s">
        <v>307</v>
      </c>
      <c r="R9" s="28" t="s">
        <v>28</v>
      </c>
      <c r="S9" s="28" t="s">
        <v>29</v>
      </c>
      <c r="T9" s="28" t="s">
        <v>30</v>
      </c>
      <c r="U9" s="28" t="s">
        <v>303</v>
      </c>
      <c r="V9" s="28" t="s">
        <v>309</v>
      </c>
      <c r="W9" s="85"/>
      <c r="X9" s="85"/>
      <c r="Y9" s="88"/>
    </row>
    <row r="10" spans="1:26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3"/>
      <c r="M10" s="35"/>
      <c r="N10" s="36"/>
      <c r="O10" s="33"/>
      <c r="P10" s="33"/>
      <c r="Q10" s="33"/>
      <c r="R10" s="33"/>
      <c r="S10" s="33"/>
      <c r="T10" s="33"/>
      <c r="U10" s="33"/>
      <c r="V10" s="1"/>
      <c r="W10" s="36"/>
      <c r="X10" s="36"/>
    </row>
    <row r="11" spans="1:26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>
        <f>D11*5</f>
        <v>5083.05</v>
      </c>
      <c r="M11" s="33">
        <f>SUM(I11+J11+K11+L11)</f>
        <v>20635.522000000001</v>
      </c>
      <c r="N11" s="36">
        <v>0</v>
      </c>
      <c r="O11" s="33">
        <v>408.97</v>
      </c>
      <c r="P11" s="33">
        <v>2488.0100000000002</v>
      </c>
      <c r="Q11" s="82"/>
      <c r="R11" s="33"/>
      <c r="S11" s="33"/>
      <c r="T11" s="33"/>
      <c r="U11" s="33"/>
      <c r="V11" s="1">
        <f>SUM(Q11+R11+S11+T11+U11)</f>
        <v>0</v>
      </c>
      <c r="W11" s="36">
        <f>SUM(N11+O11+P11+Q11+R11+S11+T11+U11)</f>
        <v>2896.9800000000005</v>
      </c>
      <c r="X11" s="40">
        <f>M11-W11</f>
        <v>17738.542000000001</v>
      </c>
      <c r="Y11" s="41"/>
    </row>
    <row r="12" spans="1:26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/>
      <c r="M12" s="33"/>
      <c r="N12" s="36"/>
      <c r="O12" s="33"/>
      <c r="P12" s="33"/>
      <c r="R12" s="33"/>
      <c r="S12" s="33"/>
      <c r="T12" s="33"/>
      <c r="U12" s="33"/>
      <c r="V12" s="1"/>
      <c r="W12" s="36">
        <f t="shared" ref="W12:W75" si="0">SUM(N12+O12+P12+Q12+R12+S12+T12+U12)</f>
        <v>0</v>
      </c>
      <c r="X12" s="40"/>
    </row>
    <row r="13" spans="1:26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>
        <f t="shared" ref="L13:L76" si="1">D13*5</f>
        <v>4380.1000000000004</v>
      </c>
      <c r="M13" s="33">
        <f t="shared" ref="M13:M75" si="2">SUM(I13+J13+K13+L13)</f>
        <v>17795.603999999999</v>
      </c>
      <c r="N13" s="36">
        <v>0</v>
      </c>
      <c r="O13" s="33">
        <v>0</v>
      </c>
      <c r="P13" s="33">
        <v>2021.13</v>
      </c>
      <c r="Q13" s="33"/>
      <c r="R13" s="33"/>
      <c r="S13" s="33"/>
      <c r="T13" s="33"/>
      <c r="U13" s="33"/>
      <c r="V13" s="1">
        <f>SUM(Q13+R13+S13+T13+U13)</f>
        <v>0</v>
      </c>
      <c r="W13" s="36">
        <f t="shared" si="0"/>
        <v>2021.13</v>
      </c>
      <c r="X13" s="40">
        <f>M13-W13</f>
        <v>15774.473999999998</v>
      </c>
      <c r="Y13" s="42"/>
    </row>
    <row r="14" spans="1:26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>
        <f t="shared" si="1"/>
        <v>2667.6</v>
      </c>
      <c r="M14" s="33">
        <f t="shared" si="2"/>
        <v>11713.503999999999</v>
      </c>
      <c r="N14" s="36">
        <v>0</v>
      </c>
      <c r="O14" s="33">
        <v>214.62</v>
      </c>
      <c r="P14" s="33">
        <v>1098.21</v>
      </c>
      <c r="Q14" s="33"/>
      <c r="R14" s="33">
        <v>50</v>
      </c>
      <c r="S14" s="33"/>
      <c r="T14" s="33">
        <v>1000</v>
      </c>
      <c r="U14" s="33"/>
      <c r="V14" s="1">
        <f>SUM(Q14+R14+S14+T14+U14)</f>
        <v>1050</v>
      </c>
      <c r="W14" s="36">
        <f t="shared" si="0"/>
        <v>2362.83</v>
      </c>
      <c r="X14" s="40">
        <f>M14-W14</f>
        <v>9350.6739999999991</v>
      </c>
      <c r="Y14" s="41"/>
    </row>
    <row r="15" spans="1:26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>
        <f t="shared" si="1"/>
        <v>2262.3500000000004</v>
      </c>
      <c r="M15" s="33">
        <f t="shared" si="2"/>
        <v>10076.294</v>
      </c>
      <c r="N15" s="36">
        <f>I15*1%</f>
        <v>68.775440000000003</v>
      </c>
      <c r="O15" s="33">
        <v>182.02</v>
      </c>
      <c r="P15" s="33">
        <v>835.06</v>
      </c>
      <c r="Q15" s="33"/>
      <c r="R15" s="33">
        <v>50</v>
      </c>
      <c r="S15" s="33"/>
      <c r="T15" s="33"/>
      <c r="U15" s="33"/>
      <c r="V15" s="1">
        <f>SUM(Q15+R15+S15+T15+U15)</f>
        <v>50</v>
      </c>
      <c r="W15" s="36">
        <f t="shared" si="0"/>
        <v>1135.85544</v>
      </c>
      <c r="X15" s="40">
        <f>M15-W15</f>
        <v>8940.4385600000005</v>
      </c>
      <c r="Y15" s="42"/>
    </row>
    <row r="16" spans="1:26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>
        <f t="shared" si="1"/>
        <v>2056.0499999999997</v>
      </c>
      <c r="M16" s="33">
        <f t="shared" si="2"/>
        <v>9800.4419999999991</v>
      </c>
      <c r="N16" s="36">
        <f>I16*1%</f>
        <v>62.503920000000001</v>
      </c>
      <c r="O16" s="33">
        <v>152.25</v>
      </c>
      <c r="P16" s="33">
        <v>820.2</v>
      </c>
      <c r="Q16" s="33"/>
      <c r="R16" s="33">
        <v>50</v>
      </c>
      <c r="S16" s="33"/>
      <c r="T16" s="33">
        <v>500</v>
      </c>
      <c r="U16" s="33"/>
      <c r="V16" s="1">
        <f>SUM(Q16+R16+S16+T16+U16)</f>
        <v>550</v>
      </c>
      <c r="W16" s="36">
        <f t="shared" si="0"/>
        <v>1584.9539199999999</v>
      </c>
      <c r="X16" s="40">
        <f>M16-W16</f>
        <v>8215.4880799999992</v>
      </c>
      <c r="Y16" s="42"/>
    </row>
    <row r="17" spans="1:25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>
        <f t="shared" si="1"/>
        <v>1796.2</v>
      </c>
      <c r="M17" s="33">
        <f t="shared" si="2"/>
        <v>8750.648000000001</v>
      </c>
      <c r="N17" s="36">
        <f>I17*1%</f>
        <v>54.604480000000002</v>
      </c>
      <c r="O17" s="33">
        <v>144.52000000000001</v>
      </c>
      <c r="P17" s="33">
        <v>678.63</v>
      </c>
      <c r="Q17" s="33"/>
      <c r="R17" s="33">
        <v>50</v>
      </c>
      <c r="S17" s="33"/>
      <c r="T17" s="33">
        <v>625</v>
      </c>
      <c r="U17" s="33"/>
      <c r="V17" s="1">
        <f>SUM(Q17+R17+S17+T17+U17)</f>
        <v>675</v>
      </c>
      <c r="W17" s="36">
        <f t="shared" si="0"/>
        <v>1552.7544800000001</v>
      </c>
      <c r="X17" s="40">
        <f>M17-W17</f>
        <v>7197.8935200000014</v>
      </c>
      <c r="Y17" s="43"/>
    </row>
    <row r="18" spans="1:25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/>
      <c r="M18" s="33"/>
      <c r="N18" s="36"/>
      <c r="O18" s="33"/>
      <c r="P18" s="33"/>
      <c r="Q18" s="33"/>
      <c r="R18" s="33"/>
      <c r="S18" s="33"/>
      <c r="T18" s="33"/>
      <c r="U18" s="33"/>
      <c r="V18" s="1"/>
      <c r="W18" s="36">
        <f t="shared" si="0"/>
        <v>0</v>
      </c>
      <c r="X18" s="40"/>
    </row>
    <row r="19" spans="1:25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3">D19*1.1507</f>
        <v>709.36052200000006</v>
      </c>
      <c r="F19" s="39">
        <f t="shared" ref="F19:F23" si="4">E19</f>
        <v>709.36052200000006</v>
      </c>
      <c r="G19" s="34">
        <v>15.2</v>
      </c>
      <c r="H19" s="34">
        <v>15.2</v>
      </c>
      <c r="I19" s="33">
        <f t="shared" ref="I19:I23" si="5">D19*H19</f>
        <v>9370.1920000000009</v>
      </c>
      <c r="J19" s="33">
        <v>100</v>
      </c>
      <c r="K19" s="33">
        <v>1394</v>
      </c>
      <c r="L19" s="33">
        <f t="shared" si="1"/>
        <v>3082.3</v>
      </c>
      <c r="M19" s="33">
        <f t="shared" si="2"/>
        <v>13946.492000000002</v>
      </c>
      <c r="N19" s="36">
        <v>0</v>
      </c>
      <c r="O19" s="33">
        <v>247.99</v>
      </c>
      <c r="P19" s="33">
        <v>1486.59</v>
      </c>
      <c r="Q19" s="33"/>
      <c r="R19" s="33">
        <v>50</v>
      </c>
      <c r="S19" s="33"/>
      <c r="T19" s="33">
        <v>750</v>
      </c>
      <c r="U19" s="33"/>
      <c r="V19" s="1">
        <f>SUM(Q19+R19+S19+T19+U19)</f>
        <v>800</v>
      </c>
      <c r="W19" s="36">
        <f t="shared" si="0"/>
        <v>2534.58</v>
      </c>
      <c r="X19" s="40">
        <f>M19-W19</f>
        <v>11411.912000000002</v>
      </c>
      <c r="Y19" s="42"/>
    </row>
    <row r="20" spans="1:25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3"/>
        <v>473.17934700000001</v>
      </c>
      <c r="F20" s="39">
        <f t="shared" si="4"/>
        <v>473.17934700000001</v>
      </c>
      <c r="G20" s="34">
        <v>15.2</v>
      </c>
      <c r="H20" s="34">
        <v>15.2</v>
      </c>
      <c r="I20" s="33">
        <f t="shared" si="5"/>
        <v>6250.3919999999998</v>
      </c>
      <c r="J20" s="33">
        <v>100</v>
      </c>
      <c r="K20" s="33">
        <v>1672.8</v>
      </c>
      <c r="L20" s="33">
        <f t="shared" si="1"/>
        <v>2056.0499999999997</v>
      </c>
      <c r="M20" s="33">
        <f t="shared" si="2"/>
        <v>10079.242</v>
      </c>
      <c r="N20" s="36">
        <f>I20*1%</f>
        <v>62.503920000000001</v>
      </c>
      <c r="O20" s="33">
        <v>165.42</v>
      </c>
      <c r="P20" s="33">
        <v>879.75</v>
      </c>
      <c r="Q20" s="33"/>
      <c r="R20" s="33">
        <v>20</v>
      </c>
      <c r="S20" s="33">
        <f>I20*5%</f>
        <v>312.51960000000003</v>
      </c>
      <c r="T20" s="33"/>
      <c r="U20" s="33"/>
      <c r="V20" s="1">
        <f>SUM(Q20+R20+S20+T20+U20)</f>
        <v>332.51960000000003</v>
      </c>
      <c r="W20" s="36">
        <f t="shared" si="0"/>
        <v>1440.19352</v>
      </c>
      <c r="X20" s="40">
        <f>M20-W20</f>
        <v>8639.0484799999995</v>
      </c>
      <c r="Y20" s="42"/>
    </row>
    <row r="21" spans="1:25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3"/>
        <v>473.17934700000001</v>
      </c>
      <c r="F21" s="39">
        <f t="shared" si="4"/>
        <v>473.17934700000001</v>
      </c>
      <c r="G21" s="34">
        <v>15.2</v>
      </c>
      <c r="H21" s="34">
        <v>15.2</v>
      </c>
      <c r="I21" s="33">
        <f t="shared" si="5"/>
        <v>6250.3919999999998</v>
      </c>
      <c r="J21" s="33">
        <v>100</v>
      </c>
      <c r="K21" s="33">
        <v>836.4</v>
      </c>
      <c r="L21" s="33">
        <f t="shared" si="1"/>
        <v>2056.0499999999997</v>
      </c>
      <c r="M21" s="33">
        <f t="shared" si="2"/>
        <v>9242.8419999999987</v>
      </c>
      <c r="N21" s="36">
        <f>I21*1%</f>
        <v>62.503920000000001</v>
      </c>
      <c r="O21" s="33">
        <v>165.42</v>
      </c>
      <c r="P21" s="33">
        <v>720.26</v>
      </c>
      <c r="Q21" s="33"/>
      <c r="R21" s="33">
        <v>50</v>
      </c>
      <c r="S21" s="33"/>
      <c r="T21" s="33">
        <v>1000</v>
      </c>
      <c r="U21" s="33"/>
      <c r="V21" s="1">
        <f>SUM(Q21+R21+S21+T21+U21)</f>
        <v>1050</v>
      </c>
      <c r="W21" s="36">
        <f t="shared" si="0"/>
        <v>1998.1839199999999</v>
      </c>
      <c r="X21" s="40">
        <f>M21-W21</f>
        <v>7244.6580799999992</v>
      </c>
      <c r="Y21" s="42"/>
    </row>
    <row r="22" spans="1:25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3"/>
        <v>473.17934700000001</v>
      </c>
      <c r="F22" s="39">
        <f t="shared" si="4"/>
        <v>473.17934700000001</v>
      </c>
      <c r="G22" s="34">
        <v>15.2</v>
      </c>
      <c r="H22" s="34">
        <v>15.2</v>
      </c>
      <c r="I22" s="33">
        <f t="shared" si="5"/>
        <v>6250.3919999999998</v>
      </c>
      <c r="J22" s="33">
        <v>100</v>
      </c>
      <c r="K22" s="33">
        <v>836.4</v>
      </c>
      <c r="L22" s="33">
        <f t="shared" si="1"/>
        <v>2056.0499999999997</v>
      </c>
      <c r="M22" s="33">
        <f t="shared" si="2"/>
        <v>9242.8419999999987</v>
      </c>
      <c r="N22" s="36">
        <f>I22*1%</f>
        <v>62.503920000000001</v>
      </c>
      <c r="O22" s="33">
        <v>165.42</v>
      </c>
      <c r="P22" s="33">
        <v>720.26</v>
      </c>
      <c r="Q22" s="33"/>
      <c r="R22" s="33">
        <v>50</v>
      </c>
      <c r="S22" s="33"/>
      <c r="T22" s="33"/>
      <c r="U22" s="33"/>
      <c r="V22" s="1">
        <f>SUM(Q22+R22+S22+T22+U22)</f>
        <v>50</v>
      </c>
      <c r="W22" s="36">
        <f t="shared" si="0"/>
        <v>998.18391999999994</v>
      </c>
      <c r="X22" s="40">
        <f>M22-W22</f>
        <v>8244.6580799999992</v>
      </c>
      <c r="Y22" s="42"/>
    </row>
    <row r="23" spans="1:25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3"/>
        <v>422.88225</v>
      </c>
      <c r="F23" s="39">
        <f t="shared" si="4"/>
        <v>422.88225</v>
      </c>
      <c r="G23" s="34">
        <v>15.2</v>
      </c>
      <c r="H23" s="34">
        <v>15.2</v>
      </c>
      <c r="I23" s="33">
        <f t="shared" si="5"/>
        <v>5586</v>
      </c>
      <c r="J23" s="33">
        <v>100</v>
      </c>
      <c r="K23" s="33">
        <v>1394</v>
      </c>
      <c r="L23" s="33">
        <f t="shared" si="1"/>
        <v>1837.5</v>
      </c>
      <c r="M23" s="33">
        <f t="shared" si="2"/>
        <v>8917.5</v>
      </c>
      <c r="N23" s="36">
        <f>I23*1%</f>
        <v>55.86</v>
      </c>
      <c r="O23" s="33">
        <v>147.84</v>
      </c>
      <c r="P23" s="33">
        <v>701.13</v>
      </c>
      <c r="Q23" s="33"/>
      <c r="R23" s="33">
        <v>50</v>
      </c>
      <c r="S23" s="33"/>
      <c r="T23" s="33"/>
      <c r="U23" s="33"/>
      <c r="V23" s="1">
        <f>SUM(Q23+R23+S23+T23+U23)</f>
        <v>50</v>
      </c>
      <c r="W23" s="36">
        <f t="shared" si="0"/>
        <v>954.82999999999993</v>
      </c>
      <c r="X23" s="40">
        <f>M23-W23</f>
        <v>7962.67</v>
      </c>
      <c r="Y23" s="42"/>
    </row>
    <row r="24" spans="1:25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/>
      <c r="M24" s="33"/>
      <c r="N24" s="36"/>
      <c r="O24" s="33"/>
      <c r="P24" s="33"/>
      <c r="Q24" s="33"/>
      <c r="R24" s="33"/>
      <c r="S24" s="33"/>
      <c r="T24" s="33"/>
      <c r="U24" s="33"/>
      <c r="V24" s="1"/>
      <c r="W24" s="36">
        <f t="shared" si="0"/>
        <v>0</v>
      </c>
      <c r="X24" s="40"/>
    </row>
    <row r="25" spans="1:25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>
        <f t="shared" si="1"/>
        <v>2262.3500000000004</v>
      </c>
      <c r="M25" s="33">
        <f t="shared" si="2"/>
        <v>10633.894</v>
      </c>
      <c r="N25" s="36">
        <f>I25*1%</f>
        <v>68.775440000000003</v>
      </c>
      <c r="O25" s="33">
        <v>182.02</v>
      </c>
      <c r="P25" s="33">
        <v>954.16</v>
      </c>
      <c r="Q25" s="33"/>
      <c r="R25" s="33">
        <v>50</v>
      </c>
      <c r="S25" s="33"/>
      <c r="T25" s="33"/>
      <c r="U25" s="33"/>
      <c r="V25" s="1">
        <f>SUM(Q25+R25+S25+T25+U25)</f>
        <v>50</v>
      </c>
      <c r="W25" s="36">
        <f t="shared" si="0"/>
        <v>1254.95544</v>
      </c>
      <c r="X25" s="40">
        <f>M25-W25</f>
        <v>9378.9385600000005</v>
      </c>
      <c r="Y25" s="43"/>
    </row>
    <row r="26" spans="1:25" ht="30" customHeight="1" x14ac:dyDescent="0.25">
      <c r="A26" s="37">
        <f t="shared" ref="A26" si="6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7">D26*1.1507</f>
        <v>348.45497399999999</v>
      </c>
      <c r="F26" s="39">
        <f t="shared" ref="F26" si="8">E26</f>
        <v>348.45497399999999</v>
      </c>
      <c r="G26" s="34">
        <v>15.2</v>
      </c>
      <c r="H26" s="34">
        <v>15.2</v>
      </c>
      <c r="I26" s="33">
        <f t="shared" ref="I26" si="9">D26*H26</f>
        <v>4602.8639999999996</v>
      </c>
      <c r="J26" s="33">
        <v>100</v>
      </c>
      <c r="K26" s="33">
        <v>1394</v>
      </c>
      <c r="L26" s="33">
        <f t="shared" si="1"/>
        <v>1514.1</v>
      </c>
      <c r="M26" s="33">
        <f t="shared" si="2"/>
        <v>7610.9639999999999</v>
      </c>
      <c r="N26" s="36">
        <f t="shared" ref="N26" si="10">I26*1%</f>
        <v>46.028639999999996</v>
      </c>
      <c r="O26" s="33">
        <v>121.82</v>
      </c>
      <c r="P26" s="33">
        <v>532.07000000000005</v>
      </c>
      <c r="Q26" s="33"/>
      <c r="R26" s="33">
        <v>50</v>
      </c>
      <c r="S26" s="33"/>
      <c r="T26" s="33"/>
      <c r="U26" s="33"/>
      <c r="V26" s="1">
        <f t="shared" ref="V26" si="11">SUM(Q26+R26+S26+T26+U26)</f>
        <v>50</v>
      </c>
      <c r="W26" s="36">
        <f t="shared" si="0"/>
        <v>749.9186400000001</v>
      </c>
      <c r="X26" s="40">
        <f t="shared" ref="X26" si="12">M26-W26</f>
        <v>6861.0453600000001</v>
      </c>
      <c r="Y26" s="42"/>
    </row>
    <row r="27" spans="1:25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/>
      <c r="M27" s="33"/>
      <c r="N27" s="36"/>
      <c r="O27" s="33"/>
      <c r="P27" s="33"/>
      <c r="Q27" s="33"/>
      <c r="R27" s="33"/>
      <c r="S27" s="33"/>
      <c r="T27" s="33"/>
      <c r="U27" s="33"/>
      <c r="V27" s="1"/>
      <c r="W27" s="36">
        <f t="shared" si="0"/>
        <v>0</v>
      </c>
      <c r="X27" s="40"/>
      <c r="Y27" s="47"/>
    </row>
    <row r="28" spans="1:25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>
        <f t="shared" si="1"/>
        <v>2249.9</v>
      </c>
      <c r="M28" s="33">
        <f t="shared" si="2"/>
        <v>10583.596</v>
      </c>
      <c r="N28" s="36">
        <f>I28*1%</f>
        <v>68.396960000000007</v>
      </c>
      <c r="O28" s="33">
        <v>181.02</v>
      </c>
      <c r="P28" s="33">
        <v>946.08</v>
      </c>
      <c r="Q28" s="33"/>
      <c r="R28" s="33">
        <v>20</v>
      </c>
      <c r="S28" s="33">
        <f>I28*5%</f>
        <v>341.98480000000001</v>
      </c>
      <c r="T28" s="33"/>
      <c r="U28" s="33"/>
      <c r="V28" s="1">
        <f>SUM(Q28+R28+S28+T28+U28)</f>
        <v>361.98480000000001</v>
      </c>
      <c r="W28" s="36">
        <f t="shared" si="0"/>
        <v>1557.4817599999999</v>
      </c>
      <c r="X28" s="40">
        <f>M28-W28</f>
        <v>9026.114239999999</v>
      </c>
      <c r="Y28" s="48"/>
    </row>
    <row r="29" spans="1:25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/>
      <c r="M29" s="33"/>
      <c r="N29" s="36"/>
      <c r="O29" s="33"/>
      <c r="P29" s="33"/>
      <c r="Q29" s="33"/>
      <c r="R29" s="33"/>
      <c r="S29" s="33"/>
      <c r="T29" s="33"/>
      <c r="U29" s="33"/>
      <c r="V29" s="1"/>
      <c r="W29" s="36">
        <f t="shared" si="0"/>
        <v>0</v>
      </c>
      <c r="X29" s="40"/>
    </row>
    <row r="30" spans="1:25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3">D30*1.1507</f>
        <v>547.57210200000009</v>
      </c>
      <c r="F30" s="39">
        <f t="shared" ref="F30:F35" si="14">E30</f>
        <v>547.57210200000009</v>
      </c>
      <c r="G30" s="34">
        <v>15.2</v>
      </c>
      <c r="H30" s="34">
        <v>15.2</v>
      </c>
      <c r="I30" s="33">
        <f t="shared" ref="I30:I35" si="15">D30*H30</f>
        <v>7233.0720000000001</v>
      </c>
      <c r="J30" s="33">
        <v>100</v>
      </c>
      <c r="K30" s="33">
        <v>1394</v>
      </c>
      <c r="L30" s="33">
        <f t="shared" si="1"/>
        <v>2379.3000000000002</v>
      </c>
      <c r="M30" s="33">
        <f t="shared" si="2"/>
        <v>11106.371999999999</v>
      </c>
      <c r="N30" s="36">
        <v>0</v>
      </c>
      <c r="O30" s="33">
        <v>181.02</v>
      </c>
      <c r="P30" s="33">
        <v>1030.0999999999999</v>
      </c>
      <c r="Q30" s="33"/>
      <c r="R30" s="33">
        <v>50</v>
      </c>
      <c r="S30" s="33"/>
      <c r="T30" s="33">
        <v>500</v>
      </c>
      <c r="U30" s="33"/>
      <c r="V30" s="1">
        <f t="shared" ref="V30:V35" si="16">SUM(Q30+R30+S30+T30+U30)</f>
        <v>550</v>
      </c>
      <c r="W30" s="36">
        <f t="shared" si="0"/>
        <v>1761.12</v>
      </c>
      <c r="X30" s="40">
        <f t="shared" ref="X30:X35" si="17">M30-W30</f>
        <v>9345.2520000000004</v>
      </c>
      <c r="Y30" s="41"/>
    </row>
    <row r="31" spans="1:25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3"/>
        <v>547.57210200000009</v>
      </c>
      <c r="F31" s="39">
        <f t="shared" si="14"/>
        <v>547.57210200000009</v>
      </c>
      <c r="G31" s="34">
        <v>15.2</v>
      </c>
      <c r="H31" s="34">
        <v>15.2</v>
      </c>
      <c r="I31" s="33">
        <f t="shared" si="15"/>
        <v>7233.0720000000001</v>
      </c>
      <c r="J31" s="33">
        <v>100</v>
      </c>
      <c r="K31" s="33">
        <v>1672.8</v>
      </c>
      <c r="L31" s="33">
        <f t="shared" si="1"/>
        <v>2379.3000000000002</v>
      </c>
      <c r="M31" s="33">
        <f t="shared" si="2"/>
        <v>11385.171999999999</v>
      </c>
      <c r="N31" s="36">
        <f>I31*1%</f>
        <v>72.330719999999999</v>
      </c>
      <c r="O31" s="33">
        <v>191.43</v>
      </c>
      <c r="P31" s="33">
        <v>1089.6600000000001</v>
      </c>
      <c r="Q31" s="33"/>
      <c r="R31" s="33">
        <v>20</v>
      </c>
      <c r="S31" s="33">
        <f>I31*5%</f>
        <v>361.65360000000004</v>
      </c>
      <c r="T31" s="33">
        <v>4000</v>
      </c>
      <c r="U31" s="33">
        <v>575</v>
      </c>
      <c r="V31" s="1">
        <f t="shared" si="16"/>
        <v>4956.6535999999996</v>
      </c>
      <c r="W31" s="36">
        <f t="shared" si="0"/>
        <v>6310.0743199999997</v>
      </c>
      <c r="X31" s="40">
        <f t="shared" si="17"/>
        <v>5075.0976799999989</v>
      </c>
      <c r="Y31" s="42"/>
    </row>
    <row r="32" spans="1:25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3"/>
        <v>517.79198600000007</v>
      </c>
      <c r="F32" s="39">
        <f t="shared" si="14"/>
        <v>517.79198600000007</v>
      </c>
      <c r="G32" s="34">
        <v>15.2</v>
      </c>
      <c r="H32" s="34">
        <v>15.2</v>
      </c>
      <c r="I32" s="33">
        <f t="shared" si="15"/>
        <v>6839.6959999999999</v>
      </c>
      <c r="J32" s="33">
        <v>100</v>
      </c>
      <c r="K32" s="33">
        <v>836.4</v>
      </c>
      <c r="L32" s="33">
        <f t="shared" si="1"/>
        <v>2249.9</v>
      </c>
      <c r="M32" s="33">
        <f t="shared" si="2"/>
        <v>10025.995999999999</v>
      </c>
      <c r="N32" s="36">
        <f>I32*1%</f>
        <v>68.396960000000007</v>
      </c>
      <c r="O32" s="33">
        <v>181.02</v>
      </c>
      <c r="P32" s="33">
        <v>826.98</v>
      </c>
      <c r="Q32" s="33"/>
      <c r="R32" s="33">
        <v>50</v>
      </c>
      <c r="S32" s="33"/>
      <c r="T32" s="33"/>
      <c r="U32" s="33"/>
      <c r="V32" s="1">
        <f t="shared" si="16"/>
        <v>50</v>
      </c>
      <c r="W32" s="36">
        <f t="shared" si="0"/>
        <v>1126.39696</v>
      </c>
      <c r="X32" s="40">
        <f t="shared" si="17"/>
        <v>8899.5990399999991</v>
      </c>
      <c r="Y32" s="42"/>
    </row>
    <row r="33" spans="1:25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3"/>
        <v>517.79198600000007</v>
      </c>
      <c r="F33" s="39">
        <f t="shared" si="14"/>
        <v>517.79198600000007</v>
      </c>
      <c r="G33" s="34">
        <v>15.2</v>
      </c>
      <c r="H33" s="34">
        <v>15.2</v>
      </c>
      <c r="I33" s="33">
        <f t="shared" si="15"/>
        <v>6839.6959999999999</v>
      </c>
      <c r="J33" s="33">
        <v>100</v>
      </c>
      <c r="K33" s="33">
        <v>1672.8</v>
      </c>
      <c r="L33" s="33">
        <f t="shared" si="1"/>
        <v>2249.9</v>
      </c>
      <c r="M33" s="33">
        <f t="shared" si="2"/>
        <v>10862.395999999999</v>
      </c>
      <c r="N33" s="36">
        <f>I33*1%</f>
        <v>68.396960000000007</v>
      </c>
      <c r="O33" s="33">
        <v>181.02</v>
      </c>
      <c r="P33" s="33">
        <v>1005.63</v>
      </c>
      <c r="Q33" s="33"/>
      <c r="R33" s="33">
        <v>20</v>
      </c>
      <c r="S33" s="33">
        <f>I33*5%</f>
        <v>341.98480000000001</v>
      </c>
      <c r="T33" s="33"/>
      <c r="U33" s="33">
        <v>575</v>
      </c>
      <c r="V33" s="1">
        <f t="shared" si="16"/>
        <v>936.98479999999995</v>
      </c>
      <c r="W33" s="36">
        <f t="shared" si="0"/>
        <v>2192.0317599999998</v>
      </c>
      <c r="X33" s="40">
        <f t="shared" si="17"/>
        <v>8670.364239999999</v>
      </c>
      <c r="Y33" s="42"/>
    </row>
    <row r="34" spans="1:25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3"/>
        <v>517.79198600000007</v>
      </c>
      <c r="F34" s="39">
        <f t="shared" si="14"/>
        <v>517.79198600000007</v>
      </c>
      <c r="G34" s="34">
        <v>15.2</v>
      </c>
      <c r="H34" s="34">
        <v>15.2</v>
      </c>
      <c r="I34" s="33">
        <f t="shared" si="15"/>
        <v>6839.6959999999999</v>
      </c>
      <c r="J34" s="33">
        <v>100</v>
      </c>
      <c r="K34" s="33">
        <v>1394</v>
      </c>
      <c r="L34" s="33">
        <f t="shared" si="1"/>
        <v>2249.9</v>
      </c>
      <c r="M34" s="33">
        <f t="shared" si="2"/>
        <v>10583.596</v>
      </c>
      <c r="N34" s="36">
        <f>I34*1%</f>
        <v>68.396960000000007</v>
      </c>
      <c r="O34" s="33">
        <v>181.02</v>
      </c>
      <c r="P34" s="33">
        <v>946.08</v>
      </c>
      <c r="Q34" s="33"/>
      <c r="R34" s="33">
        <v>20</v>
      </c>
      <c r="S34" s="33">
        <f>I34*5%</f>
        <v>341.98480000000001</v>
      </c>
      <c r="T34" s="33"/>
      <c r="U34" s="33"/>
      <c r="V34" s="1">
        <f t="shared" si="16"/>
        <v>361.98480000000001</v>
      </c>
      <c r="W34" s="36">
        <f t="shared" si="0"/>
        <v>1557.4817599999999</v>
      </c>
      <c r="X34" s="40">
        <f t="shared" si="17"/>
        <v>9026.114239999999</v>
      </c>
      <c r="Y34" s="42"/>
    </row>
    <row r="35" spans="1:25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3"/>
        <v>511.62423400000006</v>
      </c>
      <c r="F35" s="39">
        <f t="shared" si="14"/>
        <v>511.62423400000006</v>
      </c>
      <c r="G35" s="34">
        <v>15.2</v>
      </c>
      <c r="H35" s="34">
        <v>15.2</v>
      </c>
      <c r="I35" s="33">
        <f t="shared" si="15"/>
        <v>6758.2240000000002</v>
      </c>
      <c r="J35" s="33">
        <v>100</v>
      </c>
      <c r="K35" s="33">
        <v>836.4</v>
      </c>
      <c r="L35" s="33">
        <f t="shared" si="1"/>
        <v>2223.1</v>
      </c>
      <c r="M35" s="33">
        <f t="shared" si="2"/>
        <v>9917.7240000000002</v>
      </c>
      <c r="N35" s="36">
        <f>I35*1%</f>
        <v>67.582239999999999</v>
      </c>
      <c r="O35" s="33">
        <v>173.69</v>
      </c>
      <c r="P35" s="33">
        <v>811.27</v>
      </c>
      <c r="Q35" s="33"/>
      <c r="R35" s="33">
        <v>20</v>
      </c>
      <c r="S35" s="33">
        <f>I35*5%</f>
        <v>337.91120000000001</v>
      </c>
      <c r="T35" s="33"/>
      <c r="U35" s="33"/>
      <c r="V35" s="1">
        <f t="shared" si="16"/>
        <v>357.91120000000001</v>
      </c>
      <c r="W35" s="36">
        <f t="shared" si="0"/>
        <v>1410.45344</v>
      </c>
      <c r="X35" s="40">
        <f t="shared" si="17"/>
        <v>8507.2705600000008</v>
      </c>
      <c r="Y35" s="42"/>
    </row>
    <row r="36" spans="1:25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/>
      <c r="M36" s="33"/>
      <c r="N36" s="36"/>
      <c r="O36" s="33"/>
      <c r="P36" s="33"/>
      <c r="Q36" s="33"/>
      <c r="R36" s="33"/>
      <c r="S36" s="33"/>
      <c r="T36" s="33"/>
      <c r="U36" s="33"/>
      <c r="V36" s="1"/>
      <c r="W36" s="36">
        <f t="shared" si="0"/>
        <v>0</v>
      </c>
      <c r="X36" s="40"/>
    </row>
    <row r="37" spans="1:25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836.4</v>
      </c>
      <c r="L37" s="33">
        <f t="shared" si="1"/>
        <v>2217.1</v>
      </c>
      <c r="M37" s="33">
        <f t="shared" si="2"/>
        <v>9893.4840000000004</v>
      </c>
      <c r="N37" s="36">
        <v>0</v>
      </c>
      <c r="O37" s="33">
        <v>178.38</v>
      </c>
      <c r="P37" s="33">
        <v>808</v>
      </c>
      <c r="Q37" s="33"/>
      <c r="R37" s="33"/>
      <c r="S37" s="33">
        <v>0</v>
      </c>
      <c r="T37" s="33"/>
      <c r="U37" s="33"/>
      <c r="V37" s="1">
        <f>SUM(Q37+R37+S37+T37+U37)</f>
        <v>0</v>
      </c>
      <c r="W37" s="36">
        <f t="shared" si="0"/>
        <v>986.38</v>
      </c>
      <c r="X37" s="40">
        <f>M37-W37</f>
        <v>8907.1040000000012</v>
      </c>
      <c r="Y37" s="43"/>
    </row>
    <row r="38" spans="1:25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>
        <f t="shared" si="1"/>
        <v>2223.1</v>
      </c>
      <c r="M38" s="33">
        <f t="shared" si="2"/>
        <v>10754.124</v>
      </c>
      <c r="N38" s="36">
        <f>I38*1%</f>
        <v>67.582239999999999</v>
      </c>
      <c r="O38" s="33">
        <v>178.86</v>
      </c>
      <c r="P38" s="33">
        <v>988.23</v>
      </c>
      <c r="Q38" s="33"/>
      <c r="R38" s="33">
        <v>50</v>
      </c>
      <c r="S38" s="33"/>
      <c r="T38" s="33"/>
      <c r="U38" s="33"/>
      <c r="V38" s="1">
        <f>SUM(Q38+R38+S38+T38+U38)</f>
        <v>50</v>
      </c>
      <c r="W38" s="36">
        <f t="shared" si="0"/>
        <v>1284.6722400000001</v>
      </c>
      <c r="X38" s="40">
        <f>M38-W38</f>
        <v>9469.4517599999999</v>
      </c>
      <c r="Y38" s="48"/>
    </row>
    <row r="39" spans="1:25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>
        <f t="shared" si="1"/>
        <v>1891.45</v>
      </c>
      <c r="M39" s="33">
        <f t="shared" si="2"/>
        <v>7741.4579999999996</v>
      </c>
      <c r="N39" s="36">
        <f>I39*1%</f>
        <v>57.500079999999997</v>
      </c>
      <c r="O39" s="33">
        <v>144.27000000000001</v>
      </c>
      <c r="P39" s="33">
        <v>492.57</v>
      </c>
      <c r="Q39" s="33"/>
      <c r="R39" s="33">
        <v>50</v>
      </c>
      <c r="S39" s="33"/>
      <c r="T39" s="33"/>
      <c r="U39" s="33"/>
      <c r="V39" s="1">
        <f>SUM(Q39+R39+S39+T39+U39)</f>
        <v>50</v>
      </c>
      <c r="W39" s="36">
        <f t="shared" si="0"/>
        <v>744.34007999999994</v>
      </c>
      <c r="X39" s="40">
        <f>M39-W39</f>
        <v>6997.1179199999997</v>
      </c>
      <c r="Y39" s="42"/>
    </row>
    <row r="40" spans="1:25" ht="27.95" customHeight="1" x14ac:dyDescent="0.25">
      <c r="A40" s="37">
        <f>A39+1</f>
        <v>24</v>
      </c>
      <c r="B40" s="30" t="s">
        <v>345</v>
      </c>
      <c r="C40" s="49" t="s">
        <v>346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15.2</v>
      </c>
      <c r="I40" s="33">
        <f>D40*H40</f>
        <v>6499.9759999999997</v>
      </c>
      <c r="J40" s="33">
        <v>100</v>
      </c>
      <c r="K40" s="33"/>
      <c r="L40" s="33">
        <f>D40*2.5</f>
        <v>1069.075</v>
      </c>
      <c r="M40" s="33">
        <f t="shared" si="2"/>
        <v>7669.0509999999995</v>
      </c>
      <c r="N40" s="36">
        <f>I40*1%</f>
        <v>64.999759999999995</v>
      </c>
      <c r="O40" s="33">
        <v>144.27000000000001</v>
      </c>
      <c r="P40" s="33">
        <v>475.73</v>
      </c>
      <c r="Q40" s="33"/>
      <c r="R40" s="33"/>
      <c r="S40" s="33"/>
      <c r="T40" s="33"/>
      <c r="U40" s="33"/>
      <c r="V40" s="1">
        <f>SUM(Q40+R40+S40+T40+U40)</f>
        <v>0</v>
      </c>
      <c r="W40" s="36">
        <f t="shared" si="0"/>
        <v>684.99976000000004</v>
      </c>
      <c r="X40" s="40">
        <f>M40-W40</f>
        <v>6984.0512399999998</v>
      </c>
      <c r="Y40" s="42"/>
    </row>
    <row r="41" spans="1:25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/>
      <c r="M41" s="33"/>
      <c r="N41" s="36"/>
      <c r="O41" s="33"/>
      <c r="P41" s="33"/>
      <c r="Q41" s="33"/>
      <c r="R41" s="33"/>
      <c r="S41" s="33"/>
      <c r="T41" s="33"/>
      <c r="U41" s="33"/>
      <c r="V41" s="1"/>
      <c r="W41" s="36">
        <f t="shared" si="0"/>
        <v>0</v>
      </c>
      <c r="X41" s="40"/>
      <c r="Y41" s="50"/>
    </row>
    <row r="42" spans="1:25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>
        <f t="shared" si="1"/>
        <v>2217.1</v>
      </c>
      <c r="M42" s="33">
        <f t="shared" si="2"/>
        <v>9893.4840000000004</v>
      </c>
      <c r="N42" s="36">
        <v>0</v>
      </c>
      <c r="O42" s="33">
        <v>178.38</v>
      </c>
      <c r="P42" s="33">
        <v>808</v>
      </c>
      <c r="Q42" s="33"/>
      <c r="R42" s="33"/>
      <c r="S42" s="33"/>
      <c r="T42" s="33"/>
      <c r="U42" s="33"/>
      <c r="V42" s="1">
        <f>SUM(Q42+R42+S42+T42+U42)</f>
        <v>0</v>
      </c>
      <c r="W42" s="36">
        <f t="shared" si="0"/>
        <v>986.38</v>
      </c>
      <c r="X42" s="40">
        <f>M42-W42</f>
        <v>8907.1040000000012</v>
      </c>
      <c r="Y42" s="42"/>
    </row>
    <row r="43" spans="1:25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>
        <f t="shared" si="1"/>
        <v>2249.9</v>
      </c>
      <c r="M43" s="33">
        <f t="shared" si="2"/>
        <v>10583.596</v>
      </c>
      <c r="N43" s="36">
        <f>I43*1%</f>
        <v>68.396960000000007</v>
      </c>
      <c r="O43" s="33">
        <v>181.02</v>
      </c>
      <c r="P43" s="33">
        <v>946.08</v>
      </c>
      <c r="Q43" s="33"/>
      <c r="R43" s="33">
        <v>20</v>
      </c>
      <c r="S43" s="33">
        <f>I43*5%</f>
        <v>341.98480000000001</v>
      </c>
      <c r="T43" s="33"/>
      <c r="U43" s="33"/>
      <c r="V43" s="1">
        <f>SUM(Q43+R43+S43+T43+U43)</f>
        <v>361.98480000000001</v>
      </c>
      <c r="W43" s="36">
        <f t="shared" si="0"/>
        <v>1557.4817599999999</v>
      </c>
      <c r="X43" s="40">
        <f>M43-W43</f>
        <v>9026.114239999999</v>
      </c>
      <c r="Y43" s="48"/>
    </row>
    <row r="44" spans="1:25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>
        <f t="shared" si="1"/>
        <v>2249.9</v>
      </c>
      <c r="M44" s="33">
        <f t="shared" si="2"/>
        <v>10025.995999999999</v>
      </c>
      <c r="N44" s="36">
        <f>I44*1%</f>
        <v>68.396960000000007</v>
      </c>
      <c r="O44" s="33">
        <v>181.02</v>
      </c>
      <c r="P44" s="33">
        <v>826.98</v>
      </c>
      <c r="Q44" s="33"/>
      <c r="R44" s="33">
        <v>50</v>
      </c>
      <c r="S44" s="33"/>
      <c r="T44" s="33"/>
      <c r="U44" s="33"/>
      <c r="V44" s="1">
        <f>SUM(Q44+R44+S44+T44+U44)</f>
        <v>50</v>
      </c>
      <c r="W44" s="36">
        <f t="shared" si="0"/>
        <v>1126.39696</v>
      </c>
      <c r="X44" s="40">
        <f>M44-W44</f>
        <v>8899.5990399999991</v>
      </c>
      <c r="Y44" s="42"/>
    </row>
    <row r="45" spans="1:25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/>
      <c r="M45" s="33"/>
      <c r="N45" s="36"/>
      <c r="O45" s="33"/>
      <c r="P45" s="33"/>
      <c r="Q45" s="33"/>
      <c r="R45" s="33"/>
      <c r="S45" s="33"/>
      <c r="T45" s="33"/>
      <c r="U45" s="33"/>
      <c r="V45" s="1"/>
      <c r="W45" s="36">
        <f t="shared" si="0"/>
        <v>0</v>
      </c>
      <c r="X45" s="40"/>
    </row>
    <row r="46" spans="1:25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>
        <f t="shared" si="1"/>
        <v>2217.1</v>
      </c>
      <c r="M46" s="33">
        <f t="shared" si="2"/>
        <v>9057.0840000000007</v>
      </c>
      <c r="N46" s="36">
        <v>0</v>
      </c>
      <c r="O46" s="33">
        <v>178.38</v>
      </c>
      <c r="P46" s="33">
        <v>658.11</v>
      </c>
      <c r="Q46" s="33"/>
      <c r="R46" s="33"/>
      <c r="S46" s="33"/>
      <c r="T46" s="33">
        <v>1000</v>
      </c>
      <c r="U46" s="33"/>
      <c r="V46" s="1">
        <f>SUM(Q46+R46+S46+T46+U46)</f>
        <v>1000</v>
      </c>
      <c r="W46" s="36">
        <f t="shared" si="0"/>
        <v>1836.49</v>
      </c>
      <c r="X46" s="40">
        <f>M46-W46</f>
        <v>7220.594000000001</v>
      </c>
      <c r="Y46" s="42"/>
    </row>
    <row r="47" spans="1:25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>
        <f t="shared" si="1"/>
        <v>1942.4</v>
      </c>
      <c r="M47" s="33">
        <f t="shared" si="2"/>
        <v>9620.0959999999995</v>
      </c>
      <c r="N47" s="36">
        <v>56.24</v>
      </c>
      <c r="O47" s="33">
        <v>156.28</v>
      </c>
      <c r="P47" s="33">
        <v>808.23</v>
      </c>
      <c r="Q47" s="33">
        <v>388.48</v>
      </c>
      <c r="R47" s="33">
        <v>20</v>
      </c>
      <c r="S47" s="33">
        <f>I47*5%</f>
        <v>295.2448</v>
      </c>
      <c r="T47" s="33"/>
      <c r="U47" s="33"/>
      <c r="V47" s="1">
        <f>SUM(Q47+R47+S47+T47+U47)</f>
        <v>703.72479999999996</v>
      </c>
      <c r="W47" s="36">
        <f t="shared" si="0"/>
        <v>1724.4748</v>
      </c>
      <c r="X47" s="40">
        <f>M47-W47</f>
        <v>7895.6211999999996</v>
      </c>
      <c r="Y47" s="42"/>
    </row>
    <row r="48" spans="1:25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>
        <f t="shared" si="1"/>
        <v>1942.4</v>
      </c>
      <c r="M48" s="33">
        <f t="shared" si="2"/>
        <v>9341.2960000000003</v>
      </c>
      <c r="N48" s="36">
        <v>56.24</v>
      </c>
      <c r="O48" s="33">
        <v>156.28</v>
      </c>
      <c r="P48" s="33">
        <v>758.27</v>
      </c>
      <c r="Q48" s="33"/>
      <c r="R48" s="33">
        <v>20</v>
      </c>
      <c r="S48" s="33">
        <f>I48*5%</f>
        <v>295.2448</v>
      </c>
      <c r="T48" s="33"/>
      <c r="U48" s="33">
        <v>394</v>
      </c>
      <c r="V48" s="1">
        <f>SUM(Q48+R48+S48+T48+U48)</f>
        <v>709.24479999999994</v>
      </c>
      <c r="W48" s="36">
        <f t="shared" si="0"/>
        <v>1680.0347999999999</v>
      </c>
      <c r="X48" s="40">
        <f>M48-W48</f>
        <v>7661.2612000000008</v>
      </c>
      <c r="Y48" s="42"/>
    </row>
    <row r="49" spans="1:25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>
        <f t="shared" si="1"/>
        <v>1942.4</v>
      </c>
      <c r="M49" s="33">
        <f t="shared" si="2"/>
        <v>9341.2960000000003</v>
      </c>
      <c r="N49" s="36">
        <f>I49*1%</f>
        <v>59.048960000000001</v>
      </c>
      <c r="O49" s="33">
        <v>156.28</v>
      </c>
      <c r="P49" s="33">
        <v>758.27</v>
      </c>
      <c r="Q49" s="33">
        <v>388.48</v>
      </c>
      <c r="R49" s="33">
        <v>20</v>
      </c>
      <c r="S49" s="33">
        <f>I49*5%</f>
        <v>295.2448</v>
      </c>
      <c r="T49" s="33"/>
      <c r="U49" s="33"/>
      <c r="V49" s="1">
        <f>SUM(Q49+R49+S49+T49+U49)</f>
        <v>703.72479999999996</v>
      </c>
      <c r="W49" s="36">
        <f t="shared" si="0"/>
        <v>1677.32376</v>
      </c>
      <c r="X49" s="40">
        <f>M49-W49</f>
        <v>7663.9722400000001</v>
      </c>
      <c r="Y49" s="42"/>
    </row>
    <row r="50" spans="1:25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/>
      <c r="M50" s="33"/>
      <c r="N50" s="36"/>
      <c r="O50" s="33"/>
      <c r="P50" s="33"/>
      <c r="Q50" s="33"/>
      <c r="R50" s="33"/>
      <c r="S50" s="33"/>
      <c r="T50" s="33"/>
      <c r="U50" s="33"/>
      <c r="V50" s="1"/>
      <c r="W50" s="36">
        <f t="shared" si="0"/>
        <v>0</v>
      </c>
      <c r="X50" s="40"/>
    </row>
    <row r="51" spans="1:25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>
        <f t="shared" si="1"/>
        <v>2098.1</v>
      </c>
      <c r="M51" s="33">
        <f t="shared" si="2"/>
        <v>8576.3240000000005</v>
      </c>
      <c r="N51" s="36">
        <v>0</v>
      </c>
      <c r="O51" s="33">
        <v>168.81</v>
      </c>
      <c r="P51" s="33">
        <v>593.29</v>
      </c>
      <c r="Q51" s="33"/>
      <c r="R51" s="33"/>
      <c r="S51" s="33"/>
      <c r="T51" s="33">
        <v>500</v>
      </c>
      <c r="U51" s="33"/>
      <c r="V51" s="1">
        <f>SUM(Q51+R51+S51+T51+U51)</f>
        <v>500</v>
      </c>
      <c r="W51" s="36">
        <f t="shared" si="0"/>
        <v>1262.0999999999999</v>
      </c>
      <c r="X51" s="40">
        <f>M51-W51</f>
        <v>7314.2240000000002</v>
      </c>
      <c r="Y51" s="42"/>
    </row>
    <row r="52" spans="1:25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15.2</v>
      </c>
      <c r="I52" s="33">
        <f>D52*H52</f>
        <v>4062.2</v>
      </c>
      <c r="J52" s="33">
        <v>100</v>
      </c>
      <c r="K52" s="33"/>
      <c r="L52" s="33">
        <f t="shared" si="1"/>
        <v>1336.25</v>
      </c>
      <c r="M52" s="33">
        <f t="shared" si="2"/>
        <v>5498.45</v>
      </c>
      <c r="N52" s="36">
        <v>0</v>
      </c>
      <c r="O52" s="33">
        <v>107.51</v>
      </c>
      <c r="P52" s="33">
        <v>466.89</v>
      </c>
      <c r="Q52" s="33"/>
      <c r="R52" s="33"/>
      <c r="S52" s="33"/>
      <c r="T52" s="33"/>
      <c r="U52" s="33"/>
      <c r="V52" s="1">
        <f>SUM(Q52+R52+S52+T52+U52)</f>
        <v>0</v>
      </c>
      <c r="W52" s="36">
        <f t="shared" si="0"/>
        <v>574.4</v>
      </c>
      <c r="X52" s="40">
        <f>M52-W52</f>
        <v>4924.05</v>
      </c>
      <c r="Y52" s="42"/>
    </row>
    <row r="53" spans="1:25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>
        <f t="shared" si="1"/>
        <v>840</v>
      </c>
      <c r="M53" s="33">
        <f t="shared" si="2"/>
        <v>4887.6000000000004</v>
      </c>
      <c r="N53" s="36">
        <f>I53*1%</f>
        <v>25.536000000000001</v>
      </c>
      <c r="O53" s="33">
        <v>0</v>
      </c>
      <c r="P53" s="33"/>
      <c r="Q53" s="33"/>
      <c r="R53" s="33">
        <v>20</v>
      </c>
      <c r="S53" s="33">
        <f>I53*5%</f>
        <v>127.68</v>
      </c>
      <c r="T53" s="33"/>
      <c r="U53" s="33"/>
      <c r="V53" s="1">
        <f>SUM(Q53+R53+S53+T53+U53)</f>
        <v>147.68</v>
      </c>
      <c r="W53" s="36">
        <f t="shared" si="0"/>
        <v>173.21600000000001</v>
      </c>
      <c r="X53" s="40">
        <f>M53-W53</f>
        <v>4714.384</v>
      </c>
      <c r="Y53" s="42"/>
    </row>
    <row r="54" spans="1:25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>
        <f t="shared" si="1"/>
        <v>682.5</v>
      </c>
      <c r="M54" s="33">
        <f t="shared" si="2"/>
        <v>4251.2999999999993</v>
      </c>
      <c r="N54" s="36">
        <f>I54*1%</f>
        <v>20.747999999999998</v>
      </c>
      <c r="O54" s="33">
        <v>0</v>
      </c>
      <c r="P54" s="33"/>
      <c r="Q54" s="33"/>
      <c r="R54" s="33">
        <v>20</v>
      </c>
      <c r="S54" s="33">
        <f>I54*5%</f>
        <v>103.74</v>
      </c>
      <c r="T54" s="33"/>
      <c r="U54" s="33"/>
      <c r="V54" s="1">
        <f>SUM(Q54+R54+S54+T54+U54)</f>
        <v>123.74</v>
      </c>
      <c r="W54" s="36">
        <f t="shared" si="0"/>
        <v>144.488</v>
      </c>
      <c r="X54" s="40">
        <f>M54-W54</f>
        <v>4106.811999999999</v>
      </c>
      <c r="Y54" s="42"/>
    </row>
    <row r="55" spans="1:25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>
        <f t="shared" si="1"/>
        <v>840</v>
      </c>
      <c r="M55" s="33">
        <f t="shared" si="2"/>
        <v>3493.6</v>
      </c>
      <c r="N55" s="36">
        <f>I55*1%</f>
        <v>25.536000000000001</v>
      </c>
      <c r="O55" s="33">
        <v>0</v>
      </c>
      <c r="P55" s="33"/>
      <c r="Q55" s="33"/>
      <c r="R55" s="33">
        <v>20</v>
      </c>
      <c r="S55" s="33">
        <f>I55*5%</f>
        <v>127.68</v>
      </c>
      <c r="T55" s="33"/>
      <c r="U55" s="33">
        <v>575</v>
      </c>
      <c r="V55" s="1">
        <f>SUM(Q55+R55+S55+T55+U55)</f>
        <v>722.68000000000006</v>
      </c>
      <c r="W55" s="36">
        <f t="shared" si="0"/>
        <v>748.21600000000001</v>
      </c>
      <c r="X55" s="40">
        <f>M55-W55</f>
        <v>2745.384</v>
      </c>
      <c r="Y55" s="42"/>
    </row>
    <row r="56" spans="1:25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/>
      <c r="M56" s="33"/>
      <c r="N56" s="36"/>
      <c r="O56" s="33"/>
      <c r="P56" s="33"/>
      <c r="Q56" s="33"/>
      <c r="R56" s="33"/>
      <c r="S56" s="33"/>
      <c r="T56" s="33"/>
      <c r="U56" s="33"/>
      <c r="V56" s="1"/>
      <c r="W56" s="36">
        <f t="shared" si="0"/>
        <v>0</v>
      </c>
      <c r="X56" s="40"/>
    </row>
    <row r="57" spans="1:25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8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>
        <f t="shared" si="1"/>
        <v>2249.9</v>
      </c>
      <c r="M57" s="33">
        <f t="shared" si="2"/>
        <v>10583.596</v>
      </c>
      <c r="N57" s="36">
        <v>0</v>
      </c>
      <c r="O57" s="33">
        <v>181.02</v>
      </c>
      <c r="P57" s="33">
        <v>946.08</v>
      </c>
      <c r="Q57" s="33"/>
      <c r="R57" s="33"/>
      <c r="S57" s="33"/>
      <c r="T57" s="33">
        <v>625</v>
      </c>
      <c r="U57" s="33"/>
      <c r="V57" s="1">
        <f t="shared" ref="V57:V72" si="19">SUM(Q57+R57+S57+T57+U57)</f>
        <v>625</v>
      </c>
      <c r="W57" s="36">
        <f t="shared" si="0"/>
        <v>1752.1000000000001</v>
      </c>
      <c r="X57" s="40">
        <f t="shared" ref="X57:X72" si="20">M57-W57</f>
        <v>8831.4959999999992</v>
      </c>
      <c r="Y57" s="42"/>
    </row>
    <row r="58" spans="1:25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21">D58*1.1507</f>
        <v>490.86560600000001</v>
      </c>
      <c r="F58" s="39">
        <f t="shared" si="18"/>
        <v>490.86560600000001</v>
      </c>
      <c r="G58" s="34">
        <v>15.2</v>
      </c>
      <c r="H58" s="34">
        <v>15.2</v>
      </c>
      <c r="I58" s="33">
        <f t="shared" ref="I58:I72" si="22">D58*H58</f>
        <v>6484.0159999999996</v>
      </c>
      <c r="J58" s="33">
        <v>100</v>
      </c>
      <c r="K58" s="33">
        <v>1951.6</v>
      </c>
      <c r="L58" s="33">
        <f t="shared" si="1"/>
        <v>2132.9</v>
      </c>
      <c r="M58" s="33">
        <f t="shared" si="2"/>
        <v>10668.516</v>
      </c>
      <c r="N58" s="36">
        <f>I58*1%</f>
        <v>64.840159999999997</v>
      </c>
      <c r="O58" s="33">
        <v>163.27000000000001</v>
      </c>
      <c r="P58" s="33">
        <v>989.21</v>
      </c>
      <c r="Q58" s="33"/>
      <c r="R58" s="33">
        <v>50</v>
      </c>
      <c r="S58" s="33"/>
      <c r="T58" s="33"/>
      <c r="U58" s="33"/>
      <c r="V58" s="1">
        <f t="shared" si="19"/>
        <v>50</v>
      </c>
      <c r="W58" s="36">
        <f t="shared" si="0"/>
        <v>1267.32016</v>
      </c>
      <c r="X58" s="40">
        <f t="shared" si="20"/>
        <v>9401.1958400000003</v>
      </c>
      <c r="Y58" s="42"/>
    </row>
    <row r="59" spans="1:25" ht="27.95" customHeight="1" x14ac:dyDescent="0.25">
      <c r="A59" s="37">
        <f t="shared" ref="A59:A70" si="23">A58+1</f>
        <v>39</v>
      </c>
      <c r="B59" s="30" t="s">
        <v>111</v>
      </c>
      <c r="C59" s="38" t="s">
        <v>112</v>
      </c>
      <c r="D59" s="5">
        <v>426.58</v>
      </c>
      <c r="E59" s="39">
        <f t="shared" si="21"/>
        <v>490.86560600000001</v>
      </c>
      <c r="F59" s="39">
        <f t="shared" si="18"/>
        <v>490.86560600000001</v>
      </c>
      <c r="G59" s="34">
        <v>15.2</v>
      </c>
      <c r="H59" s="34">
        <v>15.2</v>
      </c>
      <c r="I59" s="33">
        <f t="shared" si="22"/>
        <v>6484.0159999999996</v>
      </c>
      <c r="J59" s="33">
        <v>100</v>
      </c>
      <c r="K59" s="33">
        <v>836.4</v>
      </c>
      <c r="L59" s="33">
        <f t="shared" si="1"/>
        <v>2132.9</v>
      </c>
      <c r="M59" s="33">
        <f t="shared" si="2"/>
        <v>9553.3159999999989</v>
      </c>
      <c r="N59" s="36">
        <f>I59*1%</f>
        <v>64.840159999999997</v>
      </c>
      <c r="O59" s="33">
        <v>163.27000000000001</v>
      </c>
      <c r="P59" s="33">
        <v>762.13</v>
      </c>
      <c r="Q59" s="33"/>
      <c r="R59" s="33">
        <v>20</v>
      </c>
      <c r="S59" s="33">
        <f>I59*5%</f>
        <v>324.20080000000002</v>
      </c>
      <c r="T59" s="33">
        <v>500</v>
      </c>
      <c r="U59" s="33">
        <v>575</v>
      </c>
      <c r="V59" s="1">
        <f t="shared" si="19"/>
        <v>1419.2008000000001</v>
      </c>
      <c r="W59" s="36">
        <f t="shared" si="0"/>
        <v>2409.4409599999999</v>
      </c>
      <c r="X59" s="40">
        <f t="shared" si="20"/>
        <v>7143.875039999999</v>
      </c>
      <c r="Y59" s="42"/>
    </row>
    <row r="60" spans="1:25" ht="27.95" customHeight="1" x14ac:dyDescent="0.25">
      <c r="A60" s="37">
        <f t="shared" si="23"/>
        <v>40</v>
      </c>
      <c r="B60" s="30" t="s">
        <v>113</v>
      </c>
      <c r="C60" s="38" t="s">
        <v>114</v>
      </c>
      <c r="D60" s="5">
        <v>426.58</v>
      </c>
      <c r="E60" s="39">
        <f t="shared" si="21"/>
        <v>490.86560600000001</v>
      </c>
      <c r="F60" s="39">
        <f t="shared" si="18"/>
        <v>490.86560600000001</v>
      </c>
      <c r="G60" s="34">
        <v>15.2</v>
      </c>
      <c r="H60" s="34">
        <v>15.2</v>
      </c>
      <c r="I60" s="33">
        <f t="shared" si="22"/>
        <v>6484.0159999999996</v>
      </c>
      <c r="J60" s="33">
        <v>100</v>
      </c>
      <c r="K60" s="33">
        <v>1394</v>
      </c>
      <c r="L60" s="33">
        <f t="shared" si="1"/>
        <v>2132.9</v>
      </c>
      <c r="M60" s="33">
        <f t="shared" si="2"/>
        <v>10110.915999999999</v>
      </c>
      <c r="N60" s="36">
        <v>0</v>
      </c>
      <c r="O60" s="33">
        <v>171.61</v>
      </c>
      <c r="P60" s="33">
        <v>870.11</v>
      </c>
      <c r="Q60" s="33"/>
      <c r="R60" s="33"/>
      <c r="S60" s="33"/>
      <c r="T60" s="33"/>
      <c r="U60" s="33"/>
      <c r="V60" s="1">
        <f t="shared" si="19"/>
        <v>0</v>
      </c>
      <c r="W60" s="36">
        <f t="shared" si="0"/>
        <v>1041.72</v>
      </c>
      <c r="X60" s="40">
        <f t="shared" si="20"/>
        <v>9069.1959999999999</v>
      </c>
      <c r="Y60" s="42"/>
    </row>
    <row r="61" spans="1:25" ht="27.95" customHeight="1" x14ac:dyDescent="0.25">
      <c r="A61" s="37">
        <f t="shared" si="23"/>
        <v>41</v>
      </c>
      <c r="B61" s="30" t="s">
        <v>115</v>
      </c>
      <c r="C61" s="38" t="s">
        <v>116</v>
      </c>
      <c r="D61" s="5">
        <v>426.58</v>
      </c>
      <c r="E61" s="39">
        <f t="shared" si="21"/>
        <v>490.86560600000001</v>
      </c>
      <c r="F61" s="39">
        <f t="shared" si="18"/>
        <v>490.86560600000001</v>
      </c>
      <c r="G61" s="34">
        <v>15.2</v>
      </c>
      <c r="H61" s="34">
        <v>15.2</v>
      </c>
      <c r="I61" s="33">
        <f t="shared" si="22"/>
        <v>6484.0159999999996</v>
      </c>
      <c r="J61" s="33">
        <v>100</v>
      </c>
      <c r="K61" s="33">
        <v>836.4</v>
      </c>
      <c r="L61" s="33">
        <f t="shared" si="1"/>
        <v>2132.9</v>
      </c>
      <c r="M61" s="33">
        <f t="shared" si="2"/>
        <v>9553.3159999999989</v>
      </c>
      <c r="N61" s="36">
        <f t="shared" ref="N61:N72" si="24">I61*1%</f>
        <v>64.840159999999997</v>
      </c>
      <c r="O61" s="33">
        <v>171.61</v>
      </c>
      <c r="P61" s="33">
        <v>762.13</v>
      </c>
      <c r="Q61" s="33">
        <v>2132.9</v>
      </c>
      <c r="R61" s="33">
        <v>50</v>
      </c>
      <c r="S61" s="33"/>
      <c r="T61" s="33"/>
      <c r="U61" s="33"/>
      <c r="V61" s="1">
        <f t="shared" si="19"/>
        <v>2182.9</v>
      </c>
      <c r="W61" s="36">
        <f t="shared" si="0"/>
        <v>3181.4801600000001</v>
      </c>
      <c r="X61" s="40">
        <f t="shared" si="20"/>
        <v>6371.8358399999988</v>
      </c>
      <c r="Y61" s="42"/>
    </row>
    <row r="62" spans="1:25" ht="27.95" customHeight="1" x14ac:dyDescent="0.25">
      <c r="A62" s="37">
        <f t="shared" si="23"/>
        <v>42</v>
      </c>
      <c r="B62" s="30" t="s">
        <v>117</v>
      </c>
      <c r="C62" s="38" t="s">
        <v>118</v>
      </c>
      <c r="D62" s="5">
        <v>426.58</v>
      </c>
      <c r="E62" s="39">
        <f t="shared" si="21"/>
        <v>490.86560600000001</v>
      </c>
      <c r="F62" s="39">
        <f t="shared" si="18"/>
        <v>490.86560600000001</v>
      </c>
      <c r="G62" s="34">
        <v>15.2</v>
      </c>
      <c r="H62" s="34">
        <v>15.2</v>
      </c>
      <c r="I62" s="33">
        <f t="shared" si="22"/>
        <v>6484.0159999999996</v>
      </c>
      <c r="J62" s="33">
        <v>100</v>
      </c>
      <c r="K62" s="33">
        <v>836.4</v>
      </c>
      <c r="L62" s="33">
        <f t="shared" si="1"/>
        <v>2132.9</v>
      </c>
      <c r="M62" s="33">
        <f t="shared" si="2"/>
        <v>9553.3159999999989</v>
      </c>
      <c r="N62" s="36">
        <f t="shared" si="24"/>
        <v>64.840159999999997</v>
      </c>
      <c r="O62" s="33">
        <v>171.61</v>
      </c>
      <c r="P62" s="33">
        <v>762.13</v>
      </c>
      <c r="Q62" s="33"/>
      <c r="R62" s="33">
        <v>50</v>
      </c>
      <c r="S62" s="33"/>
      <c r="T62" s="33"/>
      <c r="U62" s="33"/>
      <c r="V62" s="1">
        <f t="shared" si="19"/>
        <v>50</v>
      </c>
      <c r="W62" s="36">
        <f t="shared" si="0"/>
        <v>1048.58016</v>
      </c>
      <c r="X62" s="40">
        <f t="shared" si="20"/>
        <v>8504.7358399999994</v>
      </c>
      <c r="Y62" s="42"/>
    </row>
    <row r="63" spans="1:25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8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>
        <f t="shared" si="1"/>
        <v>2132.9</v>
      </c>
      <c r="M63" s="33">
        <f t="shared" si="2"/>
        <v>8716.9159999999993</v>
      </c>
      <c r="N63" s="36">
        <f t="shared" si="24"/>
        <v>64.840159999999997</v>
      </c>
      <c r="O63" s="33">
        <v>171.61</v>
      </c>
      <c r="P63" s="33">
        <v>612.25</v>
      </c>
      <c r="Q63" s="33"/>
      <c r="R63" s="33">
        <v>50</v>
      </c>
      <c r="S63" s="33"/>
      <c r="T63" s="33">
        <v>1000</v>
      </c>
      <c r="U63" s="33"/>
      <c r="V63" s="1">
        <f t="shared" si="19"/>
        <v>1050</v>
      </c>
      <c r="W63" s="36">
        <f t="shared" si="0"/>
        <v>1898.7001599999999</v>
      </c>
      <c r="X63" s="40">
        <f t="shared" si="20"/>
        <v>6818.2158399999989</v>
      </c>
      <c r="Y63" s="42"/>
    </row>
    <row r="64" spans="1:25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21"/>
        <v>348.45497399999999</v>
      </c>
      <c r="F64" s="39">
        <f t="shared" si="18"/>
        <v>348.45497399999999</v>
      </c>
      <c r="G64" s="34">
        <v>15.2</v>
      </c>
      <c r="H64" s="34">
        <v>15.2</v>
      </c>
      <c r="I64" s="33">
        <f t="shared" si="22"/>
        <v>4602.8639999999996</v>
      </c>
      <c r="J64" s="33">
        <v>100</v>
      </c>
      <c r="K64" s="33">
        <v>2230.4</v>
      </c>
      <c r="L64" s="33">
        <f t="shared" si="1"/>
        <v>1514.1</v>
      </c>
      <c r="M64" s="33">
        <f t="shared" si="2"/>
        <v>8447.3639999999996</v>
      </c>
      <c r="N64" s="36">
        <f t="shared" si="24"/>
        <v>46.028639999999996</v>
      </c>
      <c r="O64" s="33">
        <v>121.82</v>
      </c>
      <c r="P64" s="33">
        <v>674.83</v>
      </c>
      <c r="Q64" s="33"/>
      <c r="R64" s="33">
        <v>50</v>
      </c>
      <c r="S64" s="33"/>
      <c r="T64" s="33"/>
      <c r="U64" s="33"/>
      <c r="V64" s="1">
        <f t="shared" si="19"/>
        <v>50</v>
      </c>
      <c r="W64" s="36">
        <f t="shared" si="0"/>
        <v>892.67864000000009</v>
      </c>
      <c r="X64" s="40">
        <f t="shared" si="20"/>
        <v>7554.6853599999995</v>
      </c>
      <c r="Y64" s="42"/>
    </row>
    <row r="65" spans="1:25" ht="27.95" customHeight="1" x14ac:dyDescent="0.25">
      <c r="A65" s="37">
        <f t="shared" si="23"/>
        <v>45</v>
      </c>
      <c r="B65" s="30" t="s">
        <v>121</v>
      </c>
      <c r="C65" s="38" t="s">
        <v>122</v>
      </c>
      <c r="D65" s="5">
        <v>302.82</v>
      </c>
      <c r="E65" s="39">
        <f t="shared" si="21"/>
        <v>348.45497399999999</v>
      </c>
      <c r="F65" s="39">
        <f t="shared" si="18"/>
        <v>348.45497399999999</v>
      </c>
      <c r="G65" s="34">
        <v>15.2</v>
      </c>
      <c r="H65" s="34">
        <v>15.2</v>
      </c>
      <c r="I65" s="33">
        <f t="shared" si="22"/>
        <v>4602.8639999999996</v>
      </c>
      <c r="J65" s="33">
        <v>100</v>
      </c>
      <c r="K65" s="33">
        <v>1672.8</v>
      </c>
      <c r="L65" s="33">
        <f t="shared" si="1"/>
        <v>1514.1</v>
      </c>
      <c r="M65" s="33">
        <f t="shared" si="2"/>
        <v>7889.7639999999992</v>
      </c>
      <c r="N65" s="36">
        <f t="shared" si="24"/>
        <v>46.028639999999996</v>
      </c>
      <c r="O65" s="33">
        <v>121.82</v>
      </c>
      <c r="P65" s="33">
        <v>576.67999999999995</v>
      </c>
      <c r="Q65" s="33"/>
      <c r="R65" s="33">
        <v>50</v>
      </c>
      <c r="S65" s="33"/>
      <c r="T65" s="33"/>
      <c r="U65" s="33"/>
      <c r="V65" s="1">
        <f t="shared" si="19"/>
        <v>50</v>
      </c>
      <c r="W65" s="36">
        <f t="shared" si="0"/>
        <v>794.52864</v>
      </c>
      <c r="X65" s="40">
        <f t="shared" si="20"/>
        <v>7095.2353599999988</v>
      </c>
      <c r="Y65" s="42"/>
    </row>
    <row r="66" spans="1:25" ht="27.95" customHeight="1" x14ac:dyDescent="0.25">
      <c r="A66" s="37">
        <f t="shared" si="23"/>
        <v>46</v>
      </c>
      <c r="B66" s="30" t="s">
        <v>123</v>
      </c>
      <c r="C66" s="38" t="s">
        <v>124</v>
      </c>
      <c r="D66" s="5">
        <v>302.82</v>
      </c>
      <c r="E66" s="39">
        <f t="shared" si="21"/>
        <v>348.45497399999999</v>
      </c>
      <c r="F66" s="39">
        <f t="shared" si="18"/>
        <v>348.45497399999999</v>
      </c>
      <c r="G66" s="34">
        <v>15.2</v>
      </c>
      <c r="H66" s="34">
        <v>15.2</v>
      </c>
      <c r="I66" s="33">
        <f t="shared" si="22"/>
        <v>4602.8639999999996</v>
      </c>
      <c r="J66" s="33">
        <v>100</v>
      </c>
      <c r="K66" s="33">
        <v>1672.8</v>
      </c>
      <c r="L66" s="33">
        <f t="shared" si="1"/>
        <v>1514.1</v>
      </c>
      <c r="M66" s="33">
        <f t="shared" si="2"/>
        <v>7889.7639999999992</v>
      </c>
      <c r="N66" s="36">
        <f t="shared" si="24"/>
        <v>46.028639999999996</v>
      </c>
      <c r="O66" s="33">
        <v>121.82</v>
      </c>
      <c r="P66" s="33">
        <v>576.67999999999995</v>
      </c>
      <c r="Q66" s="33"/>
      <c r="R66" s="33">
        <v>50</v>
      </c>
      <c r="S66" s="33"/>
      <c r="T66" s="33"/>
      <c r="U66" s="33"/>
      <c r="V66" s="1">
        <f t="shared" si="19"/>
        <v>50</v>
      </c>
      <c r="W66" s="36">
        <f t="shared" si="0"/>
        <v>794.52864</v>
      </c>
      <c r="X66" s="40">
        <f>M66-W66</f>
        <v>7095.2353599999988</v>
      </c>
      <c r="Y66" s="42"/>
    </row>
    <row r="67" spans="1:25" ht="27.95" customHeight="1" x14ac:dyDescent="0.25">
      <c r="A67" s="37">
        <f t="shared" si="23"/>
        <v>47</v>
      </c>
      <c r="B67" s="30" t="s">
        <v>125</v>
      </c>
      <c r="C67" s="38" t="s">
        <v>126</v>
      </c>
      <c r="D67" s="5">
        <v>302.82</v>
      </c>
      <c r="E67" s="39">
        <f t="shared" si="21"/>
        <v>348.45497399999999</v>
      </c>
      <c r="F67" s="39">
        <f t="shared" si="18"/>
        <v>348.45497399999999</v>
      </c>
      <c r="G67" s="34">
        <v>15.2</v>
      </c>
      <c r="H67" s="34">
        <v>15.2</v>
      </c>
      <c r="I67" s="33">
        <f t="shared" si="22"/>
        <v>4602.8639999999996</v>
      </c>
      <c r="J67" s="33">
        <v>100</v>
      </c>
      <c r="K67" s="33">
        <v>1951.6</v>
      </c>
      <c r="L67" s="33">
        <f t="shared" si="1"/>
        <v>1514.1</v>
      </c>
      <c r="M67" s="33">
        <f t="shared" si="2"/>
        <v>8168.5640000000003</v>
      </c>
      <c r="N67" s="36">
        <f t="shared" si="24"/>
        <v>46.028639999999996</v>
      </c>
      <c r="O67" s="33">
        <v>121.82</v>
      </c>
      <c r="P67" s="33">
        <v>624.87</v>
      </c>
      <c r="Q67" s="33"/>
      <c r="R67" s="33">
        <v>50</v>
      </c>
      <c r="S67" s="33"/>
      <c r="T67" s="33"/>
      <c r="U67" s="33"/>
      <c r="V67" s="1">
        <f t="shared" si="19"/>
        <v>50</v>
      </c>
      <c r="W67" s="36">
        <f t="shared" si="0"/>
        <v>842.71864000000005</v>
      </c>
      <c r="X67" s="40">
        <f t="shared" si="20"/>
        <v>7325.8453600000003</v>
      </c>
      <c r="Y67" s="42"/>
    </row>
    <row r="68" spans="1:25" ht="27.95" customHeight="1" x14ac:dyDescent="0.25">
      <c r="A68" s="37">
        <f t="shared" si="23"/>
        <v>48</v>
      </c>
      <c r="B68" s="30" t="s">
        <v>127</v>
      </c>
      <c r="C68" s="38" t="s">
        <v>128</v>
      </c>
      <c r="D68" s="5">
        <v>359.24</v>
      </c>
      <c r="E68" s="39">
        <f t="shared" si="21"/>
        <v>413.37746800000002</v>
      </c>
      <c r="F68" s="39">
        <f t="shared" si="18"/>
        <v>413.37746800000002</v>
      </c>
      <c r="G68" s="34">
        <v>15.2</v>
      </c>
      <c r="H68" s="34">
        <v>15.2</v>
      </c>
      <c r="I68" s="33">
        <f t="shared" si="22"/>
        <v>5460.4480000000003</v>
      </c>
      <c r="J68" s="33">
        <v>100</v>
      </c>
      <c r="K68" s="33">
        <v>1394</v>
      </c>
      <c r="L68" s="33">
        <f t="shared" si="1"/>
        <v>1796.2</v>
      </c>
      <c r="M68" s="33">
        <f t="shared" si="2"/>
        <v>8750.648000000001</v>
      </c>
      <c r="N68" s="36">
        <f t="shared" si="24"/>
        <v>54.604480000000002</v>
      </c>
      <c r="O68" s="33">
        <v>144.52000000000001</v>
      </c>
      <c r="P68" s="33">
        <v>678.63</v>
      </c>
      <c r="Q68" s="33"/>
      <c r="R68" s="33">
        <v>50</v>
      </c>
      <c r="S68" s="33"/>
      <c r="T68" s="33"/>
      <c r="U68" s="33"/>
      <c r="V68" s="1">
        <f t="shared" si="19"/>
        <v>50</v>
      </c>
      <c r="W68" s="36">
        <f t="shared" si="0"/>
        <v>927.75448000000006</v>
      </c>
      <c r="X68" s="40">
        <f t="shared" si="20"/>
        <v>7822.8935200000014</v>
      </c>
      <c r="Y68" s="42"/>
    </row>
    <row r="69" spans="1:25" ht="27.95" customHeight="1" x14ac:dyDescent="0.25">
      <c r="A69" s="37">
        <f t="shared" si="23"/>
        <v>49</v>
      </c>
      <c r="B69" s="30" t="s">
        <v>129</v>
      </c>
      <c r="C69" s="49" t="s">
        <v>130</v>
      </c>
      <c r="D69" s="5">
        <v>359.24</v>
      </c>
      <c r="E69" s="39">
        <f t="shared" si="21"/>
        <v>413.37746800000002</v>
      </c>
      <c r="F69" s="39">
        <f t="shared" si="18"/>
        <v>413.37746800000002</v>
      </c>
      <c r="G69" s="34">
        <v>15.2</v>
      </c>
      <c r="H69" s="34">
        <v>15.2</v>
      </c>
      <c r="I69" s="33">
        <f t="shared" si="22"/>
        <v>5460.4480000000003</v>
      </c>
      <c r="J69" s="33">
        <v>100</v>
      </c>
      <c r="K69" s="33">
        <v>836.4</v>
      </c>
      <c r="L69" s="33">
        <f t="shared" si="1"/>
        <v>1796.2</v>
      </c>
      <c r="M69" s="33">
        <f t="shared" si="2"/>
        <v>8193.0480000000007</v>
      </c>
      <c r="N69" s="36">
        <f t="shared" si="24"/>
        <v>54.604480000000002</v>
      </c>
      <c r="O69" s="33">
        <v>144.52000000000001</v>
      </c>
      <c r="P69" s="33">
        <v>580.07000000000005</v>
      </c>
      <c r="Q69" s="33"/>
      <c r="R69" s="33">
        <v>50</v>
      </c>
      <c r="S69" s="33"/>
      <c r="T69" s="33"/>
      <c r="U69" s="33"/>
      <c r="V69" s="1">
        <f t="shared" si="19"/>
        <v>50</v>
      </c>
      <c r="W69" s="36">
        <f t="shared" si="0"/>
        <v>829.19448000000011</v>
      </c>
      <c r="X69" s="40">
        <f t="shared" si="20"/>
        <v>7363.8535200000006</v>
      </c>
      <c r="Y69" s="42"/>
    </row>
    <row r="70" spans="1:25" ht="27.95" customHeight="1" x14ac:dyDescent="0.25">
      <c r="A70" s="37">
        <f t="shared" si="23"/>
        <v>50</v>
      </c>
      <c r="B70" s="30" t="s">
        <v>131</v>
      </c>
      <c r="C70" s="38" t="s">
        <v>132</v>
      </c>
      <c r="D70" s="5">
        <v>359.24</v>
      </c>
      <c r="E70" s="39">
        <f t="shared" si="21"/>
        <v>413.37746800000002</v>
      </c>
      <c r="F70" s="39">
        <f t="shared" si="18"/>
        <v>413.37746800000002</v>
      </c>
      <c r="G70" s="34">
        <v>15.2</v>
      </c>
      <c r="H70" s="34">
        <v>15.2</v>
      </c>
      <c r="I70" s="33">
        <f t="shared" si="22"/>
        <v>5460.4480000000003</v>
      </c>
      <c r="J70" s="33">
        <v>100</v>
      </c>
      <c r="K70" s="33">
        <v>1394</v>
      </c>
      <c r="L70" s="33">
        <f t="shared" si="1"/>
        <v>1796.2</v>
      </c>
      <c r="M70" s="33">
        <f t="shared" si="2"/>
        <v>8750.648000000001</v>
      </c>
      <c r="N70" s="36">
        <f t="shared" si="24"/>
        <v>54.604480000000002</v>
      </c>
      <c r="O70" s="33">
        <v>144.52000000000001</v>
      </c>
      <c r="P70" s="33">
        <v>678.63</v>
      </c>
      <c r="Q70" s="33"/>
      <c r="R70" s="33">
        <v>50</v>
      </c>
      <c r="S70" s="33"/>
      <c r="T70" s="33">
        <v>625</v>
      </c>
      <c r="U70" s="33"/>
      <c r="V70" s="1">
        <f t="shared" si="19"/>
        <v>675</v>
      </c>
      <c r="W70" s="36">
        <f t="shared" si="0"/>
        <v>1552.7544800000001</v>
      </c>
      <c r="X70" s="40">
        <f t="shared" si="20"/>
        <v>7197.8935200000014</v>
      </c>
      <c r="Y70" s="42"/>
    </row>
    <row r="71" spans="1:25" ht="27.95" customHeight="1" x14ac:dyDescent="0.25">
      <c r="A71" s="37">
        <f>A70+1</f>
        <v>51</v>
      </c>
      <c r="B71" s="30" t="s">
        <v>342</v>
      </c>
      <c r="C71" s="38" t="s">
        <v>340</v>
      </c>
      <c r="D71" s="5">
        <v>359.24</v>
      </c>
      <c r="E71" s="39">
        <f t="shared" si="21"/>
        <v>413.37746800000002</v>
      </c>
      <c r="F71" s="39">
        <f t="shared" si="18"/>
        <v>413.37746800000002</v>
      </c>
      <c r="G71" s="34">
        <v>15.2</v>
      </c>
      <c r="H71" s="34">
        <v>15.2</v>
      </c>
      <c r="I71" s="33">
        <f t="shared" si="22"/>
        <v>5460.4480000000003</v>
      </c>
      <c r="J71" s="33">
        <v>100</v>
      </c>
      <c r="K71" s="33"/>
      <c r="L71" s="33">
        <f t="shared" si="1"/>
        <v>1796.2</v>
      </c>
      <c r="M71" s="33">
        <f t="shared" si="2"/>
        <v>7356.6480000000001</v>
      </c>
      <c r="N71" s="36">
        <f t="shared" si="24"/>
        <v>54.604480000000002</v>
      </c>
      <c r="O71" s="33">
        <v>144.52000000000001</v>
      </c>
      <c r="P71" s="33">
        <v>446.43</v>
      </c>
      <c r="Q71" s="33"/>
      <c r="R71" s="33">
        <v>50</v>
      </c>
      <c r="S71" s="33"/>
      <c r="T71" s="33"/>
      <c r="U71" s="33"/>
      <c r="V71" s="1">
        <f t="shared" si="19"/>
        <v>50</v>
      </c>
      <c r="W71" s="36">
        <f t="shared" si="0"/>
        <v>695.55448000000001</v>
      </c>
      <c r="X71" s="40">
        <f t="shared" si="20"/>
        <v>6661.0935200000004</v>
      </c>
      <c r="Y71" s="42"/>
    </row>
    <row r="72" spans="1:25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278.8</v>
      </c>
      <c r="E72" s="39">
        <f t="shared" si="21"/>
        <v>320.81516000000005</v>
      </c>
      <c r="F72" s="39">
        <f t="shared" si="18"/>
        <v>320.81516000000005</v>
      </c>
      <c r="G72" s="34">
        <v>15.2</v>
      </c>
      <c r="H72" s="34">
        <v>15.2</v>
      </c>
      <c r="I72" s="33">
        <f t="shared" si="22"/>
        <v>4237.76</v>
      </c>
      <c r="J72" s="33">
        <v>100</v>
      </c>
      <c r="K72" s="33">
        <v>836.4</v>
      </c>
      <c r="L72" s="33">
        <f t="shared" si="1"/>
        <v>1394</v>
      </c>
      <c r="M72" s="33">
        <f t="shared" si="2"/>
        <v>6568.16</v>
      </c>
      <c r="N72" s="36">
        <f t="shared" si="24"/>
        <v>42.377600000000001</v>
      </c>
      <c r="O72" s="33">
        <v>92.93</v>
      </c>
      <c r="P72" s="33">
        <v>138.09</v>
      </c>
      <c r="Q72" s="33"/>
      <c r="R72" s="33">
        <v>50</v>
      </c>
      <c r="S72" s="33"/>
      <c r="T72" s="33"/>
      <c r="U72" s="33"/>
      <c r="V72" s="1">
        <f t="shared" si="19"/>
        <v>50</v>
      </c>
      <c r="W72" s="36">
        <f t="shared" si="0"/>
        <v>323.39760000000001</v>
      </c>
      <c r="X72" s="40">
        <f t="shared" si="20"/>
        <v>6244.7623999999996</v>
      </c>
      <c r="Y72" s="43"/>
    </row>
    <row r="73" spans="1:25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/>
      <c r="M73" s="33"/>
      <c r="N73" s="36"/>
      <c r="O73" s="33"/>
      <c r="P73" s="33"/>
      <c r="Q73" s="33"/>
      <c r="R73" s="33"/>
      <c r="S73" s="33"/>
      <c r="T73" s="33"/>
      <c r="U73" s="33"/>
      <c r="V73" s="1"/>
      <c r="W73" s="36">
        <f t="shared" si="0"/>
        <v>0</v>
      </c>
      <c r="X73" s="40"/>
    </row>
    <row r="74" spans="1:25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5">D74*1.1507</f>
        <v>348.45497399999999</v>
      </c>
      <c r="F74" s="39">
        <f t="shared" ref="F74:F80" si="26">E74</f>
        <v>348.45497399999999</v>
      </c>
      <c r="G74" s="34">
        <v>15.2</v>
      </c>
      <c r="H74" s="34">
        <v>15.2</v>
      </c>
      <c r="I74" s="33">
        <f t="shared" ref="I74:I81" si="27">D74*H74</f>
        <v>4602.8639999999996</v>
      </c>
      <c r="J74" s="33">
        <v>100</v>
      </c>
      <c r="K74" s="33">
        <v>1951.6</v>
      </c>
      <c r="L74" s="33">
        <f t="shared" si="1"/>
        <v>1514.1</v>
      </c>
      <c r="M74" s="33">
        <f t="shared" si="2"/>
        <v>8168.5640000000003</v>
      </c>
      <c r="N74" s="36">
        <f t="shared" ref="N74:N81" si="28">I74*1%</f>
        <v>46.028639999999996</v>
      </c>
      <c r="O74" s="33">
        <v>121.82</v>
      </c>
      <c r="P74" s="33">
        <v>624.87</v>
      </c>
      <c r="Q74" s="33"/>
      <c r="R74" s="33">
        <v>20</v>
      </c>
      <c r="S74" s="33">
        <f>I74*5%</f>
        <v>230.14319999999998</v>
      </c>
      <c r="T74" s="33"/>
      <c r="U74" s="33"/>
      <c r="V74" s="1">
        <f t="shared" ref="V74:V81" si="29">SUM(Q74+R74+S74+T74+U74)</f>
        <v>250.14319999999998</v>
      </c>
      <c r="W74" s="36">
        <f t="shared" si="0"/>
        <v>1042.86184</v>
      </c>
      <c r="X74" s="40">
        <f t="shared" ref="X74:X81" si="30">M74-W74</f>
        <v>7125.7021600000007</v>
      </c>
      <c r="Y74" s="42"/>
    </row>
    <row r="75" spans="1:25" ht="27.95" customHeight="1" x14ac:dyDescent="0.25">
      <c r="A75" s="37">
        <f t="shared" ref="A75:A80" si="31">A74+1</f>
        <v>54</v>
      </c>
      <c r="B75" s="30" t="s">
        <v>140</v>
      </c>
      <c r="C75" s="38" t="s">
        <v>141</v>
      </c>
      <c r="D75" s="5">
        <v>302.82</v>
      </c>
      <c r="E75" s="39">
        <f t="shared" si="25"/>
        <v>348.45497399999999</v>
      </c>
      <c r="F75" s="39">
        <f t="shared" si="26"/>
        <v>348.45497399999999</v>
      </c>
      <c r="G75" s="34">
        <v>15.2</v>
      </c>
      <c r="H75" s="34">
        <v>15.2</v>
      </c>
      <c r="I75" s="33">
        <f t="shared" si="27"/>
        <v>4602.8639999999996</v>
      </c>
      <c r="J75" s="33">
        <v>100</v>
      </c>
      <c r="K75" s="33">
        <v>2230.4</v>
      </c>
      <c r="L75" s="33">
        <f t="shared" si="1"/>
        <v>1514.1</v>
      </c>
      <c r="M75" s="33">
        <f t="shared" si="2"/>
        <v>8447.3639999999996</v>
      </c>
      <c r="N75" s="36">
        <f t="shared" si="28"/>
        <v>46.028639999999996</v>
      </c>
      <c r="O75" s="33">
        <v>121.82</v>
      </c>
      <c r="P75" s="33">
        <v>674.83</v>
      </c>
      <c r="Q75" s="33"/>
      <c r="R75" s="33">
        <v>20</v>
      </c>
      <c r="S75" s="33">
        <f>I75*5%</f>
        <v>230.14319999999998</v>
      </c>
      <c r="T75" s="33"/>
      <c r="U75" s="33">
        <v>575</v>
      </c>
      <c r="V75" s="1">
        <f t="shared" si="29"/>
        <v>825.14319999999998</v>
      </c>
      <c r="W75" s="36">
        <f t="shared" si="0"/>
        <v>1667.8218400000001</v>
      </c>
      <c r="X75" s="40">
        <f t="shared" si="30"/>
        <v>6779.5421599999991</v>
      </c>
      <c r="Y75" s="42"/>
    </row>
    <row r="76" spans="1:25" ht="27.95" customHeight="1" x14ac:dyDescent="0.25">
      <c r="A76" s="37">
        <f t="shared" si="31"/>
        <v>55</v>
      </c>
      <c r="B76" s="37" t="s">
        <v>142</v>
      </c>
      <c r="C76" s="46" t="s">
        <v>143</v>
      </c>
      <c r="D76" s="5">
        <v>302.82</v>
      </c>
      <c r="E76" s="39">
        <f t="shared" si="25"/>
        <v>348.45497399999999</v>
      </c>
      <c r="F76" s="39">
        <f t="shared" si="26"/>
        <v>348.45497399999999</v>
      </c>
      <c r="G76" s="37">
        <v>15.2</v>
      </c>
      <c r="H76" s="34">
        <v>15.2</v>
      </c>
      <c r="I76" s="33">
        <f t="shared" si="27"/>
        <v>4602.8639999999996</v>
      </c>
      <c r="J76" s="33">
        <v>100</v>
      </c>
      <c r="K76" s="33">
        <v>836.4</v>
      </c>
      <c r="L76" s="33">
        <f t="shared" si="1"/>
        <v>1514.1</v>
      </c>
      <c r="M76" s="33">
        <f t="shared" ref="M76:M139" si="32">SUM(I76+J76+K76+L76)</f>
        <v>7053.3639999999996</v>
      </c>
      <c r="N76" s="36">
        <f t="shared" si="28"/>
        <v>46.028639999999996</v>
      </c>
      <c r="O76" s="33">
        <v>121.82</v>
      </c>
      <c r="P76" s="33">
        <v>444.12</v>
      </c>
      <c r="Q76" s="33"/>
      <c r="R76" s="33">
        <v>20</v>
      </c>
      <c r="S76" s="33">
        <f>I76*5%</f>
        <v>230.14319999999998</v>
      </c>
      <c r="T76" s="33"/>
      <c r="U76" s="33"/>
      <c r="V76" s="1">
        <f t="shared" si="29"/>
        <v>250.14319999999998</v>
      </c>
      <c r="W76" s="36">
        <f t="shared" ref="W76:W139" si="33">SUM(N76+O76+P76+Q76+R76+S76+T76+U76)</f>
        <v>862.11184000000003</v>
      </c>
      <c r="X76" s="40">
        <f t="shared" si="30"/>
        <v>6191.25216</v>
      </c>
      <c r="Y76" s="42"/>
    </row>
    <row r="77" spans="1:25" ht="27.95" customHeight="1" x14ac:dyDescent="0.25">
      <c r="A77" s="37">
        <f t="shared" si="31"/>
        <v>56</v>
      </c>
      <c r="B77" s="30" t="s">
        <v>144</v>
      </c>
      <c r="C77" s="38" t="s">
        <v>145</v>
      </c>
      <c r="D77" s="5">
        <v>302.82</v>
      </c>
      <c r="E77" s="39">
        <f t="shared" si="25"/>
        <v>348.45497399999999</v>
      </c>
      <c r="F77" s="39">
        <f t="shared" si="26"/>
        <v>348.45497399999999</v>
      </c>
      <c r="G77" s="34">
        <v>15.2</v>
      </c>
      <c r="H77" s="34">
        <v>15.2</v>
      </c>
      <c r="I77" s="33">
        <f t="shared" si="27"/>
        <v>4602.8639999999996</v>
      </c>
      <c r="J77" s="33">
        <v>100</v>
      </c>
      <c r="K77" s="33">
        <v>1672.8</v>
      </c>
      <c r="L77" s="33">
        <f t="shared" ref="L77:L142" si="34">D77*5</f>
        <v>1514.1</v>
      </c>
      <c r="M77" s="33">
        <f t="shared" si="32"/>
        <v>7889.7639999999992</v>
      </c>
      <c r="N77" s="36">
        <f t="shared" si="28"/>
        <v>46.028639999999996</v>
      </c>
      <c r="O77" s="33">
        <v>121.82</v>
      </c>
      <c r="P77" s="33">
        <v>576.67999999999995</v>
      </c>
      <c r="Q77" s="33"/>
      <c r="R77" s="33">
        <v>50</v>
      </c>
      <c r="S77" s="33"/>
      <c r="T77" s="33"/>
      <c r="U77" s="33"/>
      <c r="V77" s="1">
        <f t="shared" si="29"/>
        <v>50</v>
      </c>
      <c r="W77" s="36">
        <f t="shared" si="33"/>
        <v>794.52864</v>
      </c>
      <c r="X77" s="40">
        <f t="shared" si="30"/>
        <v>7095.2353599999988</v>
      </c>
      <c r="Y77" s="42"/>
    </row>
    <row r="78" spans="1:25" ht="27.95" customHeight="1" x14ac:dyDescent="0.25">
      <c r="A78" s="37">
        <f t="shared" si="31"/>
        <v>57</v>
      </c>
      <c r="B78" s="30" t="s">
        <v>146</v>
      </c>
      <c r="C78" s="38" t="s">
        <v>147</v>
      </c>
      <c r="D78" s="5">
        <v>302.82</v>
      </c>
      <c r="E78" s="39">
        <f t="shared" si="25"/>
        <v>348.45497399999999</v>
      </c>
      <c r="F78" s="39">
        <f t="shared" si="26"/>
        <v>348.45497399999999</v>
      </c>
      <c r="G78" s="34">
        <v>15.2</v>
      </c>
      <c r="H78" s="34">
        <v>15.2</v>
      </c>
      <c r="I78" s="33">
        <f t="shared" si="27"/>
        <v>4602.8639999999996</v>
      </c>
      <c r="J78" s="33">
        <v>100</v>
      </c>
      <c r="K78" s="33">
        <v>1394</v>
      </c>
      <c r="L78" s="33">
        <f t="shared" si="34"/>
        <v>1514.1</v>
      </c>
      <c r="M78" s="33">
        <f t="shared" si="32"/>
        <v>7610.9639999999999</v>
      </c>
      <c r="N78" s="36">
        <f t="shared" si="28"/>
        <v>46.028639999999996</v>
      </c>
      <c r="O78" s="33">
        <v>121.82</v>
      </c>
      <c r="P78" s="33">
        <v>532.07000000000005</v>
      </c>
      <c r="Q78" s="33"/>
      <c r="R78" s="33">
        <v>50</v>
      </c>
      <c r="S78" s="33"/>
      <c r="T78" s="33"/>
      <c r="U78" s="33"/>
      <c r="V78" s="1">
        <f t="shared" si="29"/>
        <v>50</v>
      </c>
      <c r="W78" s="36">
        <f t="shared" si="33"/>
        <v>749.9186400000001</v>
      </c>
      <c r="X78" s="40">
        <f t="shared" si="30"/>
        <v>6861.0453600000001</v>
      </c>
      <c r="Y78" s="42"/>
    </row>
    <row r="79" spans="1:25" ht="27.95" customHeight="1" x14ac:dyDescent="0.25">
      <c r="A79" s="37">
        <f t="shared" si="31"/>
        <v>58</v>
      </c>
      <c r="B79" s="30" t="s">
        <v>163</v>
      </c>
      <c r="C79" s="38" t="s">
        <v>164</v>
      </c>
      <c r="D79" s="5">
        <v>302.82</v>
      </c>
      <c r="E79" s="39">
        <f t="shared" si="25"/>
        <v>348.45497399999999</v>
      </c>
      <c r="F79" s="39">
        <f t="shared" si="26"/>
        <v>348.45497399999999</v>
      </c>
      <c r="G79" s="34">
        <v>15.2</v>
      </c>
      <c r="H79" s="34">
        <v>15.2</v>
      </c>
      <c r="I79" s="33">
        <f t="shared" si="27"/>
        <v>4602.8639999999996</v>
      </c>
      <c r="J79" s="33">
        <v>100</v>
      </c>
      <c r="K79" s="33">
        <v>1672.8</v>
      </c>
      <c r="L79" s="33">
        <f t="shared" si="34"/>
        <v>1514.1</v>
      </c>
      <c r="M79" s="33">
        <f t="shared" si="32"/>
        <v>7889.7639999999992</v>
      </c>
      <c r="N79" s="36">
        <f t="shared" si="28"/>
        <v>46.028639999999996</v>
      </c>
      <c r="O79" s="33">
        <v>121.82</v>
      </c>
      <c r="P79" s="33">
        <v>576.67999999999995</v>
      </c>
      <c r="Q79" s="33"/>
      <c r="R79" s="33">
        <v>50</v>
      </c>
      <c r="S79" s="33"/>
      <c r="T79" s="33"/>
      <c r="U79" s="33"/>
      <c r="V79" s="1">
        <f t="shared" si="29"/>
        <v>50</v>
      </c>
      <c r="W79" s="36">
        <f t="shared" si="33"/>
        <v>794.52864</v>
      </c>
      <c r="X79" s="40">
        <f t="shared" si="30"/>
        <v>7095.2353599999988</v>
      </c>
      <c r="Y79" s="42"/>
    </row>
    <row r="80" spans="1:25" ht="27.95" customHeight="1" x14ac:dyDescent="0.25">
      <c r="A80" s="37">
        <f t="shared" si="31"/>
        <v>59</v>
      </c>
      <c r="B80" s="30" t="s">
        <v>148</v>
      </c>
      <c r="C80" s="38" t="s">
        <v>149</v>
      </c>
      <c r="D80" s="5">
        <v>412.57</v>
      </c>
      <c r="E80" s="39">
        <f t="shared" si="25"/>
        <v>474.74429900000001</v>
      </c>
      <c r="F80" s="39">
        <f t="shared" si="26"/>
        <v>474.74429900000001</v>
      </c>
      <c r="G80" s="34">
        <v>15.2</v>
      </c>
      <c r="H80" s="34">
        <v>15.2</v>
      </c>
      <c r="I80" s="33">
        <f t="shared" si="27"/>
        <v>6271.0639999999994</v>
      </c>
      <c r="J80" s="33">
        <v>100</v>
      </c>
      <c r="K80" s="33">
        <v>1672.8</v>
      </c>
      <c r="L80" s="33">
        <f t="shared" si="34"/>
        <v>2062.85</v>
      </c>
      <c r="M80" s="33">
        <f t="shared" si="32"/>
        <v>10106.714</v>
      </c>
      <c r="N80" s="36">
        <f t="shared" si="28"/>
        <v>62.710639999999998</v>
      </c>
      <c r="O80" s="33">
        <v>165.97</v>
      </c>
      <c r="P80" s="33">
        <v>884.17</v>
      </c>
      <c r="Q80" s="33"/>
      <c r="R80" s="33">
        <v>20</v>
      </c>
      <c r="S80" s="33">
        <f>I80*5%</f>
        <v>313.5532</v>
      </c>
      <c r="T80" s="33"/>
      <c r="U80" s="33">
        <v>1150</v>
      </c>
      <c r="V80" s="1">
        <f t="shared" si="29"/>
        <v>1483.5532000000001</v>
      </c>
      <c r="W80" s="36">
        <f t="shared" si="33"/>
        <v>2596.4038399999999</v>
      </c>
      <c r="X80" s="40">
        <f t="shared" si="30"/>
        <v>7510.31016</v>
      </c>
      <c r="Y80" s="42"/>
    </row>
    <row r="81" spans="1:25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5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7"/>
        <v>4602.8639999999996</v>
      </c>
      <c r="J81" s="33">
        <v>100</v>
      </c>
      <c r="K81" s="33"/>
      <c r="L81" s="33">
        <f t="shared" si="34"/>
        <v>1514.1</v>
      </c>
      <c r="M81" s="33">
        <f t="shared" si="32"/>
        <v>6216.9639999999999</v>
      </c>
      <c r="N81" s="36">
        <f t="shared" si="28"/>
        <v>46.028639999999996</v>
      </c>
      <c r="O81" s="33">
        <v>110.76</v>
      </c>
      <c r="P81" s="33">
        <v>115.62</v>
      </c>
      <c r="Q81" s="33"/>
      <c r="R81" s="33"/>
      <c r="S81" s="33"/>
      <c r="T81" s="33"/>
      <c r="U81" s="33"/>
      <c r="V81" s="1">
        <f t="shared" si="29"/>
        <v>0</v>
      </c>
      <c r="W81" s="36">
        <f t="shared" si="33"/>
        <v>272.40863999999999</v>
      </c>
      <c r="X81" s="40">
        <f t="shared" si="30"/>
        <v>5944.5553600000003</v>
      </c>
      <c r="Y81" s="42"/>
    </row>
    <row r="82" spans="1:25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33"/>
      <c r="M82" s="33"/>
      <c r="N82" s="36"/>
      <c r="O82" s="33"/>
      <c r="P82" s="33"/>
      <c r="Q82" s="33"/>
      <c r="R82" s="33"/>
      <c r="S82" s="33"/>
      <c r="T82" s="33"/>
      <c r="U82" s="33"/>
      <c r="V82" s="1"/>
      <c r="W82" s="36">
        <f t="shared" si="33"/>
        <v>0</v>
      </c>
      <c r="X82" s="40"/>
    </row>
    <row r="83" spans="1:25" ht="27.95" customHeight="1" x14ac:dyDescent="0.25">
      <c r="A83" s="37">
        <f>A81+1</f>
        <v>61</v>
      </c>
      <c r="B83" s="37" t="s">
        <v>341</v>
      </c>
      <c r="C83" s="39" t="s">
        <v>339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>
        <f t="shared" si="34"/>
        <v>2384.8500000000004</v>
      </c>
      <c r="M83" s="33">
        <f t="shared" si="32"/>
        <v>9734.7940000000017</v>
      </c>
      <c r="N83" s="36"/>
      <c r="O83" s="33">
        <v>201.47</v>
      </c>
      <c r="P83" s="33">
        <v>749.5</v>
      </c>
      <c r="Q83" s="33"/>
      <c r="R83" s="33"/>
      <c r="S83" s="33"/>
      <c r="T83" s="33"/>
      <c r="U83" s="33"/>
      <c r="V83" s="1">
        <f>SUM(Q83+R83+S83+T83+U83)</f>
        <v>0</v>
      </c>
      <c r="W83" s="36">
        <f t="shared" si="33"/>
        <v>950.97</v>
      </c>
      <c r="X83" s="40">
        <f>M83-W83</f>
        <v>8783.8240000000023</v>
      </c>
      <c r="Y83" s="42"/>
    </row>
    <row r="84" spans="1:25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350</v>
      </c>
      <c r="E84" s="39">
        <f>D84*1.1507</f>
        <v>402.745</v>
      </c>
      <c r="F84" s="39">
        <f>E84</f>
        <v>402.745</v>
      </c>
      <c r="G84" s="54">
        <v>15.2</v>
      </c>
      <c r="H84" s="34">
        <v>15.2</v>
      </c>
      <c r="I84" s="33">
        <f>D84*H84</f>
        <v>5320</v>
      </c>
      <c r="J84" s="33">
        <v>100</v>
      </c>
      <c r="K84" s="33">
        <v>836.4</v>
      </c>
      <c r="L84" s="33">
        <f t="shared" si="34"/>
        <v>1750</v>
      </c>
      <c r="M84" s="33">
        <f t="shared" si="32"/>
        <v>8006.4</v>
      </c>
      <c r="N84" s="36">
        <f>I84*1%</f>
        <v>53.2</v>
      </c>
      <c r="O84" s="33">
        <v>138.4</v>
      </c>
      <c r="P84" s="33">
        <v>557.6</v>
      </c>
      <c r="Q84" s="33"/>
      <c r="R84" s="33">
        <v>50</v>
      </c>
      <c r="S84" s="33"/>
      <c r="T84" s="33"/>
      <c r="U84" s="33"/>
      <c r="V84" s="1">
        <f>SUM(Q84+R84+S84+T84+U84)</f>
        <v>50</v>
      </c>
      <c r="W84" s="36">
        <f t="shared" si="33"/>
        <v>799.2</v>
      </c>
      <c r="X84" s="40">
        <f>M84-W84</f>
        <v>7207.2</v>
      </c>
      <c r="Y84" s="42"/>
    </row>
    <row r="85" spans="1:25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>
        <f t="shared" si="34"/>
        <v>1950</v>
      </c>
      <c r="M85" s="33">
        <f t="shared" si="32"/>
        <v>9093.2000000000007</v>
      </c>
      <c r="N85" s="36">
        <f>I85*1%</f>
        <v>59.28</v>
      </c>
      <c r="O85" s="33">
        <v>152.25</v>
      </c>
      <c r="P85" s="33">
        <v>712.45</v>
      </c>
      <c r="Q85" s="33"/>
      <c r="R85" s="33">
        <v>20</v>
      </c>
      <c r="S85" s="33">
        <f>I85*5%</f>
        <v>296.40000000000003</v>
      </c>
      <c r="T85" s="33"/>
      <c r="U85" s="33"/>
      <c r="V85" s="1">
        <f>SUM(Q85+R85+S85+T85+U85)</f>
        <v>316.40000000000003</v>
      </c>
      <c r="W85" s="36">
        <f t="shared" si="33"/>
        <v>1240.3800000000001</v>
      </c>
      <c r="X85" s="40">
        <f>M85-W85</f>
        <v>7852.8200000000006</v>
      </c>
      <c r="Y85" s="42"/>
    </row>
    <row r="86" spans="1:25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>
        <f t="shared" si="34"/>
        <v>1950</v>
      </c>
      <c r="M86" s="33">
        <f t="shared" si="32"/>
        <v>7978</v>
      </c>
      <c r="N86" s="36">
        <f>I86*1%</f>
        <v>59.28</v>
      </c>
      <c r="O86" s="33">
        <v>152.25</v>
      </c>
      <c r="P86" s="33">
        <v>521.04999999999995</v>
      </c>
      <c r="Q86" s="33"/>
      <c r="R86" s="33">
        <v>50</v>
      </c>
      <c r="S86" s="33"/>
      <c r="T86" s="33">
        <v>1000</v>
      </c>
      <c r="U86" s="33"/>
      <c r="V86" s="1">
        <f>SUM(Q86+R86+S86+T86+U86)</f>
        <v>1050</v>
      </c>
      <c r="W86" s="36">
        <f t="shared" si="33"/>
        <v>1782.58</v>
      </c>
      <c r="X86" s="40">
        <f>M86-W86</f>
        <v>6195.42</v>
      </c>
      <c r="Y86" s="42"/>
    </row>
    <row r="87" spans="1:25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/>
      <c r="M87" s="33"/>
      <c r="N87" s="55"/>
      <c r="O87" s="33"/>
      <c r="P87" s="33"/>
      <c r="Q87" s="33"/>
      <c r="R87" s="33"/>
      <c r="S87" s="33"/>
      <c r="T87" s="33"/>
      <c r="U87" s="33"/>
      <c r="V87" s="1"/>
      <c r="W87" s="36">
        <f t="shared" si="33"/>
        <v>0</v>
      </c>
      <c r="X87" s="40"/>
    </row>
    <row r="88" spans="1:25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>
        <f t="shared" si="34"/>
        <v>2217.1</v>
      </c>
      <c r="M88" s="33">
        <f t="shared" si="32"/>
        <v>9057.0840000000007</v>
      </c>
      <c r="N88" s="36">
        <v>0</v>
      </c>
      <c r="O88" s="33">
        <v>178.38</v>
      </c>
      <c r="P88" s="33">
        <v>658.11</v>
      </c>
      <c r="Q88" s="33"/>
      <c r="R88" s="33"/>
      <c r="S88" s="33"/>
      <c r="T88" s="33"/>
      <c r="U88" s="33"/>
      <c r="V88" s="1">
        <f>SUM(Q88+R88+S88+T88+U88)</f>
        <v>0</v>
      </c>
      <c r="W88" s="36">
        <f t="shared" si="33"/>
        <v>836.49</v>
      </c>
      <c r="X88" s="40">
        <f>M88-W88</f>
        <v>8220.594000000001</v>
      </c>
      <c r="Y88" s="42"/>
    </row>
    <row r="89" spans="1:25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/>
      <c r="M89" s="33"/>
      <c r="N89" s="55"/>
      <c r="O89" s="33"/>
      <c r="P89" s="33"/>
      <c r="Q89" s="33"/>
      <c r="R89" s="33"/>
      <c r="S89" s="33"/>
      <c r="T89" s="33"/>
      <c r="U89" s="33"/>
      <c r="V89" s="1"/>
      <c r="W89" s="36">
        <f t="shared" si="33"/>
        <v>0</v>
      </c>
      <c r="X89" s="40"/>
    </row>
    <row r="90" spans="1:25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>
        <f t="shared" ref="L90" si="35">D90*5</f>
        <v>2217.1</v>
      </c>
      <c r="M90" s="33">
        <f t="shared" si="32"/>
        <v>9057.0840000000007</v>
      </c>
      <c r="N90" s="36">
        <v>0</v>
      </c>
      <c r="O90" s="33">
        <v>178.38</v>
      </c>
      <c r="P90" s="33">
        <v>658.11</v>
      </c>
      <c r="Q90" s="33"/>
      <c r="R90" s="33"/>
      <c r="S90" s="33"/>
      <c r="T90" s="33"/>
      <c r="U90" s="33"/>
      <c r="V90" s="1">
        <f>SUM(Q90+R90+S90+T90+U90)</f>
        <v>0</v>
      </c>
      <c r="W90" s="36">
        <f t="shared" si="33"/>
        <v>836.49</v>
      </c>
      <c r="X90" s="40">
        <f>M90-W90</f>
        <v>8220.594000000001</v>
      </c>
      <c r="Y90" s="42"/>
    </row>
    <row r="91" spans="1:25" ht="27.95" customHeight="1" x14ac:dyDescent="0.25">
      <c r="A91" s="37"/>
      <c r="B91" s="37"/>
      <c r="C91" s="51" t="s">
        <v>349</v>
      </c>
      <c r="D91" s="5"/>
      <c r="E91" s="39"/>
      <c r="F91" s="39"/>
      <c r="G91" s="54"/>
      <c r="H91" s="34"/>
      <c r="I91" s="33"/>
      <c r="J91" s="33"/>
      <c r="K91" s="33"/>
      <c r="L91" s="33"/>
      <c r="M91" s="33"/>
      <c r="N91" s="55"/>
      <c r="O91" s="33"/>
      <c r="P91" s="33"/>
      <c r="Q91" s="33"/>
      <c r="R91" s="33"/>
      <c r="S91" s="33"/>
      <c r="T91" s="33"/>
      <c r="U91" s="33"/>
      <c r="V91" s="1"/>
      <c r="W91" s="36">
        <f t="shared" si="33"/>
        <v>0</v>
      </c>
      <c r="X91" s="40"/>
    </row>
    <row r="92" spans="1:25" ht="27.95" customHeight="1" x14ac:dyDescent="0.25">
      <c r="A92" s="37">
        <f>A90+1</f>
        <v>67</v>
      </c>
      <c r="B92" s="30" t="s">
        <v>350</v>
      </c>
      <c r="C92" s="38" t="s">
        <v>351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/>
      <c r="L92" s="33">
        <f>D92*2.5</f>
        <v>1108.55</v>
      </c>
      <c r="M92" s="33">
        <f t="shared" si="32"/>
        <v>7948.5340000000006</v>
      </c>
      <c r="N92" s="36">
        <v>0</v>
      </c>
      <c r="O92" s="33">
        <v>178.38</v>
      </c>
      <c r="P92" s="33">
        <v>647.66</v>
      </c>
      <c r="Q92" s="33"/>
      <c r="R92" s="33"/>
      <c r="S92" s="33"/>
      <c r="T92" s="33"/>
      <c r="U92" s="33"/>
      <c r="V92" s="1">
        <f>SUM(Q92+R92+S92+T92+U92)</f>
        <v>0</v>
      </c>
      <c r="W92" s="36">
        <f t="shared" si="33"/>
        <v>826.04</v>
      </c>
      <c r="X92" s="40">
        <f>M92-W92</f>
        <v>7122.4940000000006</v>
      </c>
      <c r="Y92" s="42"/>
    </row>
    <row r="93" spans="1:25" ht="27.95" customHeight="1" x14ac:dyDescent="0.25">
      <c r="A93" s="37"/>
      <c r="B93" s="30"/>
      <c r="C93" s="31" t="s">
        <v>156</v>
      </c>
      <c r="D93" s="5"/>
      <c r="E93" s="39"/>
      <c r="F93" s="39"/>
      <c r="G93" s="34"/>
      <c r="H93" s="34"/>
      <c r="I93" s="33"/>
      <c r="J93" s="33"/>
      <c r="K93" s="33"/>
      <c r="L93" s="33"/>
      <c r="M93" s="33"/>
      <c r="N93" s="36"/>
      <c r="O93" s="33"/>
      <c r="P93" s="33"/>
      <c r="Q93" s="33"/>
      <c r="R93" s="33"/>
      <c r="S93" s="33"/>
      <c r="T93" s="33"/>
      <c r="U93" s="33"/>
      <c r="V93" s="1"/>
      <c r="W93" s="36">
        <f t="shared" si="33"/>
        <v>0</v>
      </c>
      <c r="X93" s="40"/>
    </row>
    <row r="94" spans="1:25" ht="27.95" customHeight="1" x14ac:dyDescent="0.25">
      <c r="A94" s="8">
        <f>A92+1</f>
        <v>68</v>
      </c>
      <c r="B94" s="30" t="s">
        <v>157</v>
      </c>
      <c r="C94" s="38" t="s">
        <v>158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v>100</v>
      </c>
      <c r="K94" s="33">
        <v>1394</v>
      </c>
      <c r="L94" s="33">
        <f t="shared" si="34"/>
        <v>1514.1</v>
      </c>
      <c r="M94" s="33">
        <f t="shared" si="32"/>
        <v>7610.9639999999999</v>
      </c>
      <c r="N94" s="36">
        <f>I94*1%</f>
        <v>46.028639999999996</v>
      </c>
      <c r="O94" s="33">
        <v>121.82</v>
      </c>
      <c r="P94" s="33">
        <v>532.07000000000005</v>
      </c>
      <c r="Q94" s="33"/>
      <c r="R94" s="33">
        <v>20</v>
      </c>
      <c r="S94" s="33">
        <f>I94*5%</f>
        <v>230.14319999999998</v>
      </c>
      <c r="T94" s="33"/>
      <c r="U94" s="33">
        <v>575</v>
      </c>
      <c r="V94" s="1">
        <f>SUM(Q94+R94+S94+T94+U94)</f>
        <v>825.14319999999998</v>
      </c>
      <c r="W94" s="36">
        <f t="shared" si="33"/>
        <v>1525.0618400000001</v>
      </c>
      <c r="X94" s="40">
        <f>M94-W94</f>
        <v>6085.9021599999996</v>
      </c>
      <c r="Y94" s="42"/>
    </row>
    <row r="95" spans="1:25" ht="27.95" customHeight="1" x14ac:dyDescent="0.25">
      <c r="A95" s="8">
        <f>A94+1</f>
        <v>69</v>
      </c>
      <c r="B95" s="30" t="s">
        <v>159</v>
      </c>
      <c r="C95" s="49" t="s">
        <v>160</v>
      </c>
      <c r="D95" s="5">
        <v>359.24</v>
      </c>
      <c r="E95" s="39">
        <f>D95*1.1507</f>
        <v>413.37746800000002</v>
      </c>
      <c r="F95" s="39">
        <f>E95</f>
        <v>413.37746800000002</v>
      </c>
      <c r="G95" s="34">
        <v>15.2</v>
      </c>
      <c r="H95" s="34">
        <v>15.2</v>
      </c>
      <c r="I95" s="33">
        <f>D95*H95</f>
        <v>5460.4480000000003</v>
      </c>
      <c r="J95" s="33">
        <v>100</v>
      </c>
      <c r="K95" s="33">
        <v>836.4</v>
      </c>
      <c r="L95" s="33">
        <f t="shared" si="34"/>
        <v>1796.2</v>
      </c>
      <c r="M95" s="33">
        <f t="shared" si="32"/>
        <v>8193.0480000000007</v>
      </c>
      <c r="N95" s="36">
        <f>I95*1%</f>
        <v>54.604480000000002</v>
      </c>
      <c r="O95" s="33">
        <v>144.22999999999999</v>
      </c>
      <c r="P95" s="33">
        <v>580.07000000000005</v>
      </c>
      <c r="Q95" s="33"/>
      <c r="R95" s="33">
        <v>50</v>
      </c>
      <c r="S95" s="33"/>
      <c r="T95" s="33">
        <v>1000</v>
      </c>
      <c r="U95" s="33"/>
      <c r="V95" s="1">
        <f>SUM(Q95+R95+S95+T95+U95)</f>
        <v>1050</v>
      </c>
      <c r="W95" s="36">
        <f t="shared" si="33"/>
        <v>1828.9044800000001</v>
      </c>
      <c r="X95" s="40">
        <f>M95-W95</f>
        <v>6364.1435200000005</v>
      </c>
      <c r="Y95" s="42"/>
    </row>
    <row r="96" spans="1:25" ht="27.95" customHeight="1" x14ac:dyDescent="0.25">
      <c r="A96" s="8">
        <f>A95+1</f>
        <v>70</v>
      </c>
      <c r="B96" s="30" t="s">
        <v>161</v>
      </c>
      <c r="C96" s="49" t="s">
        <v>162</v>
      </c>
      <c r="D96" s="5">
        <v>355.62</v>
      </c>
      <c r="E96" s="39">
        <f>D96*1.1507</f>
        <v>409.21193400000004</v>
      </c>
      <c r="F96" s="39">
        <f>E96</f>
        <v>409.21193400000004</v>
      </c>
      <c r="G96" s="34">
        <v>15.2</v>
      </c>
      <c r="H96" s="34">
        <v>15.2</v>
      </c>
      <c r="I96" s="33">
        <f>D96*H96</f>
        <v>5405.424</v>
      </c>
      <c r="J96" s="33">
        <v>100</v>
      </c>
      <c r="K96" s="33">
        <v>836.4</v>
      </c>
      <c r="L96" s="33">
        <f t="shared" si="34"/>
        <v>1778.1</v>
      </c>
      <c r="M96" s="33">
        <f t="shared" si="32"/>
        <v>8119.9239999999991</v>
      </c>
      <c r="N96" s="36">
        <f>I96*1%</f>
        <v>54.05424</v>
      </c>
      <c r="O96" s="33">
        <v>143.06</v>
      </c>
      <c r="P96" s="33">
        <v>571.26</v>
      </c>
      <c r="Q96" s="33"/>
      <c r="R96" s="33">
        <v>20</v>
      </c>
      <c r="S96" s="33">
        <f>I96*5%</f>
        <v>270.27120000000002</v>
      </c>
      <c r="T96" s="33"/>
      <c r="U96" s="33"/>
      <c r="V96" s="1">
        <f>SUM(Q96+R96+S96+T96+U96)</f>
        <v>290.27120000000002</v>
      </c>
      <c r="W96" s="36">
        <f t="shared" si="33"/>
        <v>1058.64544</v>
      </c>
      <c r="X96" s="40">
        <f>M96-W96</f>
        <v>7061.2785599999988</v>
      </c>
      <c r="Y96" s="42"/>
    </row>
    <row r="97" spans="1:25" ht="27.95" customHeight="1" x14ac:dyDescent="0.25">
      <c r="A97" s="8">
        <f>A96+1</f>
        <v>71</v>
      </c>
      <c r="B97" s="30" t="s">
        <v>136</v>
      </c>
      <c r="C97" s="38" t="s">
        <v>137</v>
      </c>
      <c r="D97" s="5">
        <v>443.42</v>
      </c>
      <c r="E97" s="39">
        <f>D97*1.1507</f>
        <v>510.24339400000002</v>
      </c>
      <c r="F97" s="39">
        <f>E97</f>
        <v>510.24339400000002</v>
      </c>
      <c r="G97" s="34">
        <v>15.2</v>
      </c>
      <c r="H97" s="34">
        <v>15.2</v>
      </c>
      <c r="I97" s="33">
        <f>D97*H97</f>
        <v>6739.9840000000004</v>
      </c>
      <c r="J97" s="33">
        <v>100</v>
      </c>
      <c r="K97" s="33">
        <v>836.4</v>
      </c>
      <c r="L97" s="33">
        <f t="shared" si="34"/>
        <v>2217.1</v>
      </c>
      <c r="M97" s="33">
        <f t="shared" si="32"/>
        <v>9893.4840000000004</v>
      </c>
      <c r="N97" s="36">
        <f>I97*1%</f>
        <v>67.399840000000012</v>
      </c>
      <c r="O97" s="33">
        <v>178.38</v>
      </c>
      <c r="P97" s="33">
        <v>808</v>
      </c>
      <c r="Q97" s="36"/>
      <c r="R97" s="33">
        <v>50</v>
      </c>
      <c r="S97" s="33"/>
      <c r="T97" s="33"/>
      <c r="U97" s="33"/>
      <c r="V97" s="1">
        <f>SUM(Q97+R97+S97+T97+U97)</f>
        <v>50</v>
      </c>
      <c r="W97" s="36">
        <f t="shared" si="33"/>
        <v>1103.7798399999999</v>
      </c>
      <c r="X97" s="40">
        <f>M97-W97</f>
        <v>8789.7041600000011</v>
      </c>
      <c r="Y97" s="42"/>
    </row>
    <row r="98" spans="1:25" ht="27.95" customHeight="1" x14ac:dyDescent="0.25">
      <c r="A98" s="8">
        <f>A97+1</f>
        <v>72</v>
      </c>
      <c r="B98" s="30" t="s">
        <v>336</v>
      </c>
      <c r="C98" s="38" t="s">
        <v>337</v>
      </c>
      <c r="D98" s="5">
        <v>302.82</v>
      </c>
      <c r="E98" s="39">
        <f>D98*1.1507</f>
        <v>348.45497399999999</v>
      </c>
      <c r="F98" s="39">
        <f>E98</f>
        <v>348.45497399999999</v>
      </c>
      <c r="G98" s="34">
        <v>15.2</v>
      </c>
      <c r="H98" s="34">
        <v>15.2</v>
      </c>
      <c r="I98" s="33">
        <f>D98*H98</f>
        <v>4602.8639999999996</v>
      </c>
      <c r="J98" s="33">
        <v>100</v>
      </c>
      <c r="K98" s="33"/>
      <c r="L98" s="33">
        <f t="shared" si="34"/>
        <v>1514.1</v>
      </c>
      <c r="M98" s="33">
        <f t="shared" si="32"/>
        <v>6216.9639999999999</v>
      </c>
      <c r="N98" s="36">
        <v>0</v>
      </c>
      <c r="O98" s="33">
        <v>121.82</v>
      </c>
      <c r="P98" s="33">
        <v>115.62</v>
      </c>
      <c r="Q98" s="33"/>
      <c r="R98" s="33"/>
      <c r="S98" s="33"/>
      <c r="T98" s="33"/>
      <c r="U98" s="33"/>
      <c r="V98" s="1">
        <f>SUM(Q98+R98+S98+T98+U98)</f>
        <v>0</v>
      </c>
      <c r="W98" s="36">
        <f t="shared" si="33"/>
        <v>237.44</v>
      </c>
      <c r="X98" s="40">
        <f>M98-W98</f>
        <v>5979.5240000000003</v>
      </c>
      <c r="Y98" s="42"/>
    </row>
    <row r="99" spans="1:25" ht="27.95" customHeight="1" x14ac:dyDescent="0.25">
      <c r="A99" s="37"/>
      <c r="B99" s="30"/>
      <c r="C99" s="31" t="s">
        <v>165</v>
      </c>
      <c r="D99" s="5"/>
      <c r="E99" s="39"/>
      <c r="F99" s="39"/>
      <c r="G99" s="34"/>
      <c r="H99" s="34"/>
      <c r="I99" s="33"/>
      <c r="J99" s="33"/>
      <c r="K99" s="33"/>
      <c r="L99" s="33"/>
      <c r="M99" s="33"/>
      <c r="N99" s="36"/>
      <c r="O99" s="33"/>
      <c r="P99" s="33"/>
      <c r="Q99" s="33"/>
      <c r="R99" s="33"/>
      <c r="S99" s="33"/>
      <c r="T99" s="33"/>
      <c r="U99" s="33"/>
      <c r="V99" s="1"/>
      <c r="W99" s="36">
        <f t="shared" si="33"/>
        <v>0</v>
      </c>
      <c r="X99" s="40"/>
    </row>
    <row r="100" spans="1:25" ht="27.95" customHeight="1" x14ac:dyDescent="0.25">
      <c r="A100" s="37">
        <f>A98+1</f>
        <v>73</v>
      </c>
      <c r="B100" s="30" t="s">
        <v>329</v>
      </c>
      <c r="C100" s="46" t="s">
        <v>328</v>
      </c>
      <c r="D100" s="5">
        <v>443.42</v>
      </c>
      <c r="E100" s="39">
        <f t="shared" ref="E100:E120" si="36">D100*1.1507</f>
        <v>510.24339400000002</v>
      </c>
      <c r="F100" s="39">
        <f t="shared" ref="F100:F117" si="37">E100</f>
        <v>510.24339400000002</v>
      </c>
      <c r="G100" s="34">
        <v>15.2</v>
      </c>
      <c r="H100" s="34">
        <v>15.2</v>
      </c>
      <c r="I100" s="33">
        <f t="shared" ref="I100:I120" si="38">D100*H100</f>
        <v>6739.9840000000004</v>
      </c>
      <c r="J100" s="33">
        <v>100</v>
      </c>
      <c r="K100" s="33"/>
      <c r="L100" s="33">
        <f t="shared" si="34"/>
        <v>2217.1</v>
      </c>
      <c r="M100" s="33">
        <f t="shared" si="32"/>
        <v>9057.0840000000007</v>
      </c>
      <c r="N100" s="36">
        <v>0</v>
      </c>
      <c r="O100" s="33">
        <v>178.38</v>
      </c>
      <c r="P100" s="33">
        <v>658.11</v>
      </c>
      <c r="Q100" s="33"/>
      <c r="R100" s="33"/>
      <c r="S100" s="33"/>
      <c r="T100" s="33"/>
      <c r="U100" s="33"/>
      <c r="V100" s="1">
        <f t="shared" ref="V100:V120" si="39">SUM(Q100+R100+S100+T100+U100)</f>
        <v>0</v>
      </c>
      <c r="W100" s="36">
        <f t="shared" si="33"/>
        <v>836.49</v>
      </c>
      <c r="X100" s="40">
        <f t="shared" ref="X100:X120" si="40">M100-W100</f>
        <v>8220.594000000001</v>
      </c>
      <c r="Y100" s="42"/>
    </row>
    <row r="101" spans="1:25" ht="27.95" customHeight="1" x14ac:dyDescent="0.25">
      <c r="A101" s="37">
        <f t="shared" ref="A101:A117" si="41">A100+1</f>
        <v>74</v>
      </c>
      <c r="B101" s="30" t="s">
        <v>166</v>
      </c>
      <c r="C101" s="38" t="s">
        <v>167</v>
      </c>
      <c r="D101" s="5">
        <v>302.68</v>
      </c>
      <c r="E101" s="39">
        <f t="shared" si="36"/>
        <v>348.29387600000001</v>
      </c>
      <c r="F101" s="39">
        <f t="shared" si="37"/>
        <v>348.29387600000001</v>
      </c>
      <c r="G101" s="34">
        <v>15.2</v>
      </c>
      <c r="H101" s="34">
        <v>15.2</v>
      </c>
      <c r="I101" s="33">
        <f t="shared" si="38"/>
        <v>4600.7359999999999</v>
      </c>
      <c r="J101" s="33">
        <v>100</v>
      </c>
      <c r="K101" s="33">
        <v>1672.8</v>
      </c>
      <c r="L101" s="33">
        <f t="shared" si="34"/>
        <v>1513.4</v>
      </c>
      <c r="M101" s="33">
        <f t="shared" si="32"/>
        <v>7886.9359999999997</v>
      </c>
      <c r="N101" s="36">
        <f t="shared" ref="N101:N120" si="42">I101*1%</f>
        <v>46.007359999999998</v>
      </c>
      <c r="O101" s="33">
        <v>121.76</v>
      </c>
      <c r="P101" s="33">
        <v>576.34</v>
      </c>
      <c r="Q101" s="33"/>
      <c r="R101" s="33">
        <v>20</v>
      </c>
      <c r="S101" s="33">
        <f>I101*5%</f>
        <v>230.0368</v>
      </c>
      <c r="T101" s="33"/>
      <c r="U101" s="33"/>
      <c r="V101" s="1">
        <f t="shared" si="39"/>
        <v>250.0368</v>
      </c>
      <c r="W101" s="36">
        <f t="shared" si="33"/>
        <v>994.14415999999994</v>
      </c>
      <c r="X101" s="40">
        <f t="shared" si="40"/>
        <v>6892.7918399999999</v>
      </c>
      <c r="Y101" s="48"/>
    </row>
    <row r="102" spans="1:25" ht="27.95" customHeight="1" x14ac:dyDescent="0.25">
      <c r="A102" s="37">
        <f t="shared" si="41"/>
        <v>75</v>
      </c>
      <c r="B102" s="30" t="s">
        <v>168</v>
      </c>
      <c r="C102" s="38" t="s">
        <v>169</v>
      </c>
      <c r="D102" s="5">
        <v>302.68</v>
      </c>
      <c r="E102" s="39">
        <f t="shared" si="36"/>
        <v>348.29387600000001</v>
      </c>
      <c r="F102" s="39">
        <f t="shared" si="37"/>
        <v>348.29387600000001</v>
      </c>
      <c r="G102" s="34">
        <v>15.2</v>
      </c>
      <c r="H102" s="34">
        <v>15.2</v>
      </c>
      <c r="I102" s="33">
        <f t="shared" si="38"/>
        <v>4600.7359999999999</v>
      </c>
      <c r="J102" s="33">
        <v>100</v>
      </c>
      <c r="K102" s="33">
        <v>1951.6</v>
      </c>
      <c r="L102" s="33">
        <f t="shared" si="34"/>
        <v>1513.4</v>
      </c>
      <c r="M102" s="33">
        <f t="shared" si="32"/>
        <v>8165.735999999999</v>
      </c>
      <c r="N102" s="36">
        <f t="shared" si="42"/>
        <v>46.007359999999998</v>
      </c>
      <c r="O102" s="33">
        <v>121.76</v>
      </c>
      <c r="P102" s="33">
        <v>624.49</v>
      </c>
      <c r="Q102" s="33"/>
      <c r="R102" s="33">
        <v>20</v>
      </c>
      <c r="S102" s="33">
        <f>I102*5%</f>
        <v>230.0368</v>
      </c>
      <c r="T102" s="33"/>
      <c r="U102" s="33"/>
      <c r="V102" s="1">
        <f t="shared" si="39"/>
        <v>250.0368</v>
      </c>
      <c r="W102" s="36">
        <f t="shared" si="33"/>
        <v>1042.2941600000001</v>
      </c>
      <c r="X102" s="40">
        <f t="shared" si="40"/>
        <v>7123.4418399999986</v>
      </c>
      <c r="Y102" s="42"/>
    </row>
    <row r="103" spans="1:25" ht="27.95" customHeight="1" x14ac:dyDescent="0.25">
      <c r="A103" s="37">
        <f t="shared" si="41"/>
        <v>76</v>
      </c>
      <c r="B103" s="30" t="s">
        <v>170</v>
      </c>
      <c r="C103" s="38" t="s">
        <v>171</v>
      </c>
      <c r="D103" s="5">
        <v>302.68</v>
      </c>
      <c r="E103" s="39">
        <f t="shared" si="36"/>
        <v>348.29387600000001</v>
      </c>
      <c r="F103" s="39">
        <f t="shared" si="37"/>
        <v>348.29387600000001</v>
      </c>
      <c r="G103" s="34">
        <v>15.2</v>
      </c>
      <c r="H103" s="34">
        <v>15.2</v>
      </c>
      <c r="I103" s="33">
        <f t="shared" si="38"/>
        <v>4600.7359999999999</v>
      </c>
      <c r="J103" s="33">
        <v>100</v>
      </c>
      <c r="K103" s="33">
        <v>1394</v>
      </c>
      <c r="L103" s="33">
        <f t="shared" si="34"/>
        <v>1513.4</v>
      </c>
      <c r="M103" s="33">
        <f t="shared" si="32"/>
        <v>7608.1360000000004</v>
      </c>
      <c r="N103" s="36">
        <f t="shared" si="42"/>
        <v>46.007359999999998</v>
      </c>
      <c r="O103" s="33">
        <v>121.76</v>
      </c>
      <c r="P103" s="33">
        <v>531.73</v>
      </c>
      <c r="Q103" s="33"/>
      <c r="R103" s="33">
        <v>50</v>
      </c>
      <c r="S103" s="33"/>
      <c r="T103" s="33"/>
      <c r="U103" s="33"/>
      <c r="V103" s="1">
        <f t="shared" si="39"/>
        <v>50</v>
      </c>
      <c r="W103" s="36">
        <f t="shared" si="33"/>
        <v>749.49736000000007</v>
      </c>
      <c r="X103" s="40">
        <f t="shared" si="40"/>
        <v>6858.6386400000001</v>
      </c>
      <c r="Y103" s="42"/>
    </row>
    <row r="104" spans="1:25" ht="27.95" customHeight="1" x14ac:dyDescent="0.25">
      <c r="A104" s="37">
        <f t="shared" si="41"/>
        <v>77</v>
      </c>
      <c r="B104" s="30" t="s">
        <v>172</v>
      </c>
      <c r="C104" s="38" t="s">
        <v>173</v>
      </c>
      <c r="D104" s="5">
        <v>302.68</v>
      </c>
      <c r="E104" s="39">
        <f t="shared" si="36"/>
        <v>348.29387600000001</v>
      </c>
      <c r="F104" s="39">
        <f t="shared" si="37"/>
        <v>348.29387600000001</v>
      </c>
      <c r="G104" s="34">
        <v>15.2</v>
      </c>
      <c r="H104" s="34">
        <v>15.2</v>
      </c>
      <c r="I104" s="33">
        <f t="shared" si="38"/>
        <v>4600.7359999999999</v>
      </c>
      <c r="J104" s="33">
        <v>100</v>
      </c>
      <c r="K104" s="33">
        <v>836.4</v>
      </c>
      <c r="L104" s="33">
        <f t="shared" si="34"/>
        <v>1513.4</v>
      </c>
      <c r="M104" s="33">
        <f t="shared" si="32"/>
        <v>7050.5360000000001</v>
      </c>
      <c r="N104" s="36">
        <f t="shared" si="42"/>
        <v>46.007359999999998</v>
      </c>
      <c r="O104" s="33">
        <v>121.76</v>
      </c>
      <c r="P104" s="33">
        <v>443.89</v>
      </c>
      <c r="Q104" s="33"/>
      <c r="R104" s="33">
        <v>20</v>
      </c>
      <c r="S104" s="33">
        <f>I104*5%</f>
        <v>230.0368</v>
      </c>
      <c r="T104" s="33"/>
      <c r="U104" s="33"/>
      <c r="V104" s="1">
        <f t="shared" si="39"/>
        <v>250.0368</v>
      </c>
      <c r="W104" s="36">
        <f t="shared" si="33"/>
        <v>861.6941599999999</v>
      </c>
      <c r="X104" s="40">
        <f t="shared" si="40"/>
        <v>6188.84184</v>
      </c>
      <c r="Y104" s="42"/>
    </row>
    <row r="105" spans="1:25" ht="27.95" customHeight="1" x14ac:dyDescent="0.25">
      <c r="A105" s="37">
        <f t="shared" si="41"/>
        <v>78</v>
      </c>
      <c r="B105" s="30" t="s">
        <v>174</v>
      </c>
      <c r="C105" s="38" t="s">
        <v>175</v>
      </c>
      <c r="D105" s="5">
        <v>302.68</v>
      </c>
      <c r="E105" s="39">
        <f t="shared" si="36"/>
        <v>348.29387600000001</v>
      </c>
      <c r="F105" s="39">
        <f t="shared" si="37"/>
        <v>348.29387600000001</v>
      </c>
      <c r="G105" s="34">
        <v>15.2</v>
      </c>
      <c r="H105" s="34">
        <v>15.2</v>
      </c>
      <c r="I105" s="33">
        <f t="shared" si="38"/>
        <v>4600.7359999999999</v>
      </c>
      <c r="J105" s="33">
        <v>100</v>
      </c>
      <c r="K105" s="33">
        <v>1951.6</v>
      </c>
      <c r="L105" s="33">
        <f t="shared" si="34"/>
        <v>1513.4</v>
      </c>
      <c r="M105" s="33">
        <f t="shared" si="32"/>
        <v>8165.735999999999</v>
      </c>
      <c r="N105" s="36">
        <f t="shared" si="42"/>
        <v>46.007359999999998</v>
      </c>
      <c r="O105" s="33">
        <v>121.76</v>
      </c>
      <c r="P105" s="33">
        <v>624.49</v>
      </c>
      <c r="Q105" s="33"/>
      <c r="R105" s="33">
        <v>20</v>
      </c>
      <c r="S105" s="33">
        <f>I105*5%</f>
        <v>230.0368</v>
      </c>
      <c r="T105" s="33"/>
      <c r="U105" s="33">
        <v>575</v>
      </c>
      <c r="V105" s="1">
        <f t="shared" si="39"/>
        <v>825.03679999999997</v>
      </c>
      <c r="W105" s="36">
        <f t="shared" si="33"/>
        <v>1617.2941600000001</v>
      </c>
      <c r="X105" s="40">
        <f t="shared" si="40"/>
        <v>6548.4418399999986</v>
      </c>
      <c r="Y105" s="42"/>
    </row>
    <row r="106" spans="1:25" ht="27.95" customHeight="1" x14ac:dyDescent="0.25">
      <c r="A106" s="37">
        <f t="shared" si="41"/>
        <v>79</v>
      </c>
      <c r="B106" s="30" t="s">
        <v>176</v>
      </c>
      <c r="C106" s="38" t="s">
        <v>177</v>
      </c>
      <c r="D106" s="5">
        <v>302.68</v>
      </c>
      <c r="E106" s="39">
        <f t="shared" si="36"/>
        <v>348.29387600000001</v>
      </c>
      <c r="F106" s="39">
        <f t="shared" si="37"/>
        <v>348.29387600000001</v>
      </c>
      <c r="G106" s="34">
        <v>15.2</v>
      </c>
      <c r="H106" s="34">
        <v>15.2</v>
      </c>
      <c r="I106" s="33">
        <f t="shared" si="38"/>
        <v>4600.7359999999999</v>
      </c>
      <c r="J106" s="33">
        <v>100</v>
      </c>
      <c r="K106" s="33">
        <v>1672.8</v>
      </c>
      <c r="L106" s="33">
        <f t="shared" si="34"/>
        <v>1513.4</v>
      </c>
      <c r="M106" s="33">
        <f t="shared" si="32"/>
        <v>7886.9359999999997</v>
      </c>
      <c r="N106" s="36">
        <f t="shared" si="42"/>
        <v>46.007359999999998</v>
      </c>
      <c r="O106" s="33">
        <v>121.76</v>
      </c>
      <c r="P106" s="33">
        <v>576.34</v>
      </c>
      <c r="Q106" s="33"/>
      <c r="R106" s="33">
        <v>50</v>
      </c>
      <c r="S106" s="33"/>
      <c r="T106" s="33"/>
      <c r="U106" s="33"/>
      <c r="V106" s="1">
        <f t="shared" si="39"/>
        <v>50</v>
      </c>
      <c r="W106" s="36">
        <f t="shared" si="33"/>
        <v>794.10735999999997</v>
      </c>
      <c r="X106" s="40">
        <f t="shared" si="40"/>
        <v>7092.8286399999997</v>
      </c>
      <c r="Y106" s="42"/>
    </row>
    <row r="107" spans="1:25" ht="27.95" customHeight="1" x14ac:dyDescent="0.25">
      <c r="A107" s="37">
        <f t="shared" si="41"/>
        <v>80</v>
      </c>
      <c r="B107" s="30" t="s">
        <v>178</v>
      </c>
      <c r="C107" s="38" t="s">
        <v>179</v>
      </c>
      <c r="D107" s="5">
        <v>302.68</v>
      </c>
      <c r="E107" s="39">
        <f t="shared" si="36"/>
        <v>348.29387600000001</v>
      </c>
      <c r="F107" s="39">
        <f t="shared" si="37"/>
        <v>348.29387600000001</v>
      </c>
      <c r="G107" s="34">
        <v>15.2</v>
      </c>
      <c r="H107" s="34">
        <v>15.2</v>
      </c>
      <c r="I107" s="33">
        <f t="shared" si="38"/>
        <v>4600.7359999999999</v>
      </c>
      <c r="J107" s="33">
        <v>100</v>
      </c>
      <c r="K107" s="33">
        <v>1115.2</v>
      </c>
      <c r="L107" s="33">
        <f t="shared" si="34"/>
        <v>1513.4</v>
      </c>
      <c r="M107" s="33">
        <f t="shared" si="32"/>
        <v>7329.3359999999993</v>
      </c>
      <c r="N107" s="36">
        <f t="shared" si="42"/>
        <v>46.007359999999998</v>
      </c>
      <c r="O107" s="33">
        <v>121.76</v>
      </c>
      <c r="P107" s="33">
        <v>487.12</v>
      </c>
      <c r="Q107" s="33"/>
      <c r="R107" s="33">
        <v>20</v>
      </c>
      <c r="S107" s="33">
        <f>I107*5%</f>
        <v>230.0368</v>
      </c>
      <c r="T107" s="33"/>
      <c r="U107" s="33"/>
      <c r="V107" s="1">
        <f t="shared" si="39"/>
        <v>250.0368</v>
      </c>
      <c r="W107" s="36">
        <f t="shared" si="33"/>
        <v>904.92415999999992</v>
      </c>
      <c r="X107" s="40">
        <f t="shared" si="40"/>
        <v>6424.4118399999998</v>
      </c>
      <c r="Y107" s="42"/>
    </row>
    <row r="108" spans="1:25" ht="27.95" customHeight="1" x14ac:dyDescent="0.25">
      <c r="A108" s="37">
        <f t="shared" si="41"/>
        <v>81</v>
      </c>
      <c r="B108" s="30" t="s">
        <v>333</v>
      </c>
      <c r="C108" s="38" t="s">
        <v>334</v>
      </c>
      <c r="D108" s="5">
        <v>302.68</v>
      </c>
      <c r="E108" s="39">
        <f t="shared" si="36"/>
        <v>348.29387600000001</v>
      </c>
      <c r="F108" s="39">
        <f t="shared" si="37"/>
        <v>348.29387600000001</v>
      </c>
      <c r="G108" s="34">
        <v>15.2</v>
      </c>
      <c r="H108" s="34">
        <v>15.2</v>
      </c>
      <c r="I108" s="33">
        <f t="shared" si="38"/>
        <v>4600.7359999999999</v>
      </c>
      <c r="J108" s="33">
        <v>100</v>
      </c>
      <c r="K108" s="33"/>
      <c r="L108" s="33">
        <f t="shared" si="34"/>
        <v>1513.4</v>
      </c>
      <c r="M108" s="33">
        <f t="shared" si="32"/>
        <v>6214.1360000000004</v>
      </c>
      <c r="N108" s="36">
        <f t="shared" si="42"/>
        <v>46.007359999999998</v>
      </c>
      <c r="O108" s="33">
        <v>121.76</v>
      </c>
      <c r="P108" s="33">
        <v>115.39</v>
      </c>
      <c r="Q108" s="33"/>
      <c r="R108" s="33">
        <v>50</v>
      </c>
      <c r="S108" s="33"/>
      <c r="T108" s="33"/>
      <c r="U108" s="33"/>
      <c r="V108" s="1">
        <f t="shared" si="39"/>
        <v>50</v>
      </c>
      <c r="W108" s="36">
        <f t="shared" si="33"/>
        <v>333.15735999999998</v>
      </c>
      <c r="X108" s="40">
        <f t="shared" si="40"/>
        <v>5880.9786400000003</v>
      </c>
      <c r="Y108" s="42"/>
    </row>
    <row r="109" spans="1:25" ht="27.95" customHeight="1" x14ac:dyDescent="0.25">
      <c r="A109" s="37">
        <f t="shared" si="41"/>
        <v>82</v>
      </c>
      <c r="B109" s="30" t="s">
        <v>180</v>
      </c>
      <c r="C109" s="38" t="s">
        <v>181</v>
      </c>
      <c r="D109" s="5">
        <v>302.68</v>
      </c>
      <c r="E109" s="39">
        <f t="shared" si="36"/>
        <v>348.29387600000001</v>
      </c>
      <c r="F109" s="39">
        <f t="shared" si="37"/>
        <v>348.29387600000001</v>
      </c>
      <c r="G109" s="34">
        <v>15.2</v>
      </c>
      <c r="H109" s="34">
        <v>15.2</v>
      </c>
      <c r="I109" s="33">
        <f t="shared" si="38"/>
        <v>4600.7359999999999</v>
      </c>
      <c r="J109" s="33">
        <v>100</v>
      </c>
      <c r="K109" s="33">
        <v>1672.8</v>
      </c>
      <c r="L109" s="33">
        <f t="shared" si="34"/>
        <v>1513.4</v>
      </c>
      <c r="M109" s="33">
        <f t="shared" si="32"/>
        <v>7886.9359999999997</v>
      </c>
      <c r="N109" s="36">
        <f t="shared" si="42"/>
        <v>46.007359999999998</v>
      </c>
      <c r="O109" s="33">
        <v>121.76</v>
      </c>
      <c r="P109" s="33">
        <v>576.34</v>
      </c>
      <c r="Q109" s="33"/>
      <c r="R109" s="33">
        <v>50</v>
      </c>
      <c r="S109" s="33"/>
      <c r="T109" s="33"/>
      <c r="U109" s="33"/>
      <c r="V109" s="1">
        <f t="shared" si="39"/>
        <v>50</v>
      </c>
      <c r="W109" s="36">
        <f t="shared" si="33"/>
        <v>794.10735999999997</v>
      </c>
      <c r="X109" s="40">
        <f t="shared" si="40"/>
        <v>7092.8286399999997</v>
      </c>
      <c r="Y109" s="42"/>
    </row>
    <row r="110" spans="1:25" ht="27.95" customHeight="1" x14ac:dyDescent="0.25">
      <c r="A110" s="37">
        <f t="shared" si="41"/>
        <v>83</v>
      </c>
      <c r="B110" s="30" t="s">
        <v>182</v>
      </c>
      <c r="C110" s="38" t="s">
        <v>183</v>
      </c>
      <c r="D110" s="5">
        <v>273.62</v>
      </c>
      <c r="E110" s="39">
        <f t="shared" si="36"/>
        <v>314.854534</v>
      </c>
      <c r="F110" s="39">
        <f t="shared" si="37"/>
        <v>314.854534</v>
      </c>
      <c r="G110" s="34">
        <v>15.2</v>
      </c>
      <c r="H110" s="34">
        <v>15.2</v>
      </c>
      <c r="I110" s="33">
        <f t="shared" si="38"/>
        <v>4159.0239999999994</v>
      </c>
      <c r="J110" s="33">
        <v>100</v>
      </c>
      <c r="K110" s="33">
        <v>1672.8</v>
      </c>
      <c r="L110" s="33">
        <f t="shared" si="34"/>
        <v>1368.1</v>
      </c>
      <c r="M110" s="33">
        <f t="shared" si="32"/>
        <v>7299.9239999999991</v>
      </c>
      <c r="N110" s="36">
        <f t="shared" si="42"/>
        <v>41.590239999999994</v>
      </c>
      <c r="O110" s="33">
        <v>110.07</v>
      </c>
      <c r="P110" s="33">
        <v>505.66</v>
      </c>
      <c r="Q110" s="33"/>
      <c r="R110" s="33">
        <v>50</v>
      </c>
      <c r="S110" s="33"/>
      <c r="T110" s="33"/>
      <c r="U110" s="33"/>
      <c r="V110" s="1">
        <f t="shared" si="39"/>
        <v>50</v>
      </c>
      <c r="W110" s="36">
        <f t="shared" si="33"/>
        <v>707.32024000000001</v>
      </c>
      <c r="X110" s="40">
        <f t="shared" si="40"/>
        <v>6592.6037599999991</v>
      </c>
      <c r="Y110" s="42"/>
    </row>
    <row r="111" spans="1:25" ht="27.95" customHeight="1" x14ac:dyDescent="0.25">
      <c r="A111" s="37">
        <f t="shared" si="41"/>
        <v>84</v>
      </c>
      <c r="B111" s="30" t="s">
        <v>184</v>
      </c>
      <c r="C111" s="38" t="s">
        <v>185</v>
      </c>
      <c r="D111" s="5">
        <v>154.11000000000001</v>
      </c>
      <c r="E111" s="39">
        <f t="shared" si="36"/>
        <v>177.33437700000002</v>
      </c>
      <c r="F111" s="39">
        <f t="shared" si="37"/>
        <v>177.33437700000002</v>
      </c>
      <c r="G111" s="34">
        <v>15.2</v>
      </c>
      <c r="H111" s="34">
        <v>15.2</v>
      </c>
      <c r="I111" s="33">
        <f t="shared" si="38"/>
        <v>2342.4720000000002</v>
      </c>
      <c r="J111" s="33">
        <v>100</v>
      </c>
      <c r="K111" s="33">
        <v>1672.8</v>
      </c>
      <c r="L111" s="33">
        <f t="shared" si="34"/>
        <v>770.55000000000007</v>
      </c>
      <c r="M111" s="33">
        <f t="shared" si="32"/>
        <v>4885.8220000000001</v>
      </c>
      <c r="N111" s="36">
        <f t="shared" si="42"/>
        <v>23.424720000000004</v>
      </c>
      <c r="O111" s="33">
        <v>0</v>
      </c>
      <c r="P111" s="33"/>
      <c r="Q111" s="33"/>
      <c r="R111" s="33">
        <v>20</v>
      </c>
      <c r="S111" s="33">
        <f>I111*5%</f>
        <v>117.12360000000001</v>
      </c>
      <c r="T111" s="33"/>
      <c r="U111" s="33"/>
      <c r="V111" s="1">
        <f t="shared" si="39"/>
        <v>137.12360000000001</v>
      </c>
      <c r="W111" s="36">
        <f t="shared" si="33"/>
        <v>160.54832000000002</v>
      </c>
      <c r="X111" s="40">
        <f t="shared" si="40"/>
        <v>4725.2736800000002</v>
      </c>
      <c r="Y111" s="42"/>
    </row>
    <row r="112" spans="1:25" ht="27.95" customHeight="1" x14ac:dyDescent="0.25">
      <c r="A112" s="37">
        <f t="shared" si="41"/>
        <v>85</v>
      </c>
      <c r="B112" s="30" t="s">
        <v>186</v>
      </c>
      <c r="C112" s="38" t="s">
        <v>187</v>
      </c>
      <c r="D112" s="5">
        <v>273.62</v>
      </c>
      <c r="E112" s="39">
        <f t="shared" si="36"/>
        <v>314.854534</v>
      </c>
      <c r="F112" s="39">
        <f t="shared" si="37"/>
        <v>314.854534</v>
      </c>
      <c r="G112" s="34">
        <v>15.2</v>
      </c>
      <c r="H112" s="34">
        <v>15.2</v>
      </c>
      <c r="I112" s="33">
        <f t="shared" si="38"/>
        <v>4159.0239999999994</v>
      </c>
      <c r="J112" s="33">
        <v>100</v>
      </c>
      <c r="K112" s="33">
        <v>1672.8</v>
      </c>
      <c r="L112" s="33">
        <f t="shared" si="34"/>
        <v>1368.1</v>
      </c>
      <c r="M112" s="33">
        <f t="shared" si="32"/>
        <v>7299.9239999999991</v>
      </c>
      <c r="N112" s="36">
        <f t="shared" si="42"/>
        <v>41.590239999999994</v>
      </c>
      <c r="O112" s="33">
        <v>110.07</v>
      </c>
      <c r="P112" s="33">
        <v>505.66</v>
      </c>
      <c r="Q112" s="33"/>
      <c r="R112" s="33">
        <v>20</v>
      </c>
      <c r="S112" s="33">
        <f>I112*5%</f>
        <v>207.95119999999997</v>
      </c>
      <c r="T112" s="33"/>
      <c r="U112" s="33"/>
      <c r="V112" s="1">
        <f t="shared" si="39"/>
        <v>227.95119999999997</v>
      </c>
      <c r="W112" s="36">
        <f t="shared" si="33"/>
        <v>885.27143999999998</v>
      </c>
      <c r="X112" s="40">
        <f t="shared" si="40"/>
        <v>6414.6525599999986</v>
      </c>
      <c r="Y112" s="42"/>
    </row>
    <row r="113" spans="1:25" ht="27.95" customHeight="1" x14ac:dyDescent="0.25">
      <c r="A113" s="37">
        <f t="shared" si="41"/>
        <v>86</v>
      </c>
      <c r="B113" s="30" t="s">
        <v>188</v>
      </c>
      <c r="C113" s="38" t="s">
        <v>189</v>
      </c>
      <c r="D113" s="5">
        <v>273.62</v>
      </c>
      <c r="E113" s="39">
        <f t="shared" si="36"/>
        <v>314.854534</v>
      </c>
      <c r="F113" s="39">
        <f t="shared" si="37"/>
        <v>314.854534</v>
      </c>
      <c r="G113" s="34">
        <v>15.2</v>
      </c>
      <c r="H113" s="34">
        <v>15.2</v>
      </c>
      <c r="I113" s="33">
        <f t="shared" si="38"/>
        <v>4159.0239999999994</v>
      </c>
      <c r="J113" s="33">
        <v>100</v>
      </c>
      <c r="K113" s="33">
        <v>1394</v>
      </c>
      <c r="L113" s="33">
        <f t="shared" si="34"/>
        <v>1368.1</v>
      </c>
      <c r="M113" s="33">
        <f t="shared" si="32"/>
        <v>7021.1239999999998</v>
      </c>
      <c r="N113" s="36">
        <f t="shared" si="42"/>
        <v>41.590239999999994</v>
      </c>
      <c r="O113" s="33">
        <v>110.07</v>
      </c>
      <c r="P113" s="33">
        <v>461.06</v>
      </c>
      <c r="Q113" s="33"/>
      <c r="R113" s="33">
        <v>50</v>
      </c>
      <c r="S113" s="33"/>
      <c r="T113" s="33"/>
      <c r="U113" s="33"/>
      <c r="V113" s="1">
        <f t="shared" si="39"/>
        <v>50</v>
      </c>
      <c r="W113" s="36">
        <f t="shared" si="33"/>
        <v>662.72023999999999</v>
      </c>
      <c r="X113" s="40">
        <f t="shared" si="40"/>
        <v>6358.4037600000001</v>
      </c>
      <c r="Y113" s="43"/>
    </row>
    <row r="114" spans="1:25" ht="27.95" customHeight="1" x14ac:dyDescent="0.25">
      <c r="A114" s="37">
        <f t="shared" si="41"/>
        <v>87</v>
      </c>
      <c r="B114" s="30" t="s">
        <v>190</v>
      </c>
      <c r="C114" s="38" t="s">
        <v>191</v>
      </c>
      <c r="D114" s="5">
        <v>273.62</v>
      </c>
      <c r="E114" s="39">
        <f t="shared" si="36"/>
        <v>314.854534</v>
      </c>
      <c r="F114" s="39">
        <f t="shared" si="37"/>
        <v>314.854534</v>
      </c>
      <c r="G114" s="34">
        <v>15.2</v>
      </c>
      <c r="H114" s="34">
        <v>15.2</v>
      </c>
      <c r="I114" s="33">
        <f t="shared" si="38"/>
        <v>4159.0239999999994</v>
      </c>
      <c r="J114" s="33">
        <v>100</v>
      </c>
      <c r="K114" s="33">
        <v>1394</v>
      </c>
      <c r="L114" s="33">
        <f t="shared" si="34"/>
        <v>1368.1</v>
      </c>
      <c r="M114" s="33">
        <f t="shared" si="32"/>
        <v>7021.1239999999998</v>
      </c>
      <c r="N114" s="36">
        <f t="shared" si="42"/>
        <v>41.590239999999994</v>
      </c>
      <c r="O114" s="33">
        <v>110.07</v>
      </c>
      <c r="P114" s="33">
        <v>461.06</v>
      </c>
      <c r="Q114" s="33"/>
      <c r="R114" s="33">
        <v>50</v>
      </c>
      <c r="S114" s="33"/>
      <c r="T114" s="33"/>
      <c r="U114" s="33"/>
      <c r="V114" s="1">
        <f t="shared" si="39"/>
        <v>50</v>
      </c>
      <c r="W114" s="36">
        <f t="shared" si="33"/>
        <v>662.72023999999999</v>
      </c>
      <c r="X114" s="40">
        <f t="shared" si="40"/>
        <v>6358.4037600000001</v>
      </c>
      <c r="Y114" s="43"/>
    </row>
    <row r="115" spans="1:25" ht="27.95" customHeight="1" x14ac:dyDescent="0.25">
      <c r="A115" s="37">
        <f t="shared" si="41"/>
        <v>88</v>
      </c>
      <c r="B115" s="30" t="s">
        <v>192</v>
      </c>
      <c r="C115" s="38" t="s">
        <v>193</v>
      </c>
      <c r="D115" s="5">
        <v>273.62</v>
      </c>
      <c r="E115" s="39">
        <f t="shared" si="36"/>
        <v>314.854534</v>
      </c>
      <c r="F115" s="39">
        <f t="shared" si="37"/>
        <v>314.854534</v>
      </c>
      <c r="G115" s="34">
        <v>15.2</v>
      </c>
      <c r="H115" s="34">
        <v>15.2</v>
      </c>
      <c r="I115" s="33">
        <f t="shared" si="38"/>
        <v>4159.0239999999994</v>
      </c>
      <c r="J115" s="33">
        <v>100</v>
      </c>
      <c r="K115" s="33">
        <v>1394</v>
      </c>
      <c r="L115" s="33">
        <f t="shared" si="34"/>
        <v>1368.1</v>
      </c>
      <c r="M115" s="33">
        <f t="shared" si="32"/>
        <v>7021.1239999999998</v>
      </c>
      <c r="N115" s="36">
        <f t="shared" si="42"/>
        <v>41.590239999999994</v>
      </c>
      <c r="O115" s="33">
        <v>110.07</v>
      </c>
      <c r="P115" s="33">
        <v>461.06</v>
      </c>
      <c r="Q115" s="33"/>
      <c r="R115" s="33">
        <v>50</v>
      </c>
      <c r="S115" s="33"/>
      <c r="T115" s="33"/>
      <c r="U115" s="33"/>
      <c r="V115" s="1">
        <f t="shared" si="39"/>
        <v>50</v>
      </c>
      <c r="W115" s="36">
        <f t="shared" si="33"/>
        <v>662.72023999999999</v>
      </c>
      <c r="X115" s="40">
        <f t="shared" si="40"/>
        <v>6358.4037600000001</v>
      </c>
      <c r="Y115" s="42"/>
    </row>
    <row r="116" spans="1:25" ht="27.95" customHeight="1" x14ac:dyDescent="0.25">
      <c r="A116" s="37">
        <f t="shared" si="41"/>
        <v>89</v>
      </c>
      <c r="B116" s="30" t="s">
        <v>194</v>
      </c>
      <c r="C116" s="38" t="s">
        <v>195</v>
      </c>
      <c r="D116" s="5">
        <v>273.62</v>
      </c>
      <c r="E116" s="39">
        <f t="shared" si="36"/>
        <v>314.854534</v>
      </c>
      <c r="F116" s="39">
        <f t="shared" si="37"/>
        <v>314.854534</v>
      </c>
      <c r="G116" s="34">
        <v>15.2</v>
      </c>
      <c r="H116" s="34">
        <v>15.2</v>
      </c>
      <c r="I116" s="33">
        <f t="shared" si="38"/>
        <v>4159.0239999999994</v>
      </c>
      <c r="J116" s="33">
        <v>100</v>
      </c>
      <c r="K116" s="33">
        <v>1672.8</v>
      </c>
      <c r="L116" s="33">
        <f t="shared" si="34"/>
        <v>1368.1</v>
      </c>
      <c r="M116" s="33">
        <f t="shared" si="32"/>
        <v>7299.9239999999991</v>
      </c>
      <c r="N116" s="36">
        <f t="shared" si="42"/>
        <v>41.590239999999994</v>
      </c>
      <c r="O116" s="33">
        <v>110.07</v>
      </c>
      <c r="P116" s="33">
        <v>505.66</v>
      </c>
      <c r="Q116" s="33"/>
      <c r="R116" s="33">
        <v>20</v>
      </c>
      <c r="S116" s="33">
        <f>I116*5%</f>
        <v>207.95119999999997</v>
      </c>
      <c r="T116" s="33"/>
      <c r="U116" s="33">
        <v>575</v>
      </c>
      <c r="V116" s="1">
        <f t="shared" si="39"/>
        <v>802.95119999999997</v>
      </c>
      <c r="W116" s="36">
        <f t="shared" si="33"/>
        <v>1460.27144</v>
      </c>
      <c r="X116" s="40">
        <f t="shared" si="40"/>
        <v>5839.6525599999986</v>
      </c>
      <c r="Y116" s="42"/>
    </row>
    <row r="117" spans="1:25" ht="27.95" customHeight="1" x14ac:dyDescent="0.25">
      <c r="A117" s="37">
        <f t="shared" si="41"/>
        <v>90</v>
      </c>
      <c r="B117" s="30" t="s">
        <v>196</v>
      </c>
      <c r="C117" s="38" t="s">
        <v>197</v>
      </c>
      <c r="D117" s="5">
        <v>273.62</v>
      </c>
      <c r="E117" s="39">
        <f t="shared" si="36"/>
        <v>314.854534</v>
      </c>
      <c r="F117" s="39">
        <f t="shared" si="37"/>
        <v>314.854534</v>
      </c>
      <c r="G117" s="34">
        <v>15.2</v>
      </c>
      <c r="H117" s="34">
        <v>15.2</v>
      </c>
      <c r="I117" s="33">
        <f t="shared" si="38"/>
        <v>4159.0239999999994</v>
      </c>
      <c r="J117" s="33">
        <v>100</v>
      </c>
      <c r="K117" s="33">
        <v>836.4</v>
      </c>
      <c r="L117" s="33">
        <f t="shared" si="34"/>
        <v>1368.1</v>
      </c>
      <c r="M117" s="33">
        <f t="shared" si="32"/>
        <v>6463.5239999999994</v>
      </c>
      <c r="N117" s="36">
        <f t="shared" si="42"/>
        <v>41.590239999999994</v>
      </c>
      <c r="O117" s="33">
        <v>110.07</v>
      </c>
      <c r="P117" s="33">
        <v>395.83</v>
      </c>
      <c r="Q117" s="33"/>
      <c r="R117" s="33">
        <v>50</v>
      </c>
      <c r="S117" s="33"/>
      <c r="T117" s="33"/>
      <c r="U117" s="33"/>
      <c r="V117" s="1">
        <f t="shared" si="39"/>
        <v>50</v>
      </c>
      <c r="W117" s="36">
        <f t="shared" si="33"/>
        <v>597.49023999999997</v>
      </c>
      <c r="X117" s="40">
        <f t="shared" si="40"/>
        <v>5866.0337599999993</v>
      </c>
      <c r="Y117" s="42"/>
    </row>
    <row r="118" spans="1:25" ht="27.95" customHeight="1" x14ac:dyDescent="0.25">
      <c r="A118" s="37">
        <f>A117+1</f>
        <v>91</v>
      </c>
      <c r="B118" s="30" t="s">
        <v>198</v>
      </c>
      <c r="C118" s="46" t="s">
        <v>199</v>
      </c>
      <c r="D118" s="5">
        <v>380.91</v>
      </c>
      <c r="E118" s="39">
        <f t="shared" si="36"/>
        <v>438.31313700000004</v>
      </c>
      <c r="F118" s="39">
        <f>E118</f>
        <v>438.31313700000004</v>
      </c>
      <c r="G118" s="34">
        <v>15.2</v>
      </c>
      <c r="H118" s="34">
        <v>15.2</v>
      </c>
      <c r="I118" s="33">
        <f t="shared" si="38"/>
        <v>5789.8320000000003</v>
      </c>
      <c r="J118" s="33">
        <v>100</v>
      </c>
      <c r="K118" s="33">
        <v>836.4</v>
      </c>
      <c r="L118" s="33">
        <f t="shared" si="34"/>
        <v>1904.5500000000002</v>
      </c>
      <c r="M118" s="33">
        <f t="shared" si="32"/>
        <v>8630.7819999999992</v>
      </c>
      <c r="N118" s="36">
        <f t="shared" si="42"/>
        <v>57.898320000000005</v>
      </c>
      <c r="O118" s="33">
        <v>153.22999999999999</v>
      </c>
      <c r="P118" s="33">
        <v>637.73</v>
      </c>
      <c r="Q118" s="33"/>
      <c r="R118" s="33">
        <v>50</v>
      </c>
      <c r="S118" s="33"/>
      <c r="T118" s="33"/>
      <c r="U118" s="33"/>
      <c r="V118" s="1">
        <f t="shared" si="39"/>
        <v>50</v>
      </c>
      <c r="W118" s="36">
        <f t="shared" si="33"/>
        <v>898.85832000000005</v>
      </c>
      <c r="X118" s="40">
        <f t="shared" si="40"/>
        <v>7731.923679999999</v>
      </c>
      <c r="Y118" s="42"/>
    </row>
    <row r="119" spans="1:25" ht="27.95" customHeight="1" x14ac:dyDescent="0.25">
      <c r="A119" s="37">
        <f>A118+1</f>
        <v>92</v>
      </c>
      <c r="B119" s="30" t="s">
        <v>200</v>
      </c>
      <c r="C119" s="38" t="s">
        <v>201</v>
      </c>
      <c r="D119" s="5">
        <v>275.33</v>
      </c>
      <c r="E119" s="39">
        <f t="shared" si="36"/>
        <v>316.82223099999999</v>
      </c>
      <c r="F119" s="39">
        <f>E119</f>
        <v>316.82223099999999</v>
      </c>
      <c r="G119" s="34">
        <v>15.2</v>
      </c>
      <c r="H119" s="34">
        <v>15.2</v>
      </c>
      <c r="I119" s="33">
        <f t="shared" si="38"/>
        <v>4185.0159999999996</v>
      </c>
      <c r="J119" s="33">
        <v>100</v>
      </c>
      <c r="K119" s="33">
        <v>1115.2</v>
      </c>
      <c r="L119" s="33">
        <f t="shared" si="34"/>
        <v>1376.6499999999999</v>
      </c>
      <c r="M119" s="33">
        <f t="shared" si="32"/>
        <v>6776.8659999999991</v>
      </c>
      <c r="N119" s="36">
        <f t="shared" si="42"/>
        <v>41.850159999999995</v>
      </c>
      <c r="O119" s="33">
        <v>110.76</v>
      </c>
      <c r="P119" s="33">
        <v>428.99</v>
      </c>
      <c r="Q119" s="33"/>
      <c r="R119" s="33">
        <v>20</v>
      </c>
      <c r="S119" s="33">
        <f>I119*5%</f>
        <v>209.2508</v>
      </c>
      <c r="T119" s="33"/>
      <c r="U119" s="33">
        <v>575</v>
      </c>
      <c r="V119" s="1">
        <f t="shared" si="39"/>
        <v>804.25080000000003</v>
      </c>
      <c r="W119" s="36">
        <f t="shared" si="33"/>
        <v>1385.85096</v>
      </c>
      <c r="X119" s="40">
        <f t="shared" si="40"/>
        <v>5391.0150399999993</v>
      </c>
      <c r="Y119" s="42"/>
    </row>
    <row r="120" spans="1:25" ht="27.95" customHeight="1" x14ac:dyDescent="0.25">
      <c r="A120" s="37">
        <f>A119+1</f>
        <v>93</v>
      </c>
      <c r="B120" s="30" t="s">
        <v>202</v>
      </c>
      <c r="C120" s="38" t="s">
        <v>203</v>
      </c>
      <c r="D120" s="5">
        <v>275.33</v>
      </c>
      <c r="E120" s="39">
        <f t="shared" si="36"/>
        <v>316.82223099999999</v>
      </c>
      <c r="F120" s="39">
        <f>E120</f>
        <v>316.82223099999999</v>
      </c>
      <c r="G120" s="34">
        <v>15.2</v>
      </c>
      <c r="H120" s="34">
        <v>15.2</v>
      </c>
      <c r="I120" s="33">
        <f t="shared" si="38"/>
        <v>4185.0159999999996</v>
      </c>
      <c r="J120" s="33">
        <v>100</v>
      </c>
      <c r="K120" s="33">
        <v>1394</v>
      </c>
      <c r="L120" s="33">
        <f t="shared" si="34"/>
        <v>1376.6499999999999</v>
      </c>
      <c r="M120" s="33">
        <f t="shared" si="32"/>
        <v>7055.6659999999993</v>
      </c>
      <c r="N120" s="36">
        <f t="shared" si="42"/>
        <v>41.850159999999995</v>
      </c>
      <c r="O120" s="33">
        <v>110.76</v>
      </c>
      <c r="P120" s="33">
        <v>465.22</v>
      </c>
      <c r="Q120" s="33"/>
      <c r="R120" s="33">
        <v>20</v>
      </c>
      <c r="S120" s="33">
        <f>I120*5%</f>
        <v>209.2508</v>
      </c>
      <c r="T120" s="33"/>
      <c r="U120" s="33">
        <v>1034</v>
      </c>
      <c r="V120" s="1">
        <f t="shared" si="39"/>
        <v>1263.2508</v>
      </c>
      <c r="W120" s="36">
        <f t="shared" si="33"/>
        <v>1881.08096</v>
      </c>
      <c r="X120" s="40">
        <f t="shared" si="40"/>
        <v>5174.585039999999</v>
      </c>
      <c r="Y120" s="42"/>
    </row>
    <row r="121" spans="1:25" ht="27.95" customHeight="1" x14ac:dyDescent="0.25">
      <c r="A121" s="37"/>
      <c r="B121" s="56"/>
      <c r="C121" s="31" t="s">
        <v>206</v>
      </c>
      <c r="D121" s="5"/>
      <c r="E121" s="39"/>
      <c r="F121" s="39"/>
      <c r="G121" s="34"/>
      <c r="H121" s="34"/>
      <c r="I121" s="33"/>
      <c r="J121" s="33"/>
      <c r="K121" s="33"/>
      <c r="L121" s="33"/>
      <c r="M121" s="33"/>
      <c r="N121" s="36"/>
      <c r="O121" s="33"/>
      <c r="P121" s="33"/>
      <c r="Q121" s="33"/>
      <c r="R121" s="33"/>
      <c r="S121" s="33"/>
      <c r="T121" s="33"/>
      <c r="U121" s="33"/>
      <c r="V121" s="1"/>
      <c r="W121" s="36">
        <f t="shared" si="33"/>
        <v>0</v>
      </c>
      <c r="X121" s="40"/>
    </row>
    <row r="122" spans="1:25" ht="27.95" customHeight="1" x14ac:dyDescent="0.25">
      <c r="A122" s="37">
        <f>A120+1</f>
        <v>94</v>
      </c>
      <c r="B122" s="30" t="s">
        <v>217</v>
      </c>
      <c r="C122" s="38" t="s">
        <v>218</v>
      </c>
      <c r="D122" s="5">
        <v>443.42</v>
      </c>
      <c r="E122" s="39">
        <f t="shared" ref="E122:E145" si="43">D122*1.1507</f>
        <v>510.24339400000002</v>
      </c>
      <c r="F122" s="39">
        <f t="shared" ref="F122:F145" si="44">E122</f>
        <v>510.24339400000002</v>
      </c>
      <c r="G122" s="34">
        <v>15.2</v>
      </c>
      <c r="H122" s="34">
        <v>15.2</v>
      </c>
      <c r="I122" s="33">
        <f t="shared" ref="I122:I145" si="45">D122*H122</f>
        <v>6739.9840000000004</v>
      </c>
      <c r="J122" s="33">
        <v>100</v>
      </c>
      <c r="K122" s="33">
        <v>1951.6</v>
      </c>
      <c r="L122" s="33">
        <f t="shared" si="34"/>
        <v>2217.1</v>
      </c>
      <c r="M122" s="33">
        <f t="shared" si="32"/>
        <v>11008.684000000001</v>
      </c>
      <c r="N122" s="36">
        <v>0</v>
      </c>
      <c r="O122" s="33">
        <v>178.38</v>
      </c>
      <c r="P122" s="33">
        <v>1043.8800000000001</v>
      </c>
      <c r="Q122" s="33"/>
      <c r="R122" s="33">
        <v>0</v>
      </c>
      <c r="S122" s="33">
        <f>I122*5%</f>
        <v>336.99920000000003</v>
      </c>
      <c r="T122" s="33"/>
      <c r="U122" s="33">
        <v>575</v>
      </c>
      <c r="V122" s="1">
        <f t="shared" ref="V122:V145" si="46">SUM(Q122+R122+S122+T122+U122)</f>
        <v>911.99919999999997</v>
      </c>
      <c r="W122" s="36">
        <f t="shared" si="33"/>
        <v>2134.2592000000004</v>
      </c>
      <c r="X122" s="40">
        <f t="shared" ref="X122:X145" si="47">M122-W122</f>
        <v>8874.4248000000007</v>
      </c>
      <c r="Y122" s="42"/>
    </row>
    <row r="123" spans="1:25" ht="27.95" customHeight="1" x14ac:dyDescent="0.25">
      <c r="A123" s="37">
        <f>A122+1</f>
        <v>95</v>
      </c>
      <c r="B123" s="30" t="s">
        <v>209</v>
      </c>
      <c r="C123" s="38" t="s">
        <v>210</v>
      </c>
      <c r="D123" s="5">
        <v>449.98</v>
      </c>
      <c r="E123" s="39">
        <f t="shared" si="43"/>
        <v>517.79198600000007</v>
      </c>
      <c r="F123" s="39">
        <f t="shared" si="44"/>
        <v>517.79198600000007</v>
      </c>
      <c r="G123" s="34">
        <v>15.2</v>
      </c>
      <c r="H123" s="34">
        <v>15.2</v>
      </c>
      <c r="I123" s="33">
        <f t="shared" si="45"/>
        <v>6839.6959999999999</v>
      </c>
      <c r="J123" s="33">
        <v>100</v>
      </c>
      <c r="K123" s="33">
        <v>1394</v>
      </c>
      <c r="L123" s="33">
        <f t="shared" si="34"/>
        <v>2249.9</v>
      </c>
      <c r="M123" s="33">
        <f t="shared" si="32"/>
        <v>10583.596</v>
      </c>
      <c r="N123" s="36">
        <f t="shared" ref="N123:N137" si="48">I123*1%</f>
        <v>68.396960000000007</v>
      </c>
      <c r="O123" s="33">
        <v>181.02</v>
      </c>
      <c r="P123" s="33">
        <v>946.08</v>
      </c>
      <c r="Q123" s="33"/>
      <c r="R123" s="33">
        <v>20</v>
      </c>
      <c r="S123" s="33">
        <f>I123*5%</f>
        <v>341.98480000000001</v>
      </c>
      <c r="T123" s="33"/>
      <c r="U123" s="33">
        <v>920</v>
      </c>
      <c r="V123" s="1">
        <f t="shared" si="46"/>
        <v>1281.9848</v>
      </c>
      <c r="W123" s="36">
        <f t="shared" si="33"/>
        <v>2477.4817599999997</v>
      </c>
      <c r="X123" s="40">
        <f t="shared" si="47"/>
        <v>8106.1142399999999</v>
      </c>
      <c r="Y123" s="42"/>
    </row>
    <row r="124" spans="1:25" ht="27.95" customHeight="1" x14ac:dyDescent="0.25">
      <c r="A124" s="37">
        <f t="shared" ref="A124:A145" si="49">A123+1</f>
        <v>96</v>
      </c>
      <c r="B124" s="30" t="s">
        <v>211</v>
      </c>
      <c r="C124" s="38" t="s">
        <v>212</v>
      </c>
      <c r="D124" s="5">
        <v>324.45</v>
      </c>
      <c r="E124" s="39">
        <f t="shared" si="43"/>
        <v>373.34461500000003</v>
      </c>
      <c r="F124" s="39">
        <f t="shared" si="44"/>
        <v>373.34461500000003</v>
      </c>
      <c r="G124" s="34">
        <v>15.2</v>
      </c>
      <c r="H124" s="34">
        <v>15.2</v>
      </c>
      <c r="I124" s="33">
        <f t="shared" si="45"/>
        <v>4931.6399999999994</v>
      </c>
      <c r="J124" s="33">
        <v>100</v>
      </c>
      <c r="K124" s="33">
        <v>1951.6</v>
      </c>
      <c r="L124" s="33">
        <f t="shared" si="34"/>
        <v>1622.25</v>
      </c>
      <c r="M124" s="33">
        <f t="shared" si="32"/>
        <v>8605.49</v>
      </c>
      <c r="N124" s="36">
        <f t="shared" si="48"/>
        <v>49.316399999999994</v>
      </c>
      <c r="O124" s="33">
        <v>130.52000000000001</v>
      </c>
      <c r="P124" s="33">
        <v>683.79</v>
      </c>
      <c r="Q124" s="33"/>
      <c r="R124" s="33">
        <v>50</v>
      </c>
      <c r="S124" s="33"/>
      <c r="T124" s="33">
        <v>1000</v>
      </c>
      <c r="U124" s="33"/>
      <c r="V124" s="1">
        <f t="shared" si="46"/>
        <v>1050</v>
      </c>
      <c r="W124" s="36">
        <f t="shared" si="33"/>
        <v>1913.6264000000001</v>
      </c>
      <c r="X124" s="40">
        <f t="shared" si="47"/>
        <v>6691.8635999999997</v>
      </c>
      <c r="Y124" s="42"/>
    </row>
    <row r="125" spans="1:25" ht="27.95" customHeight="1" x14ac:dyDescent="0.25">
      <c r="A125" s="37">
        <f t="shared" si="49"/>
        <v>97</v>
      </c>
      <c r="B125" s="30" t="s">
        <v>213</v>
      </c>
      <c r="C125" s="38" t="s">
        <v>214</v>
      </c>
      <c r="D125" s="5">
        <v>367.5</v>
      </c>
      <c r="E125" s="39">
        <f t="shared" si="43"/>
        <v>422.88225</v>
      </c>
      <c r="F125" s="39">
        <f t="shared" si="44"/>
        <v>422.88225</v>
      </c>
      <c r="G125" s="34">
        <v>15.2</v>
      </c>
      <c r="H125" s="34">
        <v>15.2</v>
      </c>
      <c r="I125" s="33">
        <f t="shared" si="45"/>
        <v>5586</v>
      </c>
      <c r="J125" s="33">
        <v>100</v>
      </c>
      <c r="K125" s="33">
        <v>1672.8</v>
      </c>
      <c r="L125" s="33">
        <f t="shared" si="34"/>
        <v>1837.5</v>
      </c>
      <c r="M125" s="33">
        <f t="shared" si="32"/>
        <v>9196.2999999999993</v>
      </c>
      <c r="N125" s="36">
        <f t="shared" si="48"/>
        <v>55.86</v>
      </c>
      <c r="O125" s="33">
        <v>143.69999999999999</v>
      </c>
      <c r="P125" s="33">
        <v>751.09</v>
      </c>
      <c r="Q125" s="33"/>
      <c r="R125" s="33">
        <v>20</v>
      </c>
      <c r="S125" s="33">
        <f>I125*5%</f>
        <v>279.3</v>
      </c>
      <c r="T125" s="33"/>
      <c r="U125" s="33"/>
      <c r="V125" s="1">
        <f t="shared" si="46"/>
        <v>299.3</v>
      </c>
      <c r="W125" s="36">
        <f t="shared" si="33"/>
        <v>1249.95</v>
      </c>
      <c r="X125" s="40">
        <f t="shared" si="47"/>
        <v>7946.3499999999995</v>
      </c>
      <c r="Y125" s="48"/>
    </row>
    <row r="126" spans="1:25" ht="27.95" customHeight="1" x14ac:dyDescent="0.25">
      <c r="A126" s="37">
        <f t="shared" si="49"/>
        <v>98</v>
      </c>
      <c r="B126" s="30" t="s">
        <v>215</v>
      </c>
      <c r="C126" s="38" t="s">
        <v>216</v>
      </c>
      <c r="D126" s="5">
        <v>324.45</v>
      </c>
      <c r="E126" s="39">
        <f t="shared" si="43"/>
        <v>373.34461500000003</v>
      </c>
      <c r="F126" s="39">
        <f t="shared" si="44"/>
        <v>373.34461500000003</v>
      </c>
      <c r="G126" s="34">
        <v>15.2</v>
      </c>
      <c r="H126" s="34">
        <v>15.2</v>
      </c>
      <c r="I126" s="33">
        <f t="shared" si="45"/>
        <v>4931.6399999999994</v>
      </c>
      <c r="J126" s="33">
        <v>100</v>
      </c>
      <c r="K126" s="33">
        <v>1394</v>
      </c>
      <c r="L126" s="33">
        <f t="shared" si="34"/>
        <v>1622.25</v>
      </c>
      <c r="M126" s="33">
        <f t="shared" si="32"/>
        <v>8047.8899999999994</v>
      </c>
      <c r="N126" s="36">
        <f t="shared" si="48"/>
        <v>49.316399999999994</v>
      </c>
      <c r="O126" s="33">
        <v>130.52000000000001</v>
      </c>
      <c r="P126" s="33">
        <v>584.67999999999995</v>
      </c>
      <c r="Q126" s="33"/>
      <c r="R126" s="33">
        <v>50</v>
      </c>
      <c r="S126" s="33"/>
      <c r="T126" s="33"/>
      <c r="U126" s="33"/>
      <c r="V126" s="1">
        <f t="shared" si="46"/>
        <v>50</v>
      </c>
      <c r="W126" s="36">
        <f t="shared" si="33"/>
        <v>814.51639999999998</v>
      </c>
      <c r="X126" s="40">
        <f t="shared" si="47"/>
        <v>7233.373599999999</v>
      </c>
      <c r="Y126" s="42"/>
    </row>
    <row r="127" spans="1:25" ht="27.95" customHeight="1" x14ac:dyDescent="0.25">
      <c r="A127" s="37">
        <f>A126+1</f>
        <v>99</v>
      </c>
      <c r="B127" s="30" t="s">
        <v>219</v>
      </c>
      <c r="C127" s="38" t="s">
        <v>220</v>
      </c>
      <c r="D127" s="5">
        <v>324.45</v>
      </c>
      <c r="E127" s="39">
        <f t="shared" si="43"/>
        <v>373.34461500000003</v>
      </c>
      <c r="F127" s="39">
        <f t="shared" si="44"/>
        <v>373.34461500000003</v>
      </c>
      <c r="G127" s="34">
        <v>15.2</v>
      </c>
      <c r="H127" s="34">
        <v>15.2</v>
      </c>
      <c r="I127" s="33">
        <f t="shared" si="45"/>
        <v>4931.6399999999994</v>
      </c>
      <c r="J127" s="33">
        <v>100</v>
      </c>
      <c r="K127" s="33">
        <v>1394</v>
      </c>
      <c r="L127" s="33">
        <f t="shared" si="34"/>
        <v>1622.25</v>
      </c>
      <c r="M127" s="33">
        <f t="shared" si="32"/>
        <v>8047.8899999999994</v>
      </c>
      <c r="N127" s="36">
        <f t="shared" si="48"/>
        <v>49.316399999999994</v>
      </c>
      <c r="O127" s="33">
        <v>130.52000000000001</v>
      </c>
      <c r="P127" s="33">
        <v>584.67999999999995</v>
      </c>
      <c r="Q127" s="33"/>
      <c r="R127" s="33">
        <v>50</v>
      </c>
      <c r="S127" s="33"/>
      <c r="T127" s="33"/>
      <c r="U127" s="33"/>
      <c r="V127" s="1">
        <f t="shared" si="46"/>
        <v>50</v>
      </c>
      <c r="W127" s="36">
        <f t="shared" si="33"/>
        <v>814.51639999999998</v>
      </c>
      <c r="X127" s="40">
        <f t="shared" si="47"/>
        <v>7233.373599999999</v>
      </c>
      <c r="Y127" s="42"/>
    </row>
    <row r="128" spans="1:25" ht="27.95" customHeight="1" x14ac:dyDescent="0.25">
      <c r="A128" s="37">
        <f t="shared" si="49"/>
        <v>100</v>
      </c>
      <c r="B128" s="30" t="s">
        <v>221</v>
      </c>
      <c r="C128" s="38" t="s">
        <v>222</v>
      </c>
      <c r="D128" s="5">
        <v>324.45</v>
      </c>
      <c r="E128" s="39">
        <f t="shared" si="43"/>
        <v>373.34461500000003</v>
      </c>
      <c r="F128" s="39">
        <f t="shared" si="44"/>
        <v>373.34461500000003</v>
      </c>
      <c r="G128" s="34">
        <v>15.2</v>
      </c>
      <c r="H128" s="34">
        <v>15.2</v>
      </c>
      <c r="I128" s="33">
        <f t="shared" si="45"/>
        <v>4931.6399999999994</v>
      </c>
      <c r="J128" s="33">
        <v>100</v>
      </c>
      <c r="K128" s="33">
        <v>1672.8</v>
      </c>
      <c r="L128" s="33">
        <f t="shared" si="34"/>
        <v>1622.25</v>
      </c>
      <c r="M128" s="33">
        <f t="shared" si="32"/>
        <v>8326.6899999999987</v>
      </c>
      <c r="N128" s="36">
        <f t="shared" si="48"/>
        <v>49.316399999999994</v>
      </c>
      <c r="O128" s="33">
        <v>130.52000000000001</v>
      </c>
      <c r="P128" s="33">
        <v>584.67999999999995</v>
      </c>
      <c r="Q128" s="33"/>
      <c r="R128" s="33">
        <v>50</v>
      </c>
      <c r="S128" s="33"/>
      <c r="T128" s="33"/>
      <c r="U128" s="33"/>
      <c r="V128" s="1">
        <f t="shared" si="46"/>
        <v>50</v>
      </c>
      <c r="W128" s="36">
        <f t="shared" si="33"/>
        <v>814.51639999999998</v>
      </c>
      <c r="X128" s="40">
        <f t="shared" si="47"/>
        <v>7512.1735999999983</v>
      </c>
      <c r="Y128" s="42"/>
    </row>
    <row r="129" spans="1:25" ht="27.95" customHeight="1" x14ac:dyDescent="0.25">
      <c r="A129" s="37">
        <f t="shared" si="49"/>
        <v>101</v>
      </c>
      <c r="B129" s="30" t="s">
        <v>223</v>
      </c>
      <c r="C129" s="38" t="s">
        <v>224</v>
      </c>
      <c r="D129" s="5">
        <v>324.45</v>
      </c>
      <c r="E129" s="39">
        <f t="shared" si="43"/>
        <v>373.34461500000003</v>
      </c>
      <c r="F129" s="39">
        <f t="shared" si="44"/>
        <v>373.34461500000003</v>
      </c>
      <c r="G129" s="37">
        <v>15.2</v>
      </c>
      <c r="H129" s="34">
        <v>15.2</v>
      </c>
      <c r="I129" s="33">
        <f t="shared" si="45"/>
        <v>4931.6399999999994</v>
      </c>
      <c r="J129" s="33">
        <v>100</v>
      </c>
      <c r="K129" s="33">
        <v>836.4</v>
      </c>
      <c r="L129" s="33">
        <f t="shared" si="34"/>
        <v>1622.25</v>
      </c>
      <c r="M129" s="33">
        <f t="shared" si="32"/>
        <v>7490.2899999999991</v>
      </c>
      <c r="N129" s="36">
        <f t="shared" si="48"/>
        <v>49.316399999999994</v>
      </c>
      <c r="O129" s="33">
        <v>130.52000000000001</v>
      </c>
      <c r="P129" s="33">
        <v>495.46</v>
      </c>
      <c r="Q129" s="33"/>
      <c r="R129" s="33">
        <v>20</v>
      </c>
      <c r="S129" s="33">
        <f>I129*5%</f>
        <v>246.58199999999999</v>
      </c>
      <c r="T129" s="33"/>
      <c r="U129" s="33"/>
      <c r="V129" s="1">
        <f t="shared" si="46"/>
        <v>266.58199999999999</v>
      </c>
      <c r="W129" s="36">
        <f t="shared" si="33"/>
        <v>941.87839999999994</v>
      </c>
      <c r="X129" s="40">
        <f t="shared" si="47"/>
        <v>6548.4115999999995</v>
      </c>
      <c r="Y129" s="48"/>
    </row>
    <row r="130" spans="1:25" ht="27.95" customHeight="1" x14ac:dyDescent="0.25">
      <c r="A130" s="37">
        <f t="shared" si="49"/>
        <v>102</v>
      </c>
      <c r="B130" s="30" t="s">
        <v>225</v>
      </c>
      <c r="C130" s="38" t="s">
        <v>226</v>
      </c>
      <c r="D130" s="5">
        <v>324.45</v>
      </c>
      <c r="E130" s="39">
        <f t="shared" si="43"/>
        <v>373.34461500000003</v>
      </c>
      <c r="F130" s="39">
        <f t="shared" si="44"/>
        <v>373.34461500000003</v>
      </c>
      <c r="G130" s="34">
        <v>15.2</v>
      </c>
      <c r="H130" s="34">
        <v>15.2</v>
      </c>
      <c r="I130" s="33">
        <f t="shared" si="45"/>
        <v>4931.6399999999994</v>
      </c>
      <c r="J130" s="33">
        <v>100</v>
      </c>
      <c r="K130" s="33">
        <v>1115.2</v>
      </c>
      <c r="L130" s="33">
        <f t="shared" si="34"/>
        <v>1622.25</v>
      </c>
      <c r="M130" s="33">
        <f t="shared" si="32"/>
        <v>7769.0899999999992</v>
      </c>
      <c r="N130" s="36">
        <f t="shared" si="48"/>
        <v>49.316399999999994</v>
      </c>
      <c r="O130" s="33">
        <v>130.52000000000001</v>
      </c>
      <c r="P130" s="33">
        <v>540.07000000000005</v>
      </c>
      <c r="Q130" s="33"/>
      <c r="R130" s="33">
        <v>20</v>
      </c>
      <c r="S130" s="33">
        <f>I130*5%</f>
        <v>246.58199999999999</v>
      </c>
      <c r="T130" s="33"/>
      <c r="U130" s="33"/>
      <c r="V130" s="1">
        <f t="shared" si="46"/>
        <v>266.58199999999999</v>
      </c>
      <c r="W130" s="36">
        <f t="shared" si="33"/>
        <v>986.48840000000007</v>
      </c>
      <c r="X130" s="40">
        <f t="shared" si="47"/>
        <v>6782.6015999999991</v>
      </c>
      <c r="Y130" s="48"/>
    </row>
    <row r="131" spans="1:25" ht="27.95" customHeight="1" x14ac:dyDescent="0.25">
      <c r="A131" s="37">
        <f t="shared" si="49"/>
        <v>103</v>
      </c>
      <c r="B131" s="30" t="s">
        <v>227</v>
      </c>
      <c r="C131" s="38" t="s">
        <v>228</v>
      </c>
      <c r="D131" s="5">
        <v>302.82</v>
      </c>
      <c r="E131" s="39">
        <f t="shared" si="43"/>
        <v>348.45497399999999</v>
      </c>
      <c r="F131" s="39">
        <f t="shared" si="44"/>
        <v>348.45497399999999</v>
      </c>
      <c r="G131" s="34">
        <v>15.2</v>
      </c>
      <c r="H131" s="34">
        <v>15.2</v>
      </c>
      <c r="I131" s="33">
        <f t="shared" si="45"/>
        <v>4602.8639999999996</v>
      </c>
      <c r="J131" s="33">
        <v>100</v>
      </c>
      <c r="K131" s="33">
        <v>1951.6</v>
      </c>
      <c r="L131" s="33">
        <f t="shared" si="34"/>
        <v>1514.1</v>
      </c>
      <c r="M131" s="33">
        <f t="shared" si="32"/>
        <v>8168.5640000000003</v>
      </c>
      <c r="N131" s="36">
        <f t="shared" si="48"/>
        <v>46.028639999999996</v>
      </c>
      <c r="O131" s="33">
        <v>121.82</v>
      </c>
      <c r="P131" s="33">
        <v>624.87</v>
      </c>
      <c r="Q131" s="33"/>
      <c r="R131" s="33">
        <v>20</v>
      </c>
      <c r="S131" s="33">
        <f>I131*5%</f>
        <v>230.14319999999998</v>
      </c>
      <c r="T131" s="33"/>
      <c r="U131" s="33">
        <v>575</v>
      </c>
      <c r="V131" s="1">
        <f t="shared" si="46"/>
        <v>825.14319999999998</v>
      </c>
      <c r="W131" s="36">
        <f t="shared" si="33"/>
        <v>1617.86184</v>
      </c>
      <c r="X131" s="40">
        <f t="shared" si="47"/>
        <v>6550.7021600000007</v>
      </c>
      <c r="Y131" s="42"/>
    </row>
    <row r="132" spans="1:25" ht="30" customHeight="1" x14ac:dyDescent="0.25">
      <c r="A132" s="37">
        <f t="shared" si="49"/>
        <v>104</v>
      </c>
      <c r="B132" s="30" t="s">
        <v>353</v>
      </c>
      <c r="C132" s="38" t="s">
        <v>352</v>
      </c>
      <c r="D132" s="5">
        <v>302.82</v>
      </c>
      <c r="E132" s="39">
        <f t="shared" si="43"/>
        <v>348.45497399999999</v>
      </c>
      <c r="F132" s="39">
        <f t="shared" si="44"/>
        <v>348.45497399999999</v>
      </c>
      <c r="G132" s="34">
        <v>15.2</v>
      </c>
      <c r="H132" s="34">
        <v>15.2</v>
      </c>
      <c r="I132" s="33">
        <f t="shared" si="45"/>
        <v>4602.8639999999996</v>
      </c>
      <c r="J132" s="33">
        <v>100</v>
      </c>
      <c r="K132" s="33"/>
      <c r="L132" s="33">
        <f>D132*2.5</f>
        <v>757.05</v>
      </c>
      <c r="M132" s="33">
        <f t="shared" si="32"/>
        <v>5459.9139999999998</v>
      </c>
      <c r="N132" s="36">
        <f t="shared" si="48"/>
        <v>46.028639999999996</v>
      </c>
      <c r="O132" s="33">
        <v>121.82</v>
      </c>
      <c r="P132" s="33">
        <v>344.31</v>
      </c>
      <c r="Q132" s="33"/>
      <c r="R132" s="33">
        <v>50</v>
      </c>
      <c r="S132" s="33"/>
      <c r="T132" s="33"/>
      <c r="U132" s="33"/>
      <c r="V132" s="1">
        <f t="shared" si="46"/>
        <v>50</v>
      </c>
      <c r="W132" s="36">
        <f t="shared" si="33"/>
        <v>562.15863999999999</v>
      </c>
      <c r="X132" s="40">
        <f t="shared" si="47"/>
        <v>4897.7553600000001</v>
      </c>
      <c r="Y132" s="42"/>
    </row>
    <row r="133" spans="1:25" ht="27.95" customHeight="1" x14ac:dyDescent="0.25">
      <c r="A133" s="37">
        <f t="shared" si="49"/>
        <v>105</v>
      </c>
      <c r="B133" s="30" t="s">
        <v>231</v>
      </c>
      <c r="C133" s="38" t="s">
        <v>232</v>
      </c>
      <c r="D133" s="5">
        <v>302.82</v>
      </c>
      <c r="E133" s="39">
        <f t="shared" si="43"/>
        <v>348.45497399999999</v>
      </c>
      <c r="F133" s="39">
        <f t="shared" si="44"/>
        <v>348.45497399999999</v>
      </c>
      <c r="G133" s="34">
        <v>15.2</v>
      </c>
      <c r="H133" s="34">
        <v>15.2</v>
      </c>
      <c r="I133" s="33">
        <f t="shared" si="45"/>
        <v>4602.8639999999996</v>
      </c>
      <c r="J133" s="33">
        <v>100</v>
      </c>
      <c r="K133" s="33">
        <v>1672.8</v>
      </c>
      <c r="L133" s="33">
        <f t="shared" si="34"/>
        <v>1514.1</v>
      </c>
      <c r="M133" s="33">
        <f t="shared" si="32"/>
        <v>7889.7639999999992</v>
      </c>
      <c r="N133" s="36">
        <f t="shared" si="48"/>
        <v>46.028639999999996</v>
      </c>
      <c r="O133" s="33">
        <v>121.82</v>
      </c>
      <c r="P133" s="33">
        <v>576.67999999999995</v>
      </c>
      <c r="Q133" s="33"/>
      <c r="R133" s="33">
        <v>20</v>
      </c>
      <c r="S133" s="33">
        <f>I133*5%</f>
        <v>230.14319999999998</v>
      </c>
      <c r="T133" s="33"/>
      <c r="U133" s="33">
        <v>575</v>
      </c>
      <c r="V133" s="1">
        <f t="shared" si="46"/>
        <v>825.14319999999998</v>
      </c>
      <c r="W133" s="36">
        <f t="shared" si="33"/>
        <v>1569.67184</v>
      </c>
      <c r="X133" s="40">
        <f t="shared" si="47"/>
        <v>6320.0921599999992</v>
      </c>
      <c r="Y133" s="42"/>
    </row>
    <row r="134" spans="1:25" ht="27.95" customHeight="1" x14ac:dyDescent="0.25">
      <c r="A134" s="37">
        <f t="shared" si="49"/>
        <v>106</v>
      </c>
      <c r="B134" s="30" t="s">
        <v>233</v>
      </c>
      <c r="C134" s="38" t="s">
        <v>234</v>
      </c>
      <c r="D134" s="5">
        <v>302.82</v>
      </c>
      <c r="E134" s="39">
        <f t="shared" si="43"/>
        <v>348.45497399999999</v>
      </c>
      <c r="F134" s="39">
        <f t="shared" si="44"/>
        <v>348.45497399999999</v>
      </c>
      <c r="G134" s="34">
        <v>15.2</v>
      </c>
      <c r="H134" s="34">
        <v>15.2</v>
      </c>
      <c r="I134" s="33">
        <f t="shared" si="45"/>
        <v>4602.8639999999996</v>
      </c>
      <c r="J134" s="33">
        <v>100</v>
      </c>
      <c r="K134" s="33">
        <v>1672.8</v>
      </c>
      <c r="L134" s="33">
        <f t="shared" si="34"/>
        <v>1514.1</v>
      </c>
      <c r="M134" s="33">
        <f t="shared" si="32"/>
        <v>7889.7639999999992</v>
      </c>
      <c r="N134" s="36">
        <f t="shared" si="48"/>
        <v>46.028639999999996</v>
      </c>
      <c r="O134" s="33">
        <v>121.82</v>
      </c>
      <c r="P134" s="33">
        <v>576.67999999999995</v>
      </c>
      <c r="Q134" s="33"/>
      <c r="R134" s="33">
        <v>20</v>
      </c>
      <c r="S134" s="33">
        <f>I134*5%</f>
        <v>230.14319999999998</v>
      </c>
      <c r="T134" s="33"/>
      <c r="U134" s="33">
        <v>575</v>
      </c>
      <c r="V134" s="1">
        <f t="shared" si="46"/>
        <v>825.14319999999998</v>
      </c>
      <c r="W134" s="36">
        <f t="shared" si="33"/>
        <v>1569.67184</v>
      </c>
      <c r="X134" s="40">
        <f t="shared" si="47"/>
        <v>6320.0921599999992</v>
      </c>
      <c r="Y134" s="42"/>
    </row>
    <row r="135" spans="1:25" ht="27.95" customHeight="1" x14ac:dyDescent="0.25">
      <c r="A135" s="37">
        <f t="shared" si="49"/>
        <v>107</v>
      </c>
      <c r="B135" s="30" t="s">
        <v>235</v>
      </c>
      <c r="C135" s="38" t="s">
        <v>236</v>
      </c>
      <c r="D135" s="5">
        <v>302.82</v>
      </c>
      <c r="E135" s="39">
        <f t="shared" si="43"/>
        <v>348.45497399999999</v>
      </c>
      <c r="F135" s="39">
        <f t="shared" si="44"/>
        <v>348.45497399999999</v>
      </c>
      <c r="G135" s="34">
        <v>15.2</v>
      </c>
      <c r="H135" s="34">
        <v>15.2</v>
      </c>
      <c r="I135" s="33">
        <f t="shared" si="45"/>
        <v>4602.8639999999996</v>
      </c>
      <c r="J135" s="33">
        <v>100</v>
      </c>
      <c r="K135" s="33">
        <v>1115.2</v>
      </c>
      <c r="L135" s="33">
        <f t="shared" si="34"/>
        <v>1514.1</v>
      </c>
      <c r="M135" s="33">
        <f t="shared" si="32"/>
        <v>7332.1639999999989</v>
      </c>
      <c r="N135" s="36">
        <f t="shared" si="48"/>
        <v>46.028639999999996</v>
      </c>
      <c r="O135" s="33">
        <v>121.82</v>
      </c>
      <c r="P135" s="33">
        <v>487.46</v>
      </c>
      <c r="Q135" s="33"/>
      <c r="R135" s="33">
        <v>20</v>
      </c>
      <c r="S135" s="33">
        <f>I135*5%</f>
        <v>230.14319999999998</v>
      </c>
      <c r="T135" s="33"/>
      <c r="U135" s="33"/>
      <c r="V135" s="1">
        <f t="shared" si="46"/>
        <v>250.14319999999998</v>
      </c>
      <c r="W135" s="36">
        <f t="shared" si="33"/>
        <v>905.45183999999995</v>
      </c>
      <c r="X135" s="40">
        <f t="shared" si="47"/>
        <v>6426.7121599999991</v>
      </c>
      <c r="Y135" s="48"/>
    </row>
    <row r="136" spans="1:25" ht="27.95" customHeight="1" x14ac:dyDescent="0.25">
      <c r="A136" s="37">
        <f t="shared" si="49"/>
        <v>108</v>
      </c>
      <c r="B136" s="30" t="s">
        <v>237</v>
      </c>
      <c r="C136" s="38" t="s">
        <v>238</v>
      </c>
      <c r="D136" s="5">
        <v>324.45</v>
      </c>
      <c r="E136" s="39">
        <f t="shared" si="43"/>
        <v>373.34461500000003</v>
      </c>
      <c r="F136" s="39">
        <f t="shared" si="44"/>
        <v>373.34461500000003</v>
      </c>
      <c r="G136" s="37">
        <v>15.2</v>
      </c>
      <c r="H136" s="34">
        <v>15.2</v>
      </c>
      <c r="I136" s="33">
        <f t="shared" si="45"/>
        <v>4931.6399999999994</v>
      </c>
      <c r="J136" s="33">
        <v>100</v>
      </c>
      <c r="K136" s="33">
        <v>836.4</v>
      </c>
      <c r="L136" s="33">
        <f t="shared" si="34"/>
        <v>1622.25</v>
      </c>
      <c r="M136" s="33">
        <f t="shared" si="32"/>
        <v>7490.2899999999991</v>
      </c>
      <c r="N136" s="36">
        <f t="shared" si="48"/>
        <v>49.316399999999994</v>
      </c>
      <c r="O136" s="33">
        <v>130.52000000000001</v>
      </c>
      <c r="P136" s="33">
        <v>495.46</v>
      </c>
      <c r="Q136" s="33"/>
      <c r="R136" s="33">
        <v>20</v>
      </c>
      <c r="S136" s="33">
        <v>246.58</v>
      </c>
      <c r="T136" s="33"/>
      <c r="U136" s="33"/>
      <c r="V136" s="1">
        <f t="shared" si="46"/>
        <v>266.58000000000004</v>
      </c>
      <c r="W136" s="36">
        <f t="shared" si="33"/>
        <v>941.87639999999999</v>
      </c>
      <c r="X136" s="40">
        <f t="shared" si="47"/>
        <v>6548.413599999999</v>
      </c>
      <c r="Y136" s="48"/>
    </row>
    <row r="137" spans="1:25" ht="27.95" customHeight="1" x14ac:dyDescent="0.25">
      <c r="A137" s="37">
        <f>A136+1</f>
        <v>109</v>
      </c>
      <c r="B137" s="30" t="s">
        <v>344</v>
      </c>
      <c r="C137" s="38" t="s">
        <v>355</v>
      </c>
      <c r="D137" s="5">
        <v>302.82</v>
      </c>
      <c r="E137" s="39">
        <f t="shared" si="43"/>
        <v>348.45497399999999</v>
      </c>
      <c r="F137" s="39">
        <f t="shared" si="44"/>
        <v>348.45497399999999</v>
      </c>
      <c r="G137" s="34">
        <v>15.2</v>
      </c>
      <c r="H137" s="34">
        <v>15.2</v>
      </c>
      <c r="I137" s="33">
        <f t="shared" si="45"/>
        <v>4602.8639999999996</v>
      </c>
      <c r="J137" s="33">
        <v>100</v>
      </c>
      <c r="K137" s="33"/>
      <c r="L137" s="33">
        <f t="shared" si="34"/>
        <v>1514.1</v>
      </c>
      <c r="M137" s="33">
        <f t="shared" si="32"/>
        <v>6216.9639999999999</v>
      </c>
      <c r="N137" s="36">
        <f t="shared" si="48"/>
        <v>46.028639999999996</v>
      </c>
      <c r="O137" s="33">
        <v>121.82</v>
      </c>
      <c r="P137" s="33">
        <v>115.62</v>
      </c>
      <c r="Q137" s="33"/>
      <c r="R137" s="33">
        <v>50</v>
      </c>
      <c r="S137" s="33"/>
      <c r="T137" s="33"/>
      <c r="U137" s="33"/>
      <c r="V137" s="1">
        <f t="shared" si="46"/>
        <v>50</v>
      </c>
      <c r="W137" s="36">
        <f t="shared" si="33"/>
        <v>333.46863999999999</v>
      </c>
      <c r="X137" s="40">
        <f t="shared" si="47"/>
        <v>5883.4953599999999</v>
      </c>
      <c r="Y137" s="48"/>
    </row>
    <row r="138" spans="1:25" ht="27.95" customHeight="1" x14ac:dyDescent="0.25">
      <c r="A138" s="37">
        <f>A137+1</f>
        <v>110</v>
      </c>
      <c r="B138" s="30" t="s">
        <v>279</v>
      </c>
      <c r="C138" s="38" t="s">
        <v>280</v>
      </c>
      <c r="D138" s="5">
        <v>296</v>
      </c>
      <c r="E138" s="39">
        <f>D138*1.1507</f>
        <v>340.60720000000003</v>
      </c>
      <c r="F138" s="39">
        <f t="shared" si="44"/>
        <v>340.60720000000003</v>
      </c>
      <c r="G138" s="34">
        <v>15.2</v>
      </c>
      <c r="H138" s="34">
        <v>15.2</v>
      </c>
      <c r="I138" s="33">
        <f>D138*H138</f>
        <v>4499.2</v>
      </c>
      <c r="J138" s="33">
        <v>100</v>
      </c>
      <c r="K138" s="33">
        <v>836.4</v>
      </c>
      <c r="L138" s="33">
        <f t="shared" si="34"/>
        <v>1480</v>
      </c>
      <c r="M138" s="33">
        <f t="shared" si="32"/>
        <v>6915.5999999999995</v>
      </c>
      <c r="N138" s="36">
        <f t="shared" ref="N138:N145" si="50">I138*1%</f>
        <v>44.991999999999997</v>
      </c>
      <c r="O138" s="33">
        <v>119.07</v>
      </c>
      <c r="P138" s="33">
        <v>432.84</v>
      </c>
      <c r="Q138" s="33"/>
      <c r="R138" s="33">
        <v>50</v>
      </c>
      <c r="S138" s="33"/>
      <c r="T138" s="33"/>
      <c r="U138" s="33"/>
      <c r="V138" s="1">
        <f t="shared" si="46"/>
        <v>50</v>
      </c>
      <c r="W138" s="36">
        <f t="shared" si="33"/>
        <v>646.90199999999993</v>
      </c>
      <c r="X138" s="40">
        <f t="shared" si="47"/>
        <v>6268.6979999999994</v>
      </c>
      <c r="Y138" s="42"/>
    </row>
    <row r="139" spans="1:25" ht="27.95" customHeight="1" x14ac:dyDescent="0.25">
      <c r="A139" s="37">
        <f>A138+1</f>
        <v>111</v>
      </c>
      <c r="B139" s="30" t="s">
        <v>239</v>
      </c>
      <c r="C139" s="38" t="s">
        <v>240</v>
      </c>
      <c r="D139" s="5">
        <v>278.8</v>
      </c>
      <c r="E139" s="39">
        <f t="shared" si="43"/>
        <v>320.81516000000005</v>
      </c>
      <c r="F139" s="39">
        <f t="shared" si="44"/>
        <v>320.81516000000005</v>
      </c>
      <c r="G139" s="34">
        <v>15.2</v>
      </c>
      <c r="H139" s="34">
        <v>15.2</v>
      </c>
      <c r="I139" s="33">
        <f t="shared" si="45"/>
        <v>4237.76</v>
      </c>
      <c r="J139" s="33">
        <v>100</v>
      </c>
      <c r="K139" s="33">
        <v>1394</v>
      </c>
      <c r="L139" s="33">
        <f t="shared" si="34"/>
        <v>1394</v>
      </c>
      <c r="M139" s="33">
        <f t="shared" si="32"/>
        <v>7125.76</v>
      </c>
      <c r="N139" s="36">
        <f t="shared" si="50"/>
        <v>42.377600000000001</v>
      </c>
      <c r="O139" s="33">
        <v>111.28</v>
      </c>
      <c r="P139" s="33">
        <v>468.33</v>
      </c>
      <c r="Q139" s="33"/>
      <c r="R139" s="33">
        <v>50</v>
      </c>
      <c r="S139" s="33"/>
      <c r="T139" s="33"/>
      <c r="U139" s="33"/>
      <c r="V139" s="1">
        <f t="shared" si="46"/>
        <v>50</v>
      </c>
      <c r="W139" s="36">
        <f t="shared" si="33"/>
        <v>671.98759999999993</v>
      </c>
      <c r="X139" s="40">
        <f t="shared" si="47"/>
        <v>6453.7723999999998</v>
      </c>
      <c r="Y139" s="42"/>
    </row>
    <row r="140" spans="1:25" ht="27.95" customHeight="1" x14ac:dyDescent="0.25">
      <c r="A140" s="37">
        <f t="shared" si="49"/>
        <v>112</v>
      </c>
      <c r="B140" s="30" t="s">
        <v>241</v>
      </c>
      <c r="C140" s="38" t="s">
        <v>242</v>
      </c>
      <c r="D140" s="5">
        <v>324.45</v>
      </c>
      <c r="E140" s="39">
        <f t="shared" si="43"/>
        <v>373.34461500000003</v>
      </c>
      <c r="F140" s="39">
        <f t="shared" si="44"/>
        <v>373.34461500000003</v>
      </c>
      <c r="G140" s="34">
        <v>15.2</v>
      </c>
      <c r="H140" s="34">
        <v>15.2</v>
      </c>
      <c r="I140" s="33">
        <f t="shared" si="45"/>
        <v>4931.6399999999994</v>
      </c>
      <c r="J140" s="33">
        <v>100</v>
      </c>
      <c r="K140" s="33">
        <v>836.4</v>
      </c>
      <c r="L140" s="33">
        <f t="shared" si="34"/>
        <v>1622.25</v>
      </c>
      <c r="M140" s="33">
        <f t="shared" ref="M140:M170" si="51">SUM(I140+J140+K140+L140)</f>
        <v>7490.2899999999991</v>
      </c>
      <c r="N140" s="36">
        <f t="shared" si="50"/>
        <v>49.316399999999994</v>
      </c>
      <c r="O140" s="33">
        <v>121.82</v>
      </c>
      <c r="P140" s="33">
        <v>495.46</v>
      </c>
      <c r="Q140" s="33"/>
      <c r="R140" s="33">
        <v>50</v>
      </c>
      <c r="S140" s="33"/>
      <c r="T140" s="33"/>
      <c r="U140" s="33"/>
      <c r="V140" s="1">
        <f t="shared" si="46"/>
        <v>50</v>
      </c>
      <c r="W140" s="36">
        <f t="shared" ref="W140:W170" si="52">SUM(N140+O140+P140+Q140+R140+S140+T140+U140)</f>
        <v>716.5963999999999</v>
      </c>
      <c r="X140" s="40">
        <f t="shared" si="47"/>
        <v>6773.6935999999987</v>
      </c>
      <c r="Y140" s="42"/>
    </row>
    <row r="141" spans="1:25" ht="27.95" customHeight="1" x14ac:dyDescent="0.25">
      <c r="A141" s="37">
        <f t="shared" si="49"/>
        <v>113</v>
      </c>
      <c r="B141" s="30" t="s">
        <v>243</v>
      </c>
      <c r="C141" s="38" t="s">
        <v>244</v>
      </c>
      <c r="D141" s="5">
        <v>302.82</v>
      </c>
      <c r="E141" s="39">
        <f t="shared" si="43"/>
        <v>348.45497399999999</v>
      </c>
      <c r="F141" s="39">
        <f t="shared" si="44"/>
        <v>348.45497399999999</v>
      </c>
      <c r="G141" s="34">
        <v>15.2</v>
      </c>
      <c r="H141" s="34">
        <v>15.2</v>
      </c>
      <c r="I141" s="33">
        <f t="shared" si="45"/>
        <v>4602.8639999999996</v>
      </c>
      <c r="J141" s="33">
        <v>100</v>
      </c>
      <c r="K141" s="33">
        <v>2230.4</v>
      </c>
      <c r="L141" s="33">
        <f t="shared" si="34"/>
        <v>1514.1</v>
      </c>
      <c r="M141" s="33">
        <f t="shared" si="51"/>
        <v>8447.3639999999996</v>
      </c>
      <c r="N141" s="36">
        <f t="shared" si="50"/>
        <v>46.028639999999996</v>
      </c>
      <c r="O141" s="33">
        <v>121.82</v>
      </c>
      <c r="P141" s="33">
        <v>674.83</v>
      </c>
      <c r="Q141" s="33"/>
      <c r="R141" s="33">
        <v>50</v>
      </c>
      <c r="S141" s="33"/>
      <c r="T141" s="33">
        <v>7554.69</v>
      </c>
      <c r="U141" s="33"/>
      <c r="V141" s="1">
        <f t="shared" si="46"/>
        <v>7604.69</v>
      </c>
      <c r="W141" s="36">
        <f t="shared" si="52"/>
        <v>8447.3686400000006</v>
      </c>
      <c r="X141" s="40">
        <f t="shared" si="47"/>
        <v>-4.640000001018052E-3</v>
      </c>
      <c r="Y141" s="42"/>
    </row>
    <row r="142" spans="1:25" ht="27.95" customHeight="1" x14ac:dyDescent="0.25">
      <c r="A142" s="37">
        <f t="shared" si="49"/>
        <v>114</v>
      </c>
      <c r="B142" s="37" t="s">
        <v>245</v>
      </c>
      <c r="C142" s="46" t="s">
        <v>246</v>
      </c>
      <c r="D142" s="5">
        <v>302.82</v>
      </c>
      <c r="E142" s="39">
        <f t="shared" si="43"/>
        <v>348.45497399999999</v>
      </c>
      <c r="F142" s="39">
        <f t="shared" si="44"/>
        <v>348.45497399999999</v>
      </c>
      <c r="G142" s="34">
        <v>15.2</v>
      </c>
      <c r="H142" s="34">
        <v>15.2</v>
      </c>
      <c r="I142" s="33">
        <f t="shared" si="45"/>
        <v>4602.8639999999996</v>
      </c>
      <c r="J142" s="33">
        <v>100</v>
      </c>
      <c r="K142" s="33">
        <v>1672.8</v>
      </c>
      <c r="L142" s="33">
        <f t="shared" si="34"/>
        <v>1514.1</v>
      </c>
      <c r="M142" s="33">
        <f t="shared" si="51"/>
        <v>7889.7639999999992</v>
      </c>
      <c r="N142" s="36">
        <f t="shared" si="50"/>
        <v>46.028639999999996</v>
      </c>
      <c r="O142" s="33">
        <v>121.82</v>
      </c>
      <c r="P142" s="33">
        <v>576.67999999999995</v>
      </c>
      <c r="Q142" s="33"/>
      <c r="R142" s="33">
        <v>50</v>
      </c>
      <c r="S142" s="33"/>
      <c r="T142" s="33"/>
      <c r="U142" s="33"/>
      <c r="V142" s="1">
        <f t="shared" si="46"/>
        <v>50</v>
      </c>
      <c r="W142" s="36">
        <f t="shared" si="52"/>
        <v>794.52864</v>
      </c>
      <c r="X142" s="40">
        <f t="shared" si="47"/>
        <v>7095.2353599999988</v>
      </c>
      <c r="Y142" s="42"/>
    </row>
    <row r="143" spans="1:25" ht="27.95" customHeight="1" x14ac:dyDescent="0.25">
      <c r="A143" s="37">
        <f t="shared" si="49"/>
        <v>115</v>
      </c>
      <c r="B143" s="30" t="s">
        <v>248</v>
      </c>
      <c r="C143" s="38" t="s">
        <v>249</v>
      </c>
      <c r="D143" s="5">
        <v>302.82</v>
      </c>
      <c r="E143" s="39">
        <f t="shared" si="43"/>
        <v>348.45497399999999</v>
      </c>
      <c r="F143" s="39">
        <f t="shared" si="44"/>
        <v>348.45497399999999</v>
      </c>
      <c r="G143" s="34">
        <v>15.2</v>
      </c>
      <c r="H143" s="34">
        <v>15.2</v>
      </c>
      <c r="I143" s="33">
        <f t="shared" si="45"/>
        <v>4602.8639999999996</v>
      </c>
      <c r="J143" s="33">
        <v>100</v>
      </c>
      <c r="K143" s="33">
        <v>1115.2</v>
      </c>
      <c r="L143" s="33">
        <f t="shared" ref="L143:L169" si="53">D143*5</f>
        <v>1514.1</v>
      </c>
      <c r="M143" s="33">
        <f t="shared" si="51"/>
        <v>7332.1639999999989</v>
      </c>
      <c r="N143" s="36">
        <f t="shared" si="50"/>
        <v>46.028639999999996</v>
      </c>
      <c r="O143" s="33">
        <v>121.82</v>
      </c>
      <c r="P143" s="33">
        <v>487.46</v>
      </c>
      <c r="Q143" s="33"/>
      <c r="R143" s="33">
        <v>50</v>
      </c>
      <c r="S143" s="33"/>
      <c r="T143" s="33">
        <v>750</v>
      </c>
      <c r="U143" s="33"/>
      <c r="V143" s="1">
        <f t="shared" si="46"/>
        <v>800</v>
      </c>
      <c r="W143" s="36">
        <f t="shared" si="52"/>
        <v>1455.30864</v>
      </c>
      <c r="X143" s="40">
        <f t="shared" si="47"/>
        <v>5876.8553599999987</v>
      </c>
      <c r="Y143" s="42"/>
    </row>
    <row r="144" spans="1:25" ht="27.95" customHeight="1" x14ac:dyDescent="0.25">
      <c r="A144" s="37">
        <f t="shared" si="49"/>
        <v>116</v>
      </c>
      <c r="B144" s="30" t="s">
        <v>250</v>
      </c>
      <c r="C144" s="38" t="s">
        <v>251</v>
      </c>
      <c r="D144" s="5">
        <v>302.82</v>
      </c>
      <c r="E144" s="39">
        <f t="shared" si="43"/>
        <v>348.45497399999999</v>
      </c>
      <c r="F144" s="39">
        <f t="shared" si="44"/>
        <v>348.45497399999999</v>
      </c>
      <c r="G144" s="34">
        <v>15.2</v>
      </c>
      <c r="H144" s="34">
        <v>15.2</v>
      </c>
      <c r="I144" s="33">
        <f t="shared" si="45"/>
        <v>4602.8639999999996</v>
      </c>
      <c r="J144" s="33">
        <v>100</v>
      </c>
      <c r="K144" s="33">
        <v>1672.8</v>
      </c>
      <c r="L144" s="33">
        <f t="shared" si="53"/>
        <v>1514.1</v>
      </c>
      <c r="M144" s="33">
        <f t="shared" si="51"/>
        <v>7889.7639999999992</v>
      </c>
      <c r="N144" s="36">
        <f t="shared" si="50"/>
        <v>46.028639999999996</v>
      </c>
      <c r="O144" s="33">
        <v>121.82</v>
      </c>
      <c r="P144" s="33">
        <v>576.67999999999995</v>
      </c>
      <c r="Q144" s="33"/>
      <c r="R144" s="33">
        <v>50</v>
      </c>
      <c r="S144" s="33"/>
      <c r="T144" s="33"/>
      <c r="U144" s="33"/>
      <c r="V144" s="1">
        <f t="shared" si="46"/>
        <v>50</v>
      </c>
      <c r="W144" s="36">
        <f t="shared" si="52"/>
        <v>794.52864</v>
      </c>
      <c r="X144" s="40">
        <f t="shared" si="47"/>
        <v>7095.2353599999988</v>
      </c>
      <c r="Y144" s="42"/>
    </row>
    <row r="145" spans="1:27" ht="27.95" customHeight="1" x14ac:dyDescent="0.25">
      <c r="A145" s="37">
        <f t="shared" si="49"/>
        <v>117</v>
      </c>
      <c r="B145" s="37" t="s">
        <v>295</v>
      </c>
      <c r="C145" s="46" t="s">
        <v>247</v>
      </c>
      <c r="D145" s="5">
        <v>302.82</v>
      </c>
      <c r="E145" s="39">
        <f t="shared" si="43"/>
        <v>348.45497399999999</v>
      </c>
      <c r="F145" s="39">
        <f t="shared" si="44"/>
        <v>348.45497399999999</v>
      </c>
      <c r="G145" s="34">
        <v>15.2</v>
      </c>
      <c r="H145" s="34">
        <v>15.2</v>
      </c>
      <c r="I145" s="33">
        <f t="shared" si="45"/>
        <v>4602.8639999999996</v>
      </c>
      <c r="J145" s="33">
        <v>100</v>
      </c>
      <c r="K145" s="33"/>
      <c r="L145" s="33">
        <f t="shared" si="53"/>
        <v>1514.1</v>
      </c>
      <c r="M145" s="33">
        <f t="shared" si="51"/>
        <v>6216.9639999999999</v>
      </c>
      <c r="N145" s="36">
        <f t="shared" si="50"/>
        <v>46.028639999999996</v>
      </c>
      <c r="O145" s="33">
        <v>113.96</v>
      </c>
      <c r="P145" s="33">
        <v>115.62</v>
      </c>
      <c r="Q145" s="33"/>
      <c r="R145" s="33">
        <v>50</v>
      </c>
      <c r="S145" s="33"/>
      <c r="T145" s="33"/>
      <c r="U145" s="33"/>
      <c r="V145" s="1">
        <f t="shared" si="46"/>
        <v>50</v>
      </c>
      <c r="W145" s="36">
        <f t="shared" si="52"/>
        <v>325.60863999999998</v>
      </c>
      <c r="X145" s="40">
        <f t="shared" si="47"/>
        <v>5891.3553599999996</v>
      </c>
      <c r="Y145" s="42"/>
    </row>
    <row r="146" spans="1:27" ht="27.95" customHeight="1" x14ac:dyDescent="0.25">
      <c r="A146" s="37"/>
      <c r="B146" s="30"/>
      <c r="C146" s="57" t="s">
        <v>252</v>
      </c>
      <c r="D146" s="5"/>
      <c r="E146" s="39"/>
      <c r="F146" s="39"/>
      <c r="G146" s="34"/>
      <c r="H146" s="34"/>
      <c r="I146" s="33"/>
      <c r="J146" s="33"/>
      <c r="K146" s="33"/>
      <c r="L146" s="33"/>
      <c r="M146" s="33"/>
      <c r="N146" s="36"/>
      <c r="O146" s="33"/>
      <c r="P146" s="33"/>
      <c r="Q146" s="33"/>
      <c r="R146" s="33"/>
      <c r="S146" s="33"/>
      <c r="T146" s="33"/>
      <c r="U146" s="33"/>
      <c r="V146" s="1"/>
      <c r="W146" s="36">
        <f t="shared" si="52"/>
        <v>0</v>
      </c>
      <c r="X146" s="40"/>
      <c r="Y146" s="50"/>
    </row>
    <row r="147" spans="1:27" ht="27" customHeight="1" x14ac:dyDescent="0.25">
      <c r="A147" s="37">
        <f>A145+1</f>
        <v>118</v>
      </c>
      <c r="B147" s="30" t="s">
        <v>253</v>
      </c>
      <c r="C147" s="38" t="s">
        <v>254</v>
      </c>
      <c r="D147" s="5">
        <v>411.21</v>
      </c>
      <c r="E147" s="39">
        <f t="shared" ref="E147:E156" si="54">D147*1.1507</f>
        <v>473.17934700000001</v>
      </c>
      <c r="F147" s="39">
        <f t="shared" ref="F147:F169" si="55">E147</f>
        <v>473.17934700000001</v>
      </c>
      <c r="G147" s="34">
        <v>15.2</v>
      </c>
      <c r="H147" s="34">
        <v>15.2</v>
      </c>
      <c r="I147" s="33">
        <f t="shared" ref="I147:I156" si="56">D147*H147</f>
        <v>6250.3919999999998</v>
      </c>
      <c r="J147" s="33">
        <v>100</v>
      </c>
      <c r="K147" s="33">
        <v>1115.2</v>
      </c>
      <c r="L147" s="33">
        <f t="shared" si="53"/>
        <v>2056.0499999999997</v>
      </c>
      <c r="M147" s="33">
        <f t="shared" si="51"/>
        <v>9521.6419999999998</v>
      </c>
      <c r="N147" s="36">
        <f t="shared" ref="N147:N152" si="57">I147*1%</f>
        <v>62.503920000000001</v>
      </c>
      <c r="O147" s="33">
        <v>178.38</v>
      </c>
      <c r="P147" s="33">
        <v>770.22</v>
      </c>
      <c r="Q147" s="33"/>
      <c r="R147" s="33">
        <v>50</v>
      </c>
      <c r="S147" s="33"/>
      <c r="T147" s="33"/>
      <c r="U147" s="33"/>
      <c r="V147" s="1">
        <f t="shared" ref="V147:V156" si="58">SUM(Q147+R147+S147+T147+U147)</f>
        <v>50</v>
      </c>
      <c r="W147" s="36">
        <f t="shared" si="52"/>
        <v>1061.10392</v>
      </c>
      <c r="X147" s="40">
        <f t="shared" ref="X147:X156" si="59">M147-W147</f>
        <v>8460.5380800000003</v>
      </c>
      <c r="Y147" s="48"/>
    </row>
    <row r="148" spans="1:27" ht="27.95" customHeight="1" x14ac:dyDescent="0.25">
      <c r="A148" s="37">
        <f t="shared" ref="A148:A156" si="60">A147+1</f>
        <v>119</v>
      </c>
      <c r="B148" s="30" t="s">
        <v>255</v>
      </c>
      <c r="C148" s="38" t="s">
        <v>256</v>
      </c>
      <c r="D148" s="5">
        <v>367.5</v>
      </c>
      <c r="E148" s="39">
        <f t="shared" si="54"/>
        <v>422.88225</v>
      </c>
      <c r="F148" s="39">
        <f t="shared" si="55"/>
        <v>422.88225</v>
      </c>
      <c r="G148" s="34">
        <v>15.2</v>
      </c>
      <c r="H148" s="34">
        <v>15.2</v>
      </c>
      <c r="I148" s="33">
        <f t="shared" si="56"/>
        <v>5586</v>
      </c>
      <c r="J148" s="33">
        <v>100</v>
      </c>
      <c r="K148" s="33">
        <v>1394</v>
      </c>
      <c r="L148" s="33">
        <f t="shared" si="53"/>
        <v>1837.5</v>
      </c>
      <c r="M148" s="33">
        <f t="shared" si="51"/>
        <v>8917.5</v>
      </c>
      <c r="N148" s="36">
        <f t="shared" si="57"/>
        <v>55.86</v>
      </c>
      <c r="O148" s="33">
        <v>143.69999999999999</v>
      </c>
      <c r="P148" s="33">
        <v>701.13</v>
      </c>
      <c r="Q148" s="33"/>
      <c r="R148" s="33">
        <v>50</v>
      </c>
      <c r="S148" s="33"/>
      <c r="T148" s="33"/>
      <c r="U148" s="33"/>
      <c r="V148" s="1">
        <f t="shared" si="58"/>
        <v>50</v>
      </c>
      <c r="W148" s="36">
        <f t="shared" si="52"/>
        <v>950.69</v>
      </c>
      <c r="X148" s="40">
        <f t="shared" si="59"/>
        <v>7966.8099999999995</v>
      </c>
      <c r="Y148" s="48"/>
    </row>
    <row r="149" spans="1:27" ht="27.95" customHeight="1" x14ac:dyDescent="0.25">
      <c r="A149" s="37">
        <f>A148+1</f>
        <v>120</v>
      </c>
      <c r="B149" s="30" t="s">
        <v>257</v>
      </c>
      <c r="C149" s="38" t="s">
        <v>258</v>
      </c>
      <c r="D149" s="5">
        <v>376.94</v>
      </c>
      <c r="E149" s="39">
        <f t="shared" si="54"/>
        <v>433.74485800000002</v>
      </c>
      <c r="F149" s="39">
        <f t="shared" si="55"/>
        <v>433.74485800000002</v>
      </c>
      <c r="G149" s="34">
        <v>15.2</v>
      </c>
      <c r="H149" s="34">
        <v>15.2</v>
      </c>
      <c r="I149" s="33">
        <f t="shared" si="56"/>
        <v>5729.4879999999994</v>
      </c>
      <c r="J149" s="33">
        <v>100</v>
      </c>
      <c r="K149" s="33">
        <v>1951.6</v>
      </c>
      <c r="L149" s="33">
        <f t="shared" si="53"/>
        <v>1884.7</v>
      </c>
      <c r="M149" s="33">
        <f t="shared" si="51"/>
        <v>9665.7880000000005</v>
      </c>
      <c r="N149" s="36">
        <f t="shared" si="57"/>
        <v>57.294879999999992</v>
      </c>
      <c r="O149" s="33">
        <v>151.63999999999999</v>
      </c>
      <c r="P149" s="33">
        <v>828.04</v>
      </c>
      <c r="Q149" s="33"/>
      <c r="R149" s="33">
        <v>50</v>
      </c>
      <c r="S149" s="33"/>
      <c r="T149" s="33"/>
      <c r="U149" s="33"/>
      <c r="V149" s="1">
        <f t="shared" si="58"/>
        <v>50</v>
      </c>
      <c r="W149" s="36">
        <f t="shared" si="52"/>
        <v>1086.97488</v>
      </c>
      <c r="X149" s="40">
        <f t="shared" si="59"/>
        <v>8578.8131200000007</v>
      </c>
      <c r="Y149" s="42"/>
    </row>
    <row r="150" spans="1:27" ht="27.95" customHeight="1" x14ac:dyDescent="0.25">
      <c r="A150" s="37">
        <f t="shared" si="60"/>
        <v>121</v>
      </c>
      <c r="B150" s="30" t="s">
        <v>259</v>
      </c>
      <c r="C150" s="38" t="s">
        <v>260</v>
      </c>
      <c r="D150" s="5">
        <v>376.94</v>
      </c>
      <c r="E150" s="39">
        <f t="shared" si="54"/>
        <v>433.74485800000002</v>
      </c>
      <c r="F150" s="39">
        <f t="shared" si="55"/>
        <v>433.74485800000002</v>
      </c>
      <c r="G150" s="34">
        <v>15.2</v>
      </c>
      <c r="H150" s="34">
        <v>15.2</v>
      </c>
      <c r="I150" s="33">
        <f t="shared" si="56"/>
        <v>5729.4879999999994</v>
      </c>
      <c r="J150" s="33">
        <v>100</v>
      </c>
      <c r="K150" s="33">
        <v>1115.2</v>
      </c>
      <c r="L150" s="33">
        <f t="shared" si="53"/>
        <v>1884.7</v>
      </c>
      <c r="M150" s="33">
        <f t="shared" si="51"/>
        <v>8829.387999999999</v>
      </c>
      <c r="N150" s="36">
        <f t="shared" si="57"/>
        <v>57.294879999999992</v>
      </c>
      <c r="O150" s="33">
        <v>151.63999999999999</v>
      </c>
      <c r="P150" s="33">
        <v>676.88</v>
      </c>
      <c r="Q150" s="33"/>
      <c r="R150" s="33">
        <v>50</v>
      </c>
      <c r="S150" s="33"/>
      <c r="T150" s="33"/>
      <c r="U150" s="33"/>
      <c r="V150" s="1">
        <f t="shared" si="58"/>
        <v>50</v>
      </c>
      <c r="W150" s="36">
        <f t="shared" si="52"/>
        <v>935.8148799999999</v>
      </c>
      <c r="X150" s="40">
        <f t="shared" si="59"/>
        <v>7893.5731199999991</v>
      </c>
      <c r="Y150" s="42"/>
    </row>
    <row r="151" spans="1:27" ht="27.95" customHeight="1" x14ac:dyDescent="0.25">
      <c r="A151" s="37">
        <f t="shared" si="60"/>
        <v>122</v>
      </c>
      <c r="B151" s="37" t="s">
        <v>261</v>
      </c>
      <c r="C151" s="46" t="s">
        <v>262</v>
      </c>
      <c r="D151" s="5">
        <v>376.94</v>
      </c>
      <c r="E151" s="39">
        <f t="shared" si="54"/>
        <v>433.74485800000002</v>
      </c>
      <c r="F151" s="39">
        <f t="shared" si="55"/>
        <v>433.74485800000002</v>
      </c>
      <c r="G151" s="54">
        <v>15.2</v>
      </c>
      <c r="H151" s="34">
        <v>15.2</v>
      </c>
      <c r="I151" s="33">
        <f t="shared" si="56"/>
        <v>5729.4879999999994</v>
      </c>
      <c r="J151" s="33">
        <v>100</v>
      </c>
      <c r="K151" s="33">
        <v>836.4</v>
      </c>
      <c r="L151" s="33">
        <f t="shared" si="53"/>
        <v>1884.7</v>
      </c>
      <c r="M151" s="33">
        <f t="shared" si="51"/>
        <v>8550.5879999999997</v>
      </c>
      <c r="N151" s="36">
        <f t="shared" si="57"/>
        <v>57.294879999999992</v>
      </c>
      <c r="O151" s="33">
        <v>151.63999999999999</v>
      </c>
      <c r="P151" s="33">
        <v>626.91999999999996</v>
      </c>
      <c r="Q151" s="33"/>
      <c r="R151" s="33">
        <v>50</v>
      </c>
      <c r="S151" s="33"/>
      <c r="T151" s="33"/>
      <c r="U151" s="33"/>
      <c r="V151" s="1">
        <f t="shared" si="58"/>
        <v>50</v>
      </c>
      <c r="W151" s="36">
        <f t="shared" si="52"/>
        <v>885.85487999999987</v>
      </c>
      <c r="X151" s="40">
        <f t="shared" si="59"/>
        <v>7664.7331199999999</v>
      </c>
      <c r="Y151" s="58"/>
    </row>
    <row r="152" spans="1:27" ht="27.95" customHeight="1" x14ac:dyDescent="0.25">
      <c r="A152" s="37">
        <f t="shared" si="60"/>
        <v>123</v>
      </c>
      <c r="B152" s="37" t="s">
        <v>263</v>
      </c>
      <c r="C152" s="46" t="s">
        <v>264</v>
      </c>
      <c r="D152" s="5">
        <v>376.94</v>
      </c>
      <c r="E152" s="39">
        <f t="shared" si="54"/>
        <v>433.74485800000002</v>
      </c>
      <c r="F152" s="39">
        <f t="shared" si="55"/>
        <v>433.74485800000002</v>
      </c>
      <c r="G152" s="54">
        <v>15.2</v>
      </c>
      <c r="H152" s="34">
        <v>15.2</v>
      </c>
      <c r="I152" s="33">
        <f t="shared" si="56"/>
        <v>5729.4879999999994</v>
      </c>
      <c r="J152" s="33">
        <v>100</v>
      </c>
      <c r="K152" s="33"/>
      <c r="L152" s="33">
        <f t="shared" si="53"/>
        <v>1884.7</v>
      </c>
      <c r="M152" s="33">
        <f t="shared" si="51"/>
        <v>7714.1879999999992</v>
      </c>
      <c r="N152" s="36">
        <f t="shared" si="57"/>
        <v>57.294879999999992</v>
      </c>
      <c r="O152" s="33">
        <v>151.63999999999999</v>
      </c>
      <c r="P152" s="33">
        <v>489.29</v>
      </c>
      <c r="Q152" s="33"/>
      <c r="R152" s="33">
        <v>50</v>
      </c>
      <c r="S152" s="33"/>
      <c r="T152" s="33"/>
      <c r="U152" s="33"/>
      <c r="V152" s="1">
        <f t="shared" si="58"/>
        <v>50</v>
      </c>
      <c r="W152" s="36">
        <f t="shared" si="52"/>
        <v>748.22487999999998</v>
      </c>
      <c r="X152" s="40">
        <f t="shared" si="59"/>
        <v>6965.9631199999994</v>
      </c>
      <c r="Y152" s="58"/>
    </row>
    <row r="153" spans="1:27" ht="27.95" customHeight="1" x14ac:dyDescent="0.25">
      <c r="A153" s="37">
        <f>A152+1</f>
        <v>124</v>
      </c>
      <c r="B153" s="37" t="s">
        <v>320</v>
      </c>
      <c r="C153" s="46" t="s">
        <v>321</v>
      </c>
      <c r="D153" s="5">
        <v>376.94</v>
      </c>
      <c r="E153" s="39">
        <f t="shared" si="54"/>
        <v>433.74485800000002</v>
      </c>
      <c r="F153" s="39">
        <f t="shared" si="55"/>
        <v>433.74485800000002</v>
      </c>
      <c r="G153" s="54">
        <v>15.2</v>
      </c>
      <c r="H153" s="34">
        <v>15.2</v>
      </c>
      <c r="I153" s="33">
        <f t="shared" si="56"/>
        <v>5729.4879999999994</v>
      </c>
      <c r="J153" s="33">
        <v>100</v>
      </c>
      <c r="K153" s="33"/>
      <c r="L153" s="33">
        <f t="shared" si="53"/>
        <v>1884.7</v>
      </c>
      <c r="M153" s="33">
        <f t="shared" si="51"/>
        <v>7714.1879999999992</v>
      </c>
      <c r="N153" s="36">
        <v>0</v>
      </c>
      <c r="O153" s="33">
        <v>151.63999999999999</v>
      </c>
      <c r="P153" s="33">
        <v>489.29</v>
      </c>
      <c r="Q153" s="33"/>
      <c r="R153" s="33"/>
      <c r="S153" s="33"/>
      <c r="T153" s="33"/>
      <c r="U153" s="33"/>
      <c r="V153" s="1">
        <f t="shared" si="58"/>
        <v>0</v>
      </c>
      <c r="W153" s="36">
        <f t="shared" si="52"/>
        <v>640.93000000000006</v>
      </c>
      <c r="X153" s="40">
        <f t="shared" si="59"/>
        <v>7073.2579999999989</v>
      </c>
      <c r="Y153" s="58"/>
    </row>
    <row r="154" spans="1:27" ht="27.95" customHeight="1" x14ac:dyDescent="0.25">
      <c r="A154" s="37">
        <f>A153+1</f>
        <v>125</v>
      </c>
      <c r="B154" s="30" t="s">
        <v>323</v>
      </c>
      <c r="C154" s="38" t="s">
        <v>324</v>
      </c>
      <c r="D154" s="5">
        <v>376.94</v>
      </c>
      <c r="E154" s="39">
        <f t="shared" si="54"/>
        <v>433.74485800000002</v>
      </c>
      <c r="F154" s="39">
        <f t="shared" si="55"/>
        <v>433.74485800000002</v>
      </c>
      <c r="G154" s="34">
        <v>15.2</v>
      </c>
      <c r="H154" s="34">
        <v>15.2</v>
      </c>
      <c r="I154" s="33">
        <f t="shared" si="56"/>
        <v>5729.4879999999994</v>
      </c>
      <c r="J154" s="33">
        <v>100</v>
      </c>
      <c r="K154" s="33"/>
      <c r="L154" s="33">
        <f t="shared" si="53"/>
        <v>1884.7</v>
      </c>
      <c r="M154" s="33">
        <f t="shared" si="51"/>
        <v>7714.1879999999992</v>
      </c>
      <c r="N154" s="36">
        <f>I154*1%</f>
        <v>57.294879999999992</v>
      </c>
      <c r="O154" s="33">
        <v>151.63999999999999</v>
      </c>
      <c r="P154" s="33">
        <v>489.29</v>
      </c>
      <c r="Q154" s="33"/>
      <c r="R154" s="33">
        <v>50</v>
      </c>
      <c r="S154" s="33"/>
      <c r="T154" s="33"/>
      <c r="U154" s="33"/>
      <c r="V154" s="1">
        <f t="shared" si="58"/>
        <v>50</v>
      </c>
      <c r="W154" s="36">
        <f t="shared" si="52"/>
        <v>748.22487999999998</v>
      </c>
      <c r="X154" s="40">
        <f t="shared" si="59"/>
        <v>6965.9631199999994</v>
      </c>
    </row>
    <row r="155" spans="1:27" ht="27.95" customHeight="1" x14ac:dyDescent="0.25">
      <c r="A155" s="37">
        <f>A154+1</f>
        <v>126</v>
      </c>
      <c r="B155" s="30" t="s">
        <v>265</v>
      </c>
      <c r="C155" s="38" t="s">
        <v>266</v>
      </c>
      <c r="D155" s="5">
        <v>302.82</v>
      </c>
      <c r="E155" s="39">
        <f t="shared" si="54"/>
        <v>348.45497399999999</v>
      </c>
      <c r="F155" s="39">
        <f t="shared" si="55"/>
        <v>348.45497399999999</v>
      </c>
      <c r="G155" s="34">
        <v>15.2</v>
      </c>
      <c r="H155" s="34">
        <v>15.2</v>
      </c>
      <c r="I155" s="33">
        <f t="shared" si="56"/>
        <v>4602.8639999999996</v>
      </c>
      <c r="J155" s="33">
        <v>100</v>
      </c>
      <c r="K155" s="33">
        <v>1951.6</v>
      </c>
      <c r="L155" s="33">
        <f t="shared" si="53"/>
        <v>1514.1</v>
      </c>
      <c r="M155" s="33">
        <f t="shared" si="51"/>
        <v>8168.5640000000003</v>
      </c>
      <c r="N155" s="36">
        <f>I155*1%</f>
        <v>46.028639999999996</v>
      </c>
      <c r="O155" s="33">
        <v>118.54</v>
      </c>
      <c r="P155" s="33">
        <v>624.87</v>
      </c>
      <c r="Q155" s="33"/>
      <c r="R155" s="33">
        <v>50</v>
      </c>
      <c r="S155" s="33"/>
      <c r="T155" s="33"/>
      <c r="U155" s="33"/>
      <c r="V155" s="1">
        <f t="shared" si="58"/>
        <v>50</v>
      </c>
      <c r="W155" s="36">
        <f t="shared" si="52"/>
        <v>839.43864000000008</v>
      </c>
      <c r="X155" s="40">
        <f t="shared" si="59"/>
        <v>7329.12536</v>
      </c>
      <c r="Y155" s="42"/>
    </row>
    <row r="156" spans="1:27" ht="27.95" customHeight="1" x14ac:dyDescent="0.25">
      <c r="A156" s="37">
        <f t="shared" si="60"/>
        <v>127</v>
      </c>
      <c r="B156" s="30" t="s">
        <v>267</v>
      </c>
      <c r="C156" s="46" t="s">
        <v>268</v>
      </c>
      <c r="D156" s="5">
        <v>302.82</v>
      </c>
      <c r="E156" s="39">
        <f t="shared" si="54"/>
        <v>348.45497399999999</v>
      </c>
      <c r="F156" s="39">
        <f t="shared" si="55"/>
        <v>348.45497399999999</v>
      </c>
      <c r="G156" s="34">
        <v>15.2</v>
      </c>
      <c r="H156" s="34">
        <v>15.2</v>
      </c>
      <c r="I156" s="33">
        <f t="shared" si="56"/>
        <v>4602.8639999999996</v>
      </c>
      <c r="J156" s="33">
        <v>100</v>
      </c>
      <c r="K156" s="33">
        <v>1394</v>
      </c>
      <c r="L156" s="33">
        <f t="shared" si="53"/>
        <v>1514.1</v>
      </c>
      <c r="M156" s="33">
        <f t="shared" si="51"/>
        <v>7610.9639999999999</v>
      </c>
      <c r="N156" s="36">
        <f>I156*1%</f>
        <v>46.028639999999996</v>
      </c>
      <c r="O156" s="33">
        <v>118.54</v>
      </c>
      <c r="P156" s="33">
        <v>532.07000000000005</v>
      </c>
      <c r="Q156" s="33"/>
      <c r="R156" s="33">
        <v>50</v>
      </c>
      <c r="S156" s="33"/>
      <c r="T156" s="33">
        <v>500</v>
      </c>
      <c r="U156" s="33"/>
      <c r="V156" s="1">
        <f t="shared" si="58"/>
        <v>550</v>
      </c>
      <c r="W156" s="36">
        <f t="shared" si="52"/>
        <v>1246.6386400000001</v>
      </c>
      <c r="X156" s="40">
        <f t="shared" si="59"/>
        <v>6364.3253599999998</v>
      </c>
      <c r="Y156" s="43"/>
    </row>
    <row r="157" spans="1:27" ht="27.95" customHeight="1" x14ac:dyDescent="0.25">
      <c r="A157" s="37"/>
      <c r="B157" s="30"/>
      <c r="C157" s="31" t="s">
        <v>269</v>
      </c>
      <c r="D157" s="5"/>
      <c r="E157" s="39"/>
      <c r="F157" s="39"/>
      <c r="G157" s="34"/>
      <c r="H157" s="34"/>
      <c r="I157" s="33"/>
      <c r="J157" s="33"/>
      <c r="K157" s="33"/>
      <c r="L157" s="33"/>
      <c r="M157" s="33"/>
      <c r="N157" s="36"/>
      <c r="O157" s="33"/>
      <c r="P157" s="33"/>
      <c r="Q157" s="33"/>
      <c r="R157" s="33"/>
      <c r="S157" s="33"/>
      <c r="T157" s="33"/>
      <c r="U157" s="33"/>
      <c r="V157" s="1"/>
      <c r="W157" s="36">
        <f t="shared" si="52"/>
        <v>0</v>
      </c>
      <c r="X157" s="40"/>
    </row>
    <row r="158" spans="1:27" ht="27.95" customHeight="1" x14ac:dyDescent="0.25">
      <c r="A158" s="37">
        <f>A156+1</f>
        <v>128</v>
      </c>
      <c r="B158" s="30" t="s">
        <v>274</v>
      </c>
      <c r="C158" s="49" t="s">
        <v>275</v>
      </c>
      <c r="D158" s="5">
        <v>449.9</v>
      </c>
      <c r="E158" s="39">
        <f>D158*1.1507</f>
        <v>517.69992999999999</v>
      </c>
      <c r="F158" s="39">
        <f t="shared" si="55"/>
        <v>517.69992999999999</v>
      </c>
      <c r="G158" s="37">
        <v>15.2</v>
      </c>
      <c r="H158" s="34">
        <v>15.2</v>
      </c>
      <c r="I158" s="33">
        <f>D158*H158</f>
        <v>6838.48</v>
      </c>
      <c r="J158" s="33">
        <v>100</v>
      </c>
      <c r="K158" s="33">
        <v>836.4</v>
      </c>
      <c r="L158" s="33">
        <f t="shared" si="53"/>
        <v>2249.5</v>
      </c>
      <c r="M158" s="33">
        <f t="shared" si="51"/>
        <v>10024.379999999999</v>
      </c>
      <c r="N158" s="36">
        <v>0</v>
      </c>
      <c r="O158" s="33">
        <v>180.99</v>
      </c>
      <c r="P158" s="33">
        <v>826.72</v>
      </c>
      <c r="Q158" s="33"/>
      <c r="R158" s="33"/>
      <c r="S158" s="33"/>
      <c r="T158" s="33"/>
      <c r="U158" s="33"/>
      <c r="V158" s="1">
        <f>SUM(Q158+R158+S158+T158+U158)</f>
        <v>0</v>
      </c>
      <c r="W158" s="36">
        <f t="shared" si="52"/>
        <v>1007.71</v>
      </c>
      <c r="X158" s="40">
        <f>M158-W158</f>
        <v>9016.6699999999983</v>
      </c>
      <c r="Y158" s="42"/>
    </row>
    <row r="159" spans="1:27" ht="27.95" customHeight="1" x14ac:dyDescent="0.25">
      <c r="A159" s="37">
        <f>A158+1</f>
        <v>129</v>
      </c>
      <c r="B159" s="30" t="s">
        <v>71</v>
      </c>
      <c r="C159" s="38" t="s">
        <v>72</v>
      </c>
      <c r="D159" s="5">
        <v>449.98</v>
      </c>
      <c r="E159" s="39">
        <f>D159*1.1507</f>
        <v>517.79198600000007</v>
      </c>
      <c r="F159" s="39">
        <f t="shared" si="55"/>
        <v>517.79198600000007</v>
      </c>
      <c r="G159" s="34">
        <v>15.2</v>
      </c>
      <c r="H159" s="34">
        <v>15.2</v>
      </c>
      <c r="I159" s="33">
        <f>D159*H159</f>
        <v>6839.6959999999999</v>
      </c>
      <c r="J159" s="33">
        <v>100</v>
      </c>
      <c r="K159" s="33">
        <v>1672.8</v>
      </c>
      <c r="L159" s="33">
        <f t="shared" si="53"/>
        <v>2249.9</v>
      </c>
      <c r="M159" s="33">
        <f t="shared" si="51"/>
        <v>10862.395999999999</v>
      </c>
      <c r="N159" s="36">
        <f>I159*1%</f>
        <v>68.396960000000007</v>
      </c>
      <c r="O159" s="33">
        <v>180.99</v>
      </c>
      <c r="P159" s="33">
        <v>1005.63</v>
      </c>
      <c r="Q159" s="33"/>
      <c r="R159" s="33">
        <v>50</v>
      </c>
      <c r="S159" s="36"/>
      <c r="T159" s="36"/>
      <c r="U159" s="33"/>
      <c r="V159" s="1">
        <f>SUM(Q159+R159+S159+T159+U159)</f>
        <v>50</v>
      </c>
      <c r="W159" s="36">
        <f t="shared" si="52"/>
        <v>1305.0169599999999</v>
      </c>
      <c r="X159" s="40">
        <f>M159-W159</f>
        <v>9557.3790399999998</v>
      </c>
      <c r="Y159" s="42"/>
      <c r="Z159" s="36"/>
      <c r="AA159" s="40"/>
    </row>
    <row r="160" spans="1:27" ht="24.75" customHeight="1" x14ac:dyDescent="0.3">
      <c r="A160" s="37">
        <f>A159+1</f>
        <v>130</v>
      </c>
      <c r="B160" s="44" t="s">
        <v>51</v>
      </c>
      <c r="C160" s="45" t="s">
        <v>294</v>
      </c>
      <c r="D160" s="5">
        <v>344.01</v>
      </c>
      <c r="E160" s="39">
        <f>D160*1.1507</f>
        <v>395.852307</v>
      </c>
      <c r="F160" s="39">
        <f>E160</f>
        <v>395.852307</v>
      </c>
      <c r="G160" s="34">
        <v>15.2</v>
      </c>
      <c r="H160" s="34">
        <v>15.2</v>
      </c>
      <c r="I160" s="33">
        <f>D160*H160</f>
        <v>5228.9519999999993</v>
      </c>
      <c r="J160" s="33">
        <v>100</v>
      </c>
      <c r="K160" s="33"/>
      <c r="L160" s="33">
        <f t="shared" si="53"/>
        <v>1720.05</v>
      </c>
      <c r="M160" s="33">
        <f t="shared" si="51"/>
        <v>7049.0019999999995</v>
      </c>
      <c r="N160" s="36">
        <f>I160*1%</f>
        <v>52.289519999999996</v>
      </c>
      <c r="O160" s="33">
        <v>145.31</v>
      </c>
      <c r="P160" s="33">
        <v>421.24</v>
      </c>
      <c r="Q160" s="33"/>
      <c r="R160" s="33">
        <v>50</v>
      </c>
      <c r="S160" s="33"/>
      <c r="T160" s="33"/>
      <c r="U160" s="33"/>
      <c r="V160" s="1">
        <f>SUM(Q160+R160+S160+T160+U160)</f>
        <v>50</v>
      </c>
      <c r="W160" s="36">
        <f t="shared" si="52"/>
        <v>668.83951999999999</v>
      </c>
      <c r="X160" s="40">
        <f>M160-W160</f>
        <v>6380.1624799999991</v>
      </c>
      <c r="Y160" s="42"/>
    </row>
    <row r="161" spans="1:25" ht="27.95" customHeight="1" x14ac:dyDescent="0.25">
      <c r="A161" s="37"/>
      <c r="B161" s="37"/>
      <c r="C161" s="31" t="s">
        <v>276</v>
      </c>
      <c r="D161" s="5"/>
      <c r="E161" s="39"/>
      <c r="F161" s="39"/>
      <c r="G161" s="34"/>
      <c r="H161" s="34"/>
      <c r="I161" s="33"/>
      <c r="J161" s="33"/>
      <c r="K161" s="33"/>
      <c r="L161" s="33"/>
      <c r="M161" s="33"/>
      <c r="N161" s="55"/>
      <c r="O161" s="33"/>
      <c r="P161" s="33"/>
      <c r="Q161" s="33"/>
      <c r="R161" s="33"/>
      <c r="S161" s="33"/>
      <c r="T161" s="33"/>
      <c r="U161" s="33"/>
      <c r="V161" s="1"/>
      <c r="W161" s="36">
        <f t="shared" si="52"/>
        <v>0</v>
      </c>
      <c r="X161" s="40"/>
    </row>
    <row r="162" spans="1:25" ht="27.95" customHeight="1" x14ac:dyDescent="0.25">
      <c r="A162" s="37">
        <f>A160+1</f>
        <v>131</v>
      </c>
      <c r="B162" s="30" t="s">
        <v>277</v>
      </c>
      <c r="C162" s="38" t="s">
        <v>278</v>
      </c>
      <c r="D162" s="5">
        <v>431.77</v>
      </c>
      <c r="E162" s="39">
        <f>D162*1.1507</f>
        <v>496.837739</v>
      </c>
      <c r="F162" s="39">
        <f t="shared" si="55"/>
        <v>496.837739</v>
      </c>
      <c r="G162" s="34">
        <v>15.2</v>
      </c>
      <c r="H162" s="34">
        <v>15.2</v>
      </c>
      <c r="I162" s="33">
        <f>D162*H162</f>
        <v>6562.9039999999995</v>
      </c>
      <c r="J162" s="33">
        <v>100</v>
      </c>
      <c r="K162" s="33">
        <v>1672.8</v>
      </c>
      <c r="L162" s="33">
        <f t="shared" si="53"/>
        <v>2158.85</v>
      </c>
      <c r="M162" s="33">
        <f t="shared" si="51"/>
        <v>10494.554</v>
      </c>
      <c r="N162" s="36">
        <v>0</v>
      </c>
      <c r="O162" s="33">
        <v>173.69</v>
      </c>
      <c r="P162" s="33">
        <v>946.51</v>
      </c>
      <c r="Q162" s="33"/>
      <c r="R162" s="33"/>
      <c r="S162" s="33"/>
      <c r="T162" s="33"/>
      <c r="U162" s="33"/>
      <c r="V162" s="1">
        <f>SUM(Q162+R162+S162+T162+U162)</f>
        <v>0</v>
      </c>
      <c r="W162" s="36">
        <f t="shared" si="52"/>
        <v>1120.2</v>
      </c>
      <c r="X162" s="40">
        <f>M162-W162</f>
        <v>9374.3539999999994</v>
      </c>
      <c r="Y162" s="42"/>
    </row>
    <row r="163" spans="1:25" ht="27.95" customHeight="1" x14ac:dyDescent="0.25">
      <c r="A163" s="37">
        <f>A162+1</f>
        <v>132</v>
      </c>
      <c r="B163" s="37" t="s">
        <v>335</v>
      </c>
      <c r="C163" s="46" t="s">
        <v>281</v>
      </c>
      <c r="D163" s="5">
        <v>278.8</v>
      </c>
      <c r="E163" s="39">
        <f>D163*1.1507</f>
        <v>320.81516000000005</v>
      </c>
      <c r="F163" s="39">
        <f t="shared" si="55"/>
        <v>320.81516000000005</v>
      </c>
      <c r="G163" s="34">
        <v>15.2</v>
      </c>
      <c r="H163" s="34">
        <v>15.2</v>
      </c>
      <c r="I163" s="33">
        <f>D163*H163</f>
        <v>4237.76</v>
      </c>
      <c r="J163" s="33">
        <v>100</v>
      </c>
      <c r="K163" s="33">
        <v>836.4</v>
      </c>
      <c r="L163" s="33">
        <f t="shared" si="53"/>
        <v>1394</v>
      </c>
      <c r="M163" s="33">
        <f t="shared" si="51"/>
        <v>6568.16</v>
      </c>
      <c r="N163" s="36">
        <f>I163*1%</f>
        <v>42.377600000000001</v>
      </c>
      <c r="O163" s="33">
        <v>90.25</v>
      </c>
      <c r="P163" s="33">
        <v>138.09</v>
      </c>
      <c r="Q163" s="33"/>
      <c r="R163" s="33">
        <v>50</v>
      </c>
      <c r="S163" s="33"/>
      <c r="T163" s="33"/>
      <c r="U163" s="33"/>
      <c r="V163" s="1">
        <f>SUM(Q163+R163+S163+T163+U163)</f>
        <v>50</v>
      </c>
      <c r="W163" s="36">
        <f t="shared" si="52"/>
        <v>320.7176</v>
      </c>
      <c r="X163" s="40">
        <f>M163-W163</f>
        <v>6247.4423999999999</v>
      </c>
      <c r="Y163" s="42"/>
    </row>
    <row r="164" spans="1:25" ht="27.95" customHeight="1" x14ac:dyDescent="0.25">
      <c r="A164" s="37"/>
      <c r="B164" s="37"/>
      <c r="C164" s="51" t="s">
        <v>282</v>
      </c>
      <c r="D164" s="5"/>
      <c r="E164" s="39"/>
      <c r="F164" s="39"/>
      <c r="G164" s="34"/>
      <c r="H164" s="34"/>
      <c r="I164" s="33"/>
      <c r="J164" s="33"/>
      <c r="K164" s="33"/>
      <c r="L164" s="33"/>
      <c r="M164" s="33"/>
      <c r="N164" s="55"/>
      <c r="O164" s="33"/>
      <c r="P164" s="33"/>
      <c r="Q164" s="33"/>
      <c r="R164" s="33"/>
      <c r="S164" s="33"/>
      <c r="T164" s="33"/>
      <c r="U164" s="33"/>
      <c r="V164" s="1"/>
      <c r="W164" s="36">
        <f t="shared" si="52"/>
        <v>0</v>
      </c>
      <c r="X164" s="40"/>
      <c r="Y164" s="42"/>
    </row>
    <row r="165" spans="1:25" ht="27.95" customHeight="1" x14ac:dyDescent="0.25">
      <c r="A165" s="37">
        <f>A163+1</f>
        <v>133</v>
      </c>
      <c r="B165" s="37" t="s">
        <v>327</v>
      </c>
      <c r="C165" s="46" t="s">
        <v>286</v>
      </c>
      <c r="D165" s="5">
        <v>419.62</v>
      </c>
      <c r="E165" s="39">
        <f>D165*1.1507</f>
        <v>482.85673400000002</v>
      </c>
      <c r="F165" s="39">
        <f>E165</f>
        <v>482.85673400000002</v>
      </c>
      <c r="G165" s="34">
        <v>15.2</v>
      </c>
      <c r="H165" s="34">
        <v>15.2</v>
      </c>
      <c r="I165" s="33">
        <f>D165*H165</f>
        <v>6378.2240000000002</v>
      </c>
      <c r="J165" s="33">
        <v>100</v>
      </c>
      <c r="K165" s="33"/>
      <c r="L165" s="33">
        <f t="shared" si="53"/>
        <v>2098.1</v>
      </c>
      <c r="M165" s="33">
        <f t="shared" si="51"/>
        <v>8576.3240000000005</v>
      </c>
      <c r="N165" s="36">
        <f>I165*1%</f>
        <v>63.782240000000002</v>
      </c>
      <c r="O165" s="33">
        <v>168.81</v>
      </c>
      <c r="P165" s="33">
        <v>593.29</v>
      </c>
      <c r="Q165" s="33"/>
      <c r="R165" s="33">
        <v>50</v>
      </c>
      <c r="S165" s="33"/>
      <c r="T165" s="33">
        <v>1000</v>
      </c>
      <c r="U165" s="33"/>
      <c r="V165" s="1">
        <f>SUM(Q165+R165+S165+T165+U165)</f>
        <v>1050</v>
      </c>
      <c r="W165" s="36">
        <f t="shared" si="52"/>
        <v>1875.8822399999999</v>
      </c>
      <c r="X165" s="40">
        <f>M165-W165</f>
        <v>6700.4417600000006</v>
      </c>
      <c r="Y165" s="42"/>
    </row>
    <row r="166" spans="1:25" ht="27.95" customHeight="1" x14ac:dyDescent="0.25">
      <c r="A166" s="37"/>
      <c r="B166" s="37"/>
      <c r="C166" s="51" t="s">
        <v>285</v>
      </c>
      <c r="D166" s="5"/>
      <c r="E166" s="39"/>
      <c r="F166" s="39"/>
      <c r="G166" s="34"/>
      <c r="H166" s="34"/>
      <c r="I166" s="33"/>
      <c r="J166" s="33"/>
      <c r="K166" s="33"/>
      <c r="L166" s="33"/>
      <c r="M166" s="33"/>
      <c r="N166" s="55"/>
      <c r="O166" s="33"/>
      <c r="P166" s="33"/>
      <c r="Q166" s="33"/>
      <c r="R166" s="33"/>
      <c r="S166" s="33"/>
      <c r="T166" s="33"/>
      <c r="U166" s="33"/>
      <c r="V166" s="1"/>
      <c r="W166" s="36">
        <f t="shared" si="52"/>
        <v>0</v>
      </c>
      <c r="X166" s="40"/>
      <c r="Y166" s="42"/>
    </row>
    <row r="167" spans="1:25" ht="21.75" customHeight="1" x14ac:dyDescent="0.3">
      <c r="A167" s="59"/>
      <c r="B167" s="37"/>
      <c r="C167" s="60" t="s">
        <v>315</v>
      </c>
      <c r="D167" s="5"/>
      <c r="E167" s="39"/>
      <c r="F167" s="39"/>
      <c r="G167" s="34"/>
      <c r="H167" s="34"/>
      <c r="I167" s="33"/>
      <c r="J167" s="33"/>
      <c r="K167" s="33"/>
      <c r="L167" s="33"/>
      <c r="M167" s="33"/>
      <c r="N167" s="55"/>
      <c r="O167" s="33"/>
      <c r="P167" s="33"/>
      <c r="Q167" s="33"/>
      <c r="R167" s="33"/>
      <c r="S167" s="33"/>
      <c r="T167" s="33"/>
      <c r="U167" s="33"/>
      <c r="V167" s="1"/>
      <c r="W167" s="36">
        <f t="shared" si="52"/>
        <v>0</v>
      </c>
      <c r="X167" s="40"/>
    </row>
    <row r="168" spans="1:25" ht="21.75" customHeight="1" x14ac:dyDescent="0.3">
      <c r="A168" s="59">
        <f>A165+1</f>
        <v>134</v>
      </c>
      <c r="B168" s="37" t="s">
        <v>299</v>
      </c>
      <c r="C168" s="6" t="s">
        <v>300</v>
      </c>
      <c r="D168" s="5">
        <v>443.42</v>
      </c>
      <c r="E168" s="39">
        <f>D168*1.1507</f>
        <v>510.24339400000002</v>
      </c>
      <c r="F168" s="39">
        <f t="shared" si="55"/>
        <v>510.24339400000002</v>
      </c>
      <c r="G168" s="34">
        <v>15.2</v>
      </c>
      <c r="H168" s="34">
        <v>13.2</v>
      </c>
      <c r="I168" s="33">
        <f>D168*H168</f>
        <v>5853.1440000000002</v>
      </c>
      <c r="J168" s="33">
        <v>100</v>
      </c>
      <c r="K168" s="33"/>
      <c r="L168" s="33">
        <f t="shared" si="53"/>
        <v>2217.1</v>
      </c>
      <c r="M168" s="33">
        <f t="shared" si="51"/>
        <v>8170.2440000000006</v>
      </c>
      <c r="N168" s="55">
        <v>0</v>
      </c>
      <c r="O168" s="33">
        <v>178.38</v>
      </c>
      <c r="P168" s="33">
        <v>658.11</v>
      </c>
      <c r="Q168" s="33"/>
      <c r="R168" s="33"/>
      <c r="S168" s="33"/>
      <c r="T168" s="33"/>
      <c r="U168" s="33"/>
      <c r="V168" s="1">
        <f>SUM(Q168+R168+S168+T168+U168)</f>
        <v>0</v>
      </c>
      <c r="W168" s="36">
        <f t="shared" si="52"/>
        <v>836.49</v>
      </c>
      <c r="X168" s="40">
        <f>M168-W168</f>
        <v>7333.7540000000008</v>
      </c>
      <c r="Y168" s="42"/>
    </row>
    <row r="169" spans="1:25" ht="26.25" customHeight="1" x14ac:dyDescent="0.3">
      <c r="A169" s="59">
        <f>A168+1</f>
        <v>135</v>
      </c>
      <c r="B169" s="37" t="s">
        <v>317</v>
      </c>
      <c r="C169" s="6" t="s">
        <v>316</v>
      </c>
      <c r="D169" s="5">
        <v>397.2</v>
      </c>
      <c r="E169" s="39">
        <f>D169*1.1507</f>
        <v>457.05804000000001</v>
      </c>
      <c r="F169" s="39">
        <f t="shared" si="55"/>
        <v>457.05804000000001</v>
      </c>
      <c r="G169" s="34">
        <v>15.2</v>
      </c>
      <c r="H169" s="34">
        <v>15.2</v>
      </c>
      <c r="I169" s="33">
        <f>D169*H169</f>
        <v>6037.44</v>
      </c>
      <c r="J169" s="33">
        <v>100</v>
      </c>
      <c r="K169" s="33"/>
      <c r="L169" s="33">
        <f t="shared" si="53"/>
        <v>1986</v>
      </c>
      <c r="M169" s="33">
        <f t="shared" si="51"/>
        <v>8123.44</v>
      </c>
      <c r="N169" s="55"/>
      <c r="O169" s="33">
        <v>0</v>
      </c>
      <c r="P169" s="33">
        <v>528.47</v>
      </c>
      <c r="Q169" s="33"/>
      <c r="R169" s="33"/>
      <c r="S169" s="33"/>
      <c r="T169" s="33"/>
      <c r="U169" s="33"/>
      <c r="V169" s="1">
        <f>SUM(Q169+R169+S169+T169+U169)</f>
        <v>0</v>
      </c>
      <c r="W169" s="36">
        <f t="shared" si="52"/>
        <v>528.47</v>
      </c>
      <c r="X169" s="40">
        <f>M169-W169</f>
        <v>7594.9699999999993</v>
      </c>
    </row>
    <row r="170" spans="1:25" ht="27.95" customHeight="1" x14ac:dyDescent="0.25">
      <c r="A170" s="37">
        <f>A169+1</f>
        <v>136</v>
      </c>
      <c r="B170" s="30" t="s">
        <v>302</v>
      </c>
      <c r="C170" s="38" t="s">
        <v>301</v>
      </c>
      <c r="D170" s="5">
        <v>324.45</v>
      </c>
      <c r="E170" s="39">
        <f>D170*1.1507</f>
        <v>373.34461500000003</v>
      </c>
      <c r="F170" s="39">
        <f>E170</f>
        <v>373.34461500000003</v>
      </c>
      <c r="G170" s="34">
        <v>15.2</v>
      </c>
      <c r="H170" s="34">
        <v>15.2</v>
      </c>
      <c r="I170" s="33">
        <f>D170*H170</f>
        <v>4931.6399999999994</v>
      </c>
      <c r="J170" s="33">
        <v>100</v>
      </c>
      <c r="K170" s="33"/>
      <c r="L170" s="33">
        <f>D170*5</f>
        <v>1622.25</v>
      </c>
      <c r="M170" s="33">
        <f t="shared" si="51"/>
        <v>6653.8899999999994</v>
      </c>
      <c r="N170" s="36">
        <f>I170*1%</f>
        <v>49.316399999999994</v>
      </c>
      <c r="O170" s="33">
        <v>126.72</v>
      </c>
      <c r="P170" s="33">
        <v>151.38999999999999</v>
      </c>
      <c r="Q170" s="33"/>
      <c r="R170" s="33">
        <v>50</v>
      </c>
      <c r="S170" s="33"/>
      <c r="T170" s="33">
        <v>500</v>
      </c>
      <c r="U170" s="33"/>
      <c r="V170" s="1">
        <f>SUM(Q170+R170+S170+T170+U170)</f>
        <v>550</v>
      </c>
      <c r="W170" s="36">
        <f t="shared" si="52"/>
        <v>877.42639999999994</v>
      </c>
      <c r="X170" s="40">
        <f>M170-W170</f>
        <v>5776.4635999999991</v>
      </c>
      <c r="Y170" s="42"/>
    </row>
    <row r="171" spans="1:25" ht="27.95" customHeight="1" x14ac:dyDescent="0.25">
      <c r="A171" s="30"/>
      <c r="C171" s="6"/>
      <c r="D171" s="61"/>
      <c r="E171" s="39"/>
      <c r="F171" s="39"/>
      <c r="G171" s="54"/>
      <c r="H171" s="54"/>
      <c r="I171" s="62">
        <f t="shared" ref="I171:X171" si="61">SUM(I11:I170)</f>
        <v>757741.51199999882</v>
      </c>
      <c r="J171" s="62">
        <f t="shared" si="61"/>
        <v>13600</v>
      </c>
      <c r="K171" s="62">
        <f t="shared" si="61"/>
        <v>144418.4</v>
      </c>
      <c r="L171" s="62">
        <f t="shared" si="61"/>
        <v>246614.12500000012</v>
      </c>
      <c r="M171" s="62">
        <f t="shared" si="61"/>
        <v>1162374.037</v>
      </c>
      <c r="N171" s="62">
        <f t="shared" si="61"/>
        <v>5831.4070400000055</v>
      </c>
      <c r="O171" s="62">
        <f t="shared" si="61"/>
        <v>19161.7</v>
      </c>
      <c r="P171" s="62">
        <f t="shared" si="61"/>
        <v>87002.40999999996</v>
      </c>
      <c r="Q171" s="62">
        <f t="shared" si="61"/>
        <v>2909.86</v>
      </c>
      <c r="R171" s="62">
        <f t="shared" si="61"/>
        <v>4450</v>
      </c>
      <c r="S171" s="62">
        <f t="shared" si="61"/>
        <v>10470.1684</v>
      </c>
      <c r="T171" s="62">
        <f t="shared" si="61"/>
        <v>25929.69</v>
      </c>
      <c r="U171" s="62">
        <f t="shared" si="61"/>
        <v>10973</v>
      </c>
      <c r="V171" s="62">
        <f t="shared" si="61"/>
        <v>54732.718400000012</v>
      </c>
      <c r="W171" s="62">
        <f t="shared" si="61"/>
        <v>166728.23543999993</v>
      </c>
      <c r="X171" s="62">
        <f t="shared" si="61"/>
        <v>995645.80155999982</v>
      </c>
    </row>
    <row r="172" spans="1:25" ht="27.95" customHeight="1" x14ac:dyDescent="0.25">
      <c r="A172" s="30"/>
      <c r="C172" s="6"/>
      <c r="D172" s="61"/>
      <c r="E172" s="39"/>
      <c r="F172" s="39"/>
      <c r="G172" s="54"/>
      <c r="H172" s="54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5" ht="27.95" customHeight="1" x14ac:dyDescent="0.25">
      <c r="A173" s="30"/>
      <c r="C173" s="6"/>
      <c r="D173" s="61"/>
      <c r="E173" s="39"/>
      <c r="F173" s="39"/>
      <c r="G173" s="54"/>
      <c r="H173" s="54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82"/>
      <c r="X173" s="63"/>
    </row>
    <row r="174" spans="1:25" ht="18" customHeight="1" x14ac:dyDescent="0.25">
      <c r="A174" s="37"/>
      <c r="B174" s="37" t="s">
        <v>0</v>
      </c>
      <c r="C174" s="38"/>
      <c r="D174" s="33"/>
      <c r="E174" s="64"/>
      <c r="F174" s="64"/>
      <c r="G174" s="65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7"/>
      <c r="W174" s="67"/>
      <c r="X174" s="67"/>
    </row>
    <row r="175" spans="1:25" ht="17.25" x14ac:dyDescent="0.25">
      <c r="A175" s="49"/>
      <c r="B175" s="68" t="s">
        <v>287</v>
      </c>
      <c r="C175" s="68" t="s">
        <v>288</v>
      </c>
      <c r="D175" s="49"/>
      <c r="E175" s="49"/>
      <c r="F175" s="49"/>
      <c r="G175" s="49"/>
      <c r="H175" s="49"/>
      <c r="I175" s="49"/>
      <c r="J175" s="49"/>
      <c r="K175" s="49"/>
      <c r="L175" s="49"/>
      <c r="M175" s="68" t="s">
        <v>287</v>
      </c>
      <c r="N175" s="68" t="s">
        <v>8</v>
      </c>
      <c r="O175" s="49"/>
      <c r="P175" s="49"/>
      <c r="Q175" s="49"/>
      <c r="R175" s="49"/>
      <c r="S175" s="49"/>
      <c r="T175" s="49"/>
      <c r="U175" s="49"/>
      <c r="V175" s="49"/>
      <c r="W175" s="49"/>
      <c r="X175" s="69"/>
    </row>
    <row r="176" spans="1:25" ht="18" thickBot="1" x14ac:dyDescent="0.3">
      <c r="A176" s="49"/>
      <c r="B176" s="70">
        <v>3</v>
      </c>
      <c r="C176" s="70" t="s">
        <v>290</v>
      </c>
      <c r="D176" s="49"/>
      <c r="E176" s="49" t="s">
        <v>0</v>
      </c>
      <c r="F176" s="49"/>
      <c r="G176" s="49"/>
      <c r="H176" s="49"/>
      <c r="I176" s="49"/>
      <c r="J176" s="49"/>
      <c r="K176" s="49"/>
      <c r="L176" s="49"/>
      <c r="M176" s="70">
        <v>2</v>
      </c>
      <c r="N176" s="71" t="s">
        <v>296</v>
      </c>
      <c r="O176" s="49"/>
      <c r="P176" s="49"/>
      <c r="Q176" s="49"/>
      <c r="R176" s="49"/>
      <c r="S176" s="49"/>
      <c r="T176" s="49"/>
      <c r="U176" s="49"/>
      <c r="V176" s="49"/>
      <c r="W176" s="62"/>
      <c r="X176" s="49"/>
    </row>
    <row r="177" spans="1:24" ht="17.25" x14ac:dyDescent="0.25">
      <c r="A177" s="49"/>
      <c r="B177" s="70">
        <v>1</v>
      </c>
      <c r="C177" s="70" t="s">
        <v>289</v>
      </c>
      <c r="D177" s="49"/>
      <c r="E177" s="49"/>
      <c r="F177" s="72" t="s">
        <v>311</v>
      </c>
      <c r="G177" s="3">
        <v>2.4150000000000001E-2</v>
      </c>
      <c r="H177" s="49"/>
      <c r="I177" s="49"/>
      <c r="J177" s="49"/>
      <c r="K177" s="49"/>
      <c r="L177" s="49"/>
      <c r="M177" s="70">
        <v>4</v>
      </c>
      <c r="N177" s="71" t="s">
        <v>297</v>
      </c>
      <c r="O177" s="49"/>
      <c r="P177" s="49"/>
      <c r="Q177" s="49"/>
      <c r="R177" s="49"/>
      <c r="S177" s="49"/>
      <c r="T177" s="49"/>
      <c r="U177" s="49"/>
      <c r="V177" s="33"/>
      <c r="W177" s="49"/>
      <c r="X177" s="49"/>
    </row>
    <row r="178" spans="1:24" ht="18" thickBot="1" x14ac:dyDescent="0.35">
      <c r="A178" s="44" t="s">
        <v>0</v>
      </c>
      <c r="B178" s="73"/>
      <c r="C178" s="73"/>
      <c r="D178" s="44"/>
      <c r="E178" s="44"/>
      <c r="F178" s="74" t="s">
        <v>312</v>
      </c>
      <c r="G178" s="75">
        <v>548.85</v>
      </c>
      <c r="H178" s="44"/>
      <c r="I178" s="44"/>
      <c r="J178" s="44"/>
      <c r="K178" s="44"/>
      <c r="L178" s="44"/>
      <c r="M178" s="70">
        <v>8</v>
      </c>
      <c r="N178" s="71" t="s">
        <v>308</v>
      </c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 spans="1:24" ht="16.5" thickTop="1" x14ac:dyDescent="0.25">
      <c r="B179" s="73"/>
      <c r="C179" s="73"/>
      <c r="F179" s="74"/>
      <c r="G179" s="76">
        <f>+G178*G177</f>
        <v>13.254727500000001</v>
      </c>
      <c r="M179" s="70">
        <v>10</v>
      </c>
      <c r="N179" s="71" t="s">
        <v>291</v>
      </c>
    </row>
    <row r="180" spans="1:24" ht="16.5" thickBot="1" x14ac:dyDescent="0.3">
      <c r="B180" s="73"/>
      <c r="C180" s="73"/>
      <c r="F180" s="74" t="s">
        <v>313</v>
      </c>
      <c r="G180" s="75">
        <v>30.4</v>
      </c>
      <c r="M180" s="70">
        <v>12</v>
      </c>
      <c r="N180" s="71" t="s">
        <v>22</v>
      </c>
    </row>
    <row r="181" spans="1:24" ht="16.5" thickTop="1" x14ac:dyDescent="0.25">
      <c r="B181" s="73"/>
      <c r="C181" s="73"/>
      <c r="F181" s="74"/>
      <c r="G181" s="76">
        <f>+G179*G180</f>
        <v>402.94371599999999</v>
      </c>
      <c r="M181" s="70">
        <v>14</v>
      </c>
      <c r="N181" s="71" t="s">
        <v>304</v>
      </c>
    </row>
    <row r="182" spans="1:24" x14ac:dyDescent="0.25">
      <c r="B182" s="73"/>
      <c r="C182" s="73"/>
      <c r="F182" s="74"/>
      <c r="G182" s="77"/>
      <c r="M182" s="70">
        <v>32</v>
      </c>
      <c r="N182" s="71" t="s">
        <v>20</v>
      </c>
    </row>
    <row r="183" spans="1:24" ht="16.5" thickBot="1" x14ac:dyDescent="0.3">
      <c r="B183" s="73"/>
      <c r="C183" s="73"/>
      <c r="F183" s="78" t="s">
        <v>314</v>
      </c>
      <c r="G183" s="4">
        <f>+G181/2</f>
        <v>201.471858</v>
      </c>
      <c r="M183" s="70">
        <v>34</v>
      </c>
      <c r="N183" s="71" t="s">
        <v>21</v>
      </c>
    </row>
    <row r="184" spans="1:24" x14ac:dyDescent="0.25">
      <c r="B184" s="73"/>
      <c r="C184" s="73"/>
      <c r="M184" s="73"/>
      <c r="N184" s="79"/>
    </row>
    <row r="185" spans="1:24" x14ac:dyDescent="0.25">
      <c r="B185" s="73"/>
      <c r="C185" s="73"/>
      <c r="M185" s="73"/>
      <c r="N185" s="79"/>
    </row>
    <row r="186" spans="1:24" x14ac:dyDescent="0.25">
      <c r="B186" s="73"/>
      <c r="C186" s="80"/>
      <c r="M186" s="73"/>
      <c r="N186" s="79"/>
    </row>
    <row r="187" spans="1:24" x14ac:dyDescent="0.25">
      <c r="B187" s="73"/>
      <c r="C187" s="73"/>
      <c r="M187" s="73"/>
      <c r="N187" s="79"/>
    </row>
    <row r="188" spans="1:24" x14ac:dyDescent="0.25">
      <c r="B188" s="73"/>
      <c r="C188" s="73"/>
      <c r="M188" s="73"/>
      <c r="N188" s="79"/>
    </row>
    <row r="189" spans="1:24" x14ac:dyDescent="0.25">
      <c r="B189" s="73"/>
      <c r="C189" s="73"/>
      <c r="G189" s="6" t="s">
        <v>0</v>
      </c>
      <c r="M189" s="73"/>
      <c r="N189" s="79"/>
    </row>
    <row r="190" spans="1:24" x14ac:dyDescent="0.25">
      <c r="B190" s="73"/>
      <c r="C190" s="73"/>
      <c r="M190" s="73"/>
      <c r="N190" s="79"/>
    </row>
    <row r="191" spans="1:24" x14ac:dyDescent="0.25">
      <c r="B191" s="73"/>
      <c r="C191" s="73"/>
      <c r="M191" s="73"/>
      <c r="N191" s="79"/>
    </row>
    <row r="192" spans="1:24" x14ac:dyDescent="0.25">
      <c r="B192" s="81"/>
      <c r="C192" s="81"/>
      <c r="M192" s="73"/>
      <c r="N192" s="79"/>
    </row>
    <row r="193" spans="5:23" x14ac:dyDescent="0.25">
      <c r="M193" s="73"/>
      <c r="N193" s="79"/>
      <c r="V193" s="6" t="s">
        <v>5</v>
      </c>
    </row>
    <row r="194" spans="5:23" x14ac:dyDescent="0.25">
      <c r="M194" s="73"/>
      <c r="N194" s="79"/>
    </row>
    <row r="195" spans="5:23" x14ac:dyDescent="0.25">
      <c r="M195" s="73"/>
      <c r="N195" s="79"/>
      <c r="O195" s="6" t="s">
        <v>0</v>
      </c>
    </row>
    <row r="196" spans="5:23" x14ac:dyDescent="0.25">
      <c r="E196" s="6" t="s">
        <v>0</v>
      </c>
      <c r="M196" s="73"/>
    </row>
    <row r="200" spans="5:23" x14ac:dyDescent="0.25">
      <c r="I200" s="6" t="s">
        <v>0</v>
      </c>
    </row>
    <row r="201" spans="5:23" x14ac:dyDescent="0.25">
      <c r="W201" s="6" t="s">
        <v>0</v>
      </c>
    </row>
    <row r="205" spans="5:23" x14ac:dyDescent="0.25">
      <c r="V205" s="6" t="s">
        <v>0</v>
      </c>
    </row>
    <row r="212" spans="3:5" x14ac:dyDescent="0.25">
      <c r="E212" s="6" t="s">
        <v>0</v>
      </c>
    </row>
    <row r="216" spans="3:5" x14ac:dyDescent="0.25">
      <c r="C216" s="7" t="s">
        <v>0</v>
      </c>
    </row>
  </sheetData>
  <mergeCells count="31">
    <mergeCell ref="F7:F9"/>
    <mergeCell ref="D2:V2"/>
    <mergeCell ref="D3:I3"/>
    <mergeCell ref="H4:I4"/>
    <mergeCell ref="N5:W5"/>
    <mergeCell ref="D6:I6"/>
    <mergeCell ref="N6:O6"/>
    <mergeCell ref="S7:S8"/>
    <mergeCell ref="T7:T8"/>
    <mergeCell ref="G7:G9"/>
    <mergeCell ref="H7:H9"/>
    <mergeCell ref="I7:I9"/>
    <mergeCell ref="L7:L8"/>
    <mergeCell ref="M7:M9"/>
    <mergeCell ref="N7:N8"/>
    <mergeCell ref="K7:K8"/>
    <mergeCell ref="A7:A9"/>
    <mergeCell ref="B7:B9"/>
    <mergeCell ref="C7:C9"/>
    <mergeCell ref="D7:D9"/>
    <mergeCell ref="E7:E9"/>
    <mergeCell ref="V7:V8"/>
    <mergeCell ref="W7:W9"/>
    <mergeCell ref="X7:X9"/>
    <mergeCell ref="Y7:Y9"/>
    <mergeCell ref="J7:J8"/>
    <mergeCell ref="O7:O8"/>
    <mergeCell ref="P7:P8"/>
    <mergeCell ref="Q7:Q8"/>
    <mergeCell ref="R7:R8"/>
    <mergeCell ref="U7:U8"/>
  </mergeCells>
  <pageMargins left="0.70866141732283461" right="0.70866141732283461" top="0.74803149606299213" bottom="0.74803149606299213" header="0.31496062992125984" footer="0.31496062992125984"/>
  <pageSetup paperSize="155" scale="39" fitToHeight="0" orientation="landscape" r:id="rId1"/>
  <rowBreaks count="4" manualBreakCount="4">
    <brk id="50" max="23" man="1"/>
    <brk id="97" max="23" man="1"/>
    <brk id="144" max="23" man="1"/>
    <brk id="18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15</vt:lpstr>
      <vt:lpstr>ABRIL 15</vt:lpstr>
      <vt:lpstr>'ABRIL 15'!Área_de_impresión</vt:lpstr>
      <vt:lpstr>'ENERO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2025-05-09T15:58:30Z</cp:lastPrinted>
  <dcterms:created xsi:type="dcterms:W3CDTF">2022-01-04T16:38:31Z</dcterms:created>
  <dcterms:modified xsi:type="dcterms:W3CDTF">2025-07-03T15:57:37Z</dcterms:modified>
</cp:coreProperties>
</file>