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AVI\Documents\NOMINAS 2025\NOMINAS MAYO 2025\"/>
    </mc:Choice>
  </mc:AlternateContent>
  <bookViews>
    <workbookView xWindow="-120" yWindow="-120" windowWidth="29040" windowHeight="15720" firstSheet="4" activeTab="4"/>
  </bookViews>
  <sheets>
    <sheet name="ENERO 15" sheetId="194" r:id="rId1"/>
    <sheet name="ENERO 30" sheetId="195" r:id="rId2"/>
    <sheet name="MARZO 15" sheetId="202" r:id="rId3"/>
    <sheet name="FEBRERO 15" sheetId="196" r:id="rId4"/>
    <sheet name="MAYO 15" sheetId="207" r:id="rId5"/>
  </sheets>
  <definedNames>
    <definedName name="_xlnm.Print_Area" localSheetId="0">'ENERO 15'!$A$1:$V$165</definedName>
    <definedName name="_xlnm.Print_Area" localSheetId="1">'ENERO 30'!$A$1:$V$165</definedName>
    <definedName name="_xlnm.Print_Area" localSheetId="3">'FEBRERO 15'!$A$1:$V$166</definedName>
    <definedName name="_xlnm.Print_Area" localSheetId="2">'MARZO 15'!$A$1:$W$168</definedName>
    <definedName name="_xlnm.Print_Area" localSheetId="4">'MAYO 15'!$A$1:$X$171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1" i="207" l="1"/>
  <c r="M12" i="207"/>
  <c r="M18" i="207"/>
  <c r="M24" i="207"/>
  <c r="M27" i="207"/>
  <c r="M29" i="207"/>
  <c r="M36" i="207"/>
  <c r="M41" i="207"/>
  <c r="M45" i="207"/>
  <c r="M50" i="207"/>
  <c r="M56" i="207"/>
  <c r="M73" i="207"/>
  <c r="M82" i="207"/>
  <c r="M87" i="207"/>
  <c r="M89" i="207"/>
  <c r="M91" i="207"/>
  <c r="M92" i="207"/>
  <c r="M98" i="207"/>
  <c r="M120" i="207"/>
  <c r="M145" i="207"/>
  <c r="M157" i="207"/>
  <c r="M161" i="207"/>
  <c r="M164" i="207"/>
  <c r="M166" i="207"/>
  <c r="M167" i="207"/>
  <c r="A130" i="202" l="1"/>
  <c r="A92" i="202"/>
  <c r="W32" i="202"/>
  <c r="V121" i="202"/>
  <c r="I11" i="207" l="1"/>
  <c r="M11" i="207" s="1"/>
  <c r="G179" i="207" l="1"/>
  <c r="G181" i="207" s="1"/>
  <c r="G183" i="207" s="1"/>
  <c r="U171" i="207"/>
  <c r="T171" i="207"/>
  <c r="R171" i="207"/>
  <c r="Q171" i="207"/>
  <c r="P171" i="207"/>
  <c r="O171" i="207"/>
  <c r="K171" i="207"/>
  <c r="J171" i="207"/>
  <c r="V170" i="207"/>
  <c r="I170" i="207"/>
  <c r="M170" i="207" s="1"/>
  <c r="E170" i="207"/>
  <c r="F170" i="207" s="1"/>
  <c r="W169" i="207"/>
  <c r="V169" i="207"/>
  <c r="I169" i="207"/>
  <c r="M169" i="207" s="1"/>
  <c r="E169" i="207"/>
  <c r="F169" i="207" s="1"/>
  <c r="W168" i="207"/>
  <c r="V168" i="207"/>
  <c r="I168" i="207"/>
  <c r="M168" i="207" s="1"/>
  <c r="E168" i="207"/>
  <c r="F168" i="207" s="1"/>
  <c r="W167" i="207"/>
  <c r="W166" i="207"/>
  <c r="V165" i="207"/>
  <c r="I165" i="207"/>
  <c r="M165" i="207" s="1"/>
  <c r="E165" i="207"/>
  <c r="F165" i="207" s="1"/>
  <c r="W164" i="207"/>
  <c r="V163" i="207"/>
  <c r="I163" i="207"/>
  <c r="M163" i="207" s="1"/>
  <c r="E163" i="207"/>
  <c r="F163" i="207" s="1"/>
  <c r="W162" i="207"/>
  <c r="V162" i="207"/>
  <c r="I162" i="207"/>
  <c r="M162" i="207" s="1"/>
  <c r="E162" i="207"/>
  <c r="F162" i="207" s="1"/>
  <c r="W161" i="207"/>
  <c r="V160" i="207"/>
  <c r="I160" i="207"/>
  <c r="M160" i="207" s="1"/>
  <c r="E160" i="207"/>
  <c r="F160" i="207" s="1"/>
  <c r="V159" i="207"/>
  <c r="I159" i="207"/>
  <c r="M159" i="207" s="1"/>
  <c r="E159" i="207"/>
  <c r="F159" i="207" s="1"/>
  <c r="W158" i="207"/>
  <c r="V158" i="207"/>
  <c r="I158" i="207"/>
  <c r="M158" i="207" s="1"/>
  <c r="E158" i="207"/>
  <c r="F158" i="207" s="1"/>
  <c r="W157" i="207"/>
  <c r="V156" i="207"/>
  <c r="I156" i="207"/>
  <c r="M156" i="207" s="1"/>
  <c r="E156" i="207"/>
  <c r="F156" i="207" s="1"/>
  <c r="V155" i="207"/>
  <c r="I155" i="207"/>
  <c r="M155" i="207" s="1"/>
  <c r="E155" i="207"/>
  <c r="F155" i="207" s="1"/>
  <c r="V154" i="207"/>
  <c r="I154" i="207"/>
  <c r="M154" i="207" s="1"/>
  <c r="E154" i="207"/>
  <c r="F154" i="207" s="1"/>
  <c r="W153" i="207"/>
  <c r="V153" i="207"/>
  <c r="I153" i="207"/>
  <c r="M153" i="207" s="1"/>
  <c r="E153" i="207"/>
  <c r="F153" i="207" s="1"/>
  <c r="V152" i="207"/>
  <c r="I152" i="207"/>
  <c r="M152" i="207" s="1"/>
  <c r="E152" i="207"/>
  <c r="F152" i="207" s="1"/>
  <c r="V151" i="207"/>
  <c r="I151" i="207"/>
  <c r="M151" i="207" s="1"/>
  <c r="E151" i="207"/>
  <c r="F151" i="207" s="1"/>
  <c r="V150" i="207"/>
  <c r="I150" i="207"/>
  <c r="M150" i="207" s="1"/>
  <c r="E150" i="207"/>
  <c r="F150" i="207" s="1"/>
  <c r="V149" i="207"/>
  <c r="I149" i="207"/>
  <c r="M149" i="207" s="1"/>
  <c r="E149" i="207"/>
  <c r="F149" i="207" s="1"/>
  <c r="V148" i="207"/>
  <c r="I148" i="207"/>
  <c r="M148" i="207" s="1"/>
  <c r="E148" i="207"/>
  <c r="F148" i="207" s="1"/>
  <c r="V147" i="207"/>
  <c r="I147" i="207"/>
  <c r="M147" i="207" s="1"/>
  <c r="E147" i="207"/>
  <c r="F147" i="207" s="1"/>
  <c r="W145" i="207"/>
  <c r="V144" i="207"/>
  <c r="I144" i="207"/>
  <c r="M144" i="207" s="1"/>
  <c r="E144" i="207"/>
  <c r="F144" i="207" s="1"/>
  <c r="V143" i="207"/>
  <c r="I143" i="207"/>
  <c r="M143" i="207" s="1"/>
  <c r="E143" i="207"/>
  <c r="F143" i="207" s="1"/>
  <c r="V142" i="207"/>
  <c r="I142" i="207"/>
  <c r="M142" i="207" s="1"/>
  <c r="E142" i="207"/>
  <c r="F142" i="207" s="1"/>
  <c r="V141" i="207"/>
  <c r="I141" i="207"/>
  <c r="M141" i="207" s="1"/>
  <c r="E141" i="207"/>
  <c r="F141" i="207" s="1"/>
  <c r="V140" i="207"/>
  <c r="I140" i="207"/>
  <c r="M140" i="207" s="1"/>
  <c r="E140" i="207"/>
  <c r="F140" i="207" s="1"/>
  <c r="V139" i="207"/>
  <c r="I139" i="207"/>
  <c r="M139" i="207" s="1"/>
  <c r="E139" i="207"/>
  <c r="F139" i="207" s="1"/>
  <c r="V138" i="207"/>
  <c r="I138" i="207"/>
  <c r="M138" i="207" s="1"/>
  <c r="E138" i="207"/>
  <c r="F138" i="207" s="1"/>
  <c r="V137" i="207"/>
  <c r="I137" i="207"/>
  <c r="M137" i="207" s="1"/>
  <c r="E137" i="207"/>
  <c r="F137" i="207" s="1"/>
  <c r="V136" i="207"/>
  <c r="I136" i="207"/>
  <c r="M136" i="207" s="1"/>
  <c r="E136" i="207"/>
  <c r="F136" i="207" s="1"/>
  <c r="V135" i="207"/>
  <c r="I135" i="207"/>
  <c r="M135" i="207" s="1"/>
  <c r="E135" i="207"/>
  <c r="F135" i="207" s="1"/>
  <c r="I134" i="207"/>
  <c r="M134" i="207" s="1"/>
  <c r="E134" i="207"/>
  <c r="F134" i="207" s="1"/>
  <c r="I133" i="207"/>
  <c r="M133" i="207" s="1"/>
  <c r="E133" i="207"/>
  <c r="F133" i="207" s="1"/>
  <c r="I132" i="207"/>
  <c r="M132" i="207" s="1"/>
  <c r="E132" i="207"/>
  <c r="F132" i="207" s="1"/>
  <c r="V131" i="207"/>
  <c r="I131" i="207"/>
  <c r="M131" i="207" s="1"/>
  <c r="E131" i="207"/>
  <c r="F131" i="207" s="1"/>
  <c r="I130" i="207"/>
  <c r="M130" i="207" s="1"/>
  <c r="E130" i="207"/>
  <c r="F130" i="207" s="1"/>
  <c r="I129" i="207"/>
  <c r="M129" i="207" s="1"/>
  <c r="E129" i="207"/>
  <c r="F129" i="207" s="1"/>
  <c r="I128" i="207"/>
  <c r="M128" i="207" s="1"/>
  <c r="E128" i="207"/>
  <c r="F128" i="207" s="1"/>
  <c r="V127" i="207"/>
  <c r="I127" i="207"/>
  <c r="M127" i="207" s="1"/>
  <c r="E127" i="207"/>
  <c r="F127" i="207" s="1"/>
  <c r="V126" i="207"/>
  <c r="I126" i="207"/>
  <c r="M126" i="207" s="1"/>
  <c r="E126" i="207"/>
  <c r="F126" i="207" s="1"/>
  <c r="V125" i="207"/>
  <c r="I125" i="207"/>
  <c r="M125" i="207" s="1"/>
  <c r="E125" i="207"/>
  <c r="F125" i="207" s="1"/>
  <c r="I124" i="207"/>
  <c r="M124" i="207" s="1"/>
  <c r="E124" i="207"/>
  <c r="F124" i="207" s="1"/>
  <c r="V123" i="207"/>
  <c r="I123" i="207"/>
  <c r="M123" i="207" s="1"/>
  <c r="E123" i="207"/>
  <c r="F123" i="207" s="1"/>
  <c r="I122" i="207"/>
  <c r="M122" i="207" s="1"/>
  <c r="E122" i="207"/>
  <c r="F122" i="207" s="1"/>
  <c r="I121" i="207"/>
  <c r="M121" i="207" s="1"/>
  <c r="E121" i="207"/>
  <c r="F121" i="207" s="1"/>
  <c r="W120" i="207"/>
  <c r="I119" i="207"/>
  <c r="M119" i="207" s="1"/>
  <c r="E119" i="207"/>
  <c r="F119" i="207" s="1"/>
  <c r="I118" i="207"/>
  <c r="M118" i="207" s="1"/>
  <c r="E118" i="207"/>
  <c r="F118" i="207" s="1"/>
  <c r="V117" i="207"/>
  <c r="I117" i="207"/>
  <c r="M117" i="207" s="1"/>
  <c r="E117" i="207"/>
  <c r="F117" i="207" s="1"/>
  <c r="V116" i="207"/>
  <c r="I116" i="207"/>
  <c r="M116" i="207" s="1"/>
  <c r="E116" i="207"/>
  <c r="F116" i="207" s="1"/>
  <c r="I115" i="207"/>
  <c r="M115" i="207" s="1"/>
  <c r="E115" i="207"/>
  <c r="F115" i="207" s="1"/>
  <c r="V114" i="207"/>
  <c r="I114" i="207"/>
  <c r="M114" i="207" s="1"/>
  <c r="E114" i="207"/>
  <c r="F114" i="207" s="1"/>
  <c r="V113" i="207"/>
  <c r="I113" i="207"/>
  <c r="M113" i="207" s="1"/>
  <c r="E113" i="207"/>
  <c r="F113" i="207" s="1"/>
  <c r="V112" i="207"/>
  <c r="I112" i="207"/>
  <c r="M112" i="207" s="1"/>
  <c r="E112" i="207"/>
  <c r="F112" i="207" s="1"/>
  <c r="I111" i="207"/>
  <c r="M111" i="207" s="1"/>
  <c r="E111" i="207"/>
  <c r="F111" i="207" s="1"/>
  <c r="I110" i="207"/>
  <c r="M110" i="207" s="1"/>
  <c r="E110" i="207"/>
  <c r="F110" i="207" s="1"/>
  <c r="V109" i="207"/>
  <c r="I109" i="207"/>
  <c r="M109" i="207" s="1"/>
  <c r="E109" i="207"/>
  <c r="F109" i="207" s="1"/>
  <c r="V108" i="207"/>
  <c r="I108" i="207"/>
  <c r="M108" i="207" s="1"/>
  <c r="E108" i="207"/>
  <c r="F108" i="207" s="1"/>
  <c r="V107" i="207"/>
  <c r="I107" i="207"/>
  <c r="M107" i="207" s="1"/>
  <c r="E107" i="207"/>
  <c r="F107" i="207" s="1"/>
  <c r="I106" i="207"/>
  <c r="M106" i="207" s="1"/>
  <c r="E106" i="207"/>
  <c r="F106" i="207" s="1"/>
  <c r="V105" i="207"/>
  <c r="I105" i="207"/>
  <c r="M105" i="207" s="1"/>
  <c r="E105" i="207"/>
  <c r="F105" i="207" s="1"/>
  <c r="I104" i="207"/>
  <c r="M104" i="207" s="1"/>
  <c r="E104" i="207"/>
  <c r="F104" i="207" s="1"/>
  <c r="I103" i="207"/>
  <c r="M103" i="207" s="1"/>
  <c r="E103" i="207"/>
  <c r="F103" i="207" s="1"/>
  <c r="V102" i="207"/>
  <c r="I102" i="207"/>
  <c r="M102" i="207" s="1"/>
  <c r="E102" i="207"/>
  <c r="F102" i="207" s="1"/>
  <c r="I101" i="207"/>
  <c r="M101" i="207" s="1"/>
  <c r="E101" i="207"/>
  <c r="F101" i="207" s="1"/>
  <c r="I100" i="207"/>
  <c r="M100" i="207" s="1"/>
  <c r="E100" i="207"/>
  <c r="F100" i="207" s="1"/>
  <c r="W99" i="207"/>
  <c r="V99" i="207"/>
  <c r="I99" i="207"/>
  <c r="M99" i="207" s="1"/>
  <c r="E99" i="207"/>
  <c r="F99" i="207" s="1"/>
  <c r="W98" i="207"/>
  <c r="W97" i="207"/>
  <c r="V97" i="207"/>
  <c r="I97" i="207"/>
  <c r="M97" i="207" s="1"/>
  <c r="E97" i="207"/>
  <c r="F97" i="207" s="1"/>
  <c r="V96" i="207"/>
  <c r="I96" i="207"/>
  <c r="M96" i="207" s="1"/>
  <c r="E96" i="207"/>
  <c r="F96" i="207" s="1"/>
  <c r="I95" i="207"/>
  <c r="M95" i="207" s="1"/>
  <c r="E95" i="207"/>
  <c r="F95" i="207" s="1"/>
  <c r="V94" i="207"/>
  <c r="I94" i="207"/>
  <c r="M94" i="207" s="1"/>
  <c r="E94" i="207"/>
  <c r="F94" i="207" s="1"/>
  <c r="I93" i="207"/>
  <c r="M93" i="207" s="1"/>
  <c r="E93" i="207"/>
  <c r="F93" i="207" s="1"/>
  <c r="W92" i="207"/>
  <c r="W146" i="207"/>
  <c r="V146" i="207"/>
  <c r="I146" i="207"/>
  <c r="M146" i="207" s="1"/>
  <c r="E146" i="207"/>
  <c r="F146" i="207" s="1"/>
  <c r="W91" i="207"/>
  <c r="W90" i="207"/>
  <c r="V90" i="207"/>
  <c r="I90" i="207"/>
  <c r="M90" i="207" s="1"/>
  <c r="E90" i="207"/>
  <c r="F90" i="207" s="1"/>
  <c r="W89" i="207"/>
  <c r="W88" i="207"/>
  <c r="V88" i="207"/>
  <c r="I88" i="207"/>
  <c r="M88" i="207" s="1"/>
  <c r="E88" i="207"/>
  <c r="F88" i="207" s="1"/>
  <c r="W87" i="207"/>
  <c r="V86" i="207"/>
  <c r="I86" i="207"/>
  <c r="M86" i="207" s="1"/>
  <c r="E86" i="207"/>
  <c r="F86" i="207" s="1"/>
  <c r="I85" i="207"/>
  <c r="M85" i="207" s="1"/>
  <c r="E85" i="207"/>
  <c r="F85" i="207" s="1"/>
  <c r="V84" i="207"/>
  <c r="I84" i="207"/>
  <c r="M84" i="207" s="1"/>
  <c r="E84" i="207"/>
  <c r="F84" i="207" s="1"/>
  <c r="W83" i="207"/>
  <c r="V83" i="207"/>
  <c r="I83" i="207"/>
  <c r="M83" i="207" s="1"/>
  <c r="E83" i="207"/>
  <c r="F83" i="207" s="1"/>
  <c r="W82" i="207"/>
  <c r="V81" i="207"/>
  <c r="I81" i="207"/>
  <c r="M81" i="207" s="1"/>
  <c r="E81" i="207"/>
  <c r="F81" i="207" s="1"/>
  <c r="I80" i="207"/>
  <c r="M80" i="207" s="1"/>
  <c r="E80" i="207"/>
  <c r="F80" i="207" s="1"/>
  <c r="V79" i="207"/>
  <c r="I79" i="207"/>
  <c r="M79" i="207" s="1"/>
  <c r="E79" i="207"/>
  <c r="F79" i="207" s="1"/>
  <c r="V78" i="207"/>
  <c r="I78" i="207"/>
  <c r="M78" i="207" s="1"/>
  <c r="E78" i="207"/>
  <c r="F78" i="207" s="1"/>
  <c r="V77" i="207"/>
  <c r="I77" i="207"/>
  <c r="M77" i="207" s="1"/>
  <c r="E77" i="207"/>
  <c r="F77" i="207" s="1"/>
  <c r="I76" i="207"/>
  <c r="M76" i="207" s="1"/>
  <c r="E76" i="207"/>
  <c r="F76" i="207" s="1"/>
  <c r="I75" i="207"/>
  <c r="M75" i="207" s="1"/>
  <c r="E75" i="207"/>
  <c r="F75" i="207" s="1"/>
  <c r="I74" i="207"/>
  <c r="M74" i="207" s="1"/>
  <c r="E74" i="207"/>
  <c r="F74" i="207" s="1"/>
  <c r="W73" i="207"/>
  <c r="V72" i="207"/>
  <c r="I72" i="207"/>
  <c r="M72" i="207" s="1"/>
  <c r="E72" i="207"/>
  <c r="F72" i="207" s="1"/>
  <c r="V71" i="207"/>
  <c r="I71" i="207"/>
  <c r="M71" i="207" s="1"/>
  <c r="E71" i="207"/>
  <c r="F71" i="207" s="1"/>
  <c r="V70" i="207"/>
  <c r="I70" i="207"/>
  <c r="M70" i="207" s="1"/>
  <c r="E70" i="207"/>
  <c r="F70" i="207" s="1"/>
  <c r="V69" i="207"/>
  <c r="I69" i="207"/>
  <c r="M69" i="207" s="1"/>
  <c r="E69" i="207"/>
  <c r="F69" i="207" s="1"/>
  <c r="V68" i="207"/>
  <c r="I68" i="207"/>
  <c r="M68" i="207" s="1"/>
  <c r="E68" i="207"/>
  <c r="F68" i="207" s="1"/>
  <c r="V67" i="207"/>
  <c r="I67" i="207"/>
  <c r="M67" i="207" s="1"/>
  <c r="E67" i="207"/>
  <c r="F67" i="207" s="1"/>
  <c r="V66" i="207"/>
  <c r="I66" i="207"/>
  <c r="M66" i="207" s="1"/>
  <c r="E66" i="207"/>
  <c r="F66" i="207" s="1"/>
  <c r="V65" i="207"/>
  <c r="I65" i="207"/>
  <c r="M65" i="207" s="1"/>
  <c r="E65" i="207"/>
  <c r="F65" i="207" s="1"/>
  <c r="V64" i="207"/>
  <c r="I64" i="207"/>
  <c r="M64" i="207" s="1"/>
  <c r="E64" i="207"/>
  <c r="F64" i="207" s="1"/>
  <c r="V63" i="207"/>
  <c r="I63" i="207"/>
  <c r="M63" i="207" s="1"/>
  <c r="E63" i="207"/>
  <c r="F63" i="207" s="1"/>
  <c r="V62" i="207"/>
  <c r="I62" i="207"/>
  <c r="M62" i="207" s="1"/>
  <c r="E62" i="207"/>
  <c r="F62" i="207" s="1"/>
  <c r="V61" i="207"/>
  <c r="I61" i="207"/>
  <c r="M61" i="207" s="1"/>
  <c r="E61" i="207"/>
  <c r="F61" i="207" s="1"/>
  <c r="W60" i="207"/>
  <c r="V60" i="207"/>
  <c r="I60" i="207"/>
  <c r="M60" i="207" s="1"/>
  <c r="E60" i="207"/>
  <c r="F60" i="207" s="1"/>
  <c r="I59" i="207"/>
  <c r="M59" i="207" s="1"/>
  <c r="E59" i="207"/>
  <c r="F59" i="207" s="1"/>
  <c r="V58" i="207"/>
  <c r="I58" i="207"/>
  <c r="M58" i="207" s="1"/>
  <c r="E58" i="207"/>
  <c r="F58" i="207" s="1"/>
  <c r="W57" i="207"/>
  <c r="V57" i="207"/>
  <c r="I57" i="207"/>
  <c r="M57" i="207" s="1"/>
  <c r="E57" i="207"/>
  <c r="F57" i="207" s="1"/>
  <c r="W56" i="207"/>
  <c r="I55" i="207"/>
  <c r="M55" i="207" s="1"/>
  <c r="E55" i="207"/>
  <c r="F55" i="207" s="1"/>
  <c r="I54" i="207"/>
  <c r="M54" i="207" s="1"/>
  <c r="E54" i="207"/>
  <c r="F54" i="207" s="1"/>
  <c r="I53" i="207"/>
  <c r="M53" i="207" s="1"/>
  <c r="E53" i="207"/>
  <c r="F53" i="207" s="1"/>
  <c r="W52" i="207"/>
  <c r="V52" i="207"/>
  <c r="I52" i="207"/>
  <c r="M52" i="207" s="1"/>
  <c r="E52" i="207"/>
  <c r="F52" i="207" s="1"/>
  <c r="W51" i="207"/>
  <c r="V51" i="207"/>
  <c r="I51" i="207"/>
  <c r="M51" i="207" s="1"/>
  <c r="E51" i="207"/>
  <c r="F51" i="207" s="1"/>
  <c r="W50" i="207"/>
  <c r="I49" i="207"/>
  <c r="M49" i="207" s="1"/>
  <c r="E49" i="207"/>
  <c r="F49" i="207" s="1"/>
  <c r="I48" i="207"/>
  <c r="M48" i="207" s="1"/>
  <c r="E48" i="207"/>
  <c r="F48" i="207" s="1"/>
  <c r="I47" i="207"/>
  <c r="M47" i="207" s="1"/>
  <c r="E47" i="207"/>
  <c r="F47" i="207" s="1"/>
  <c r="W46" i="207"/>
  <c r="V46" i="207"/>
  <c r="I46" i="207"/>
  <c r="M46" i="207" s="1"/>
  <c r="E46" i="207"/>
  <c r="F46" i="207" s="1"/>
  <c r="W45" i="207"/>
  <c r="V44" i="207"/>
  <c r="I44" i="207"/>
  <c r="M44" i="207" s="1"/>
  <c r="E44" i="207"/>
  <c r="F44" i="207" s="1"/>
  <c r="I43" i="207"/>
  <c r="M43" i="207" s="1"/>
  <c r="E43" i="207"/>
  <c r="F43" i="207" s="1"/>
  <c r="W42" i="207"/>
  <c r="V42" i="207"/>
  <c r="I42" i="207"/>
  <c r="M42" i="207" s="1"/>
  <c r="E42" i="207"/>
  <c r="F42" i="207" s="1"/>
  <c r="W41" i="207"/>
  <c r="V40" i="207"/>
  <c r="I40" i="207"/>
  <c r="M40" i="207" s="1"/>
  <c r="E40" i="207"/>
  <c r="F40" i="207" s="1"/>
  <c r="V39" i="207"/>
  <c r="I39" i="207"/>
  <c r="M39" i="207" s="1"/>
  <c r="E39" i="207"/>
  <c r="F39" i="207" s="1"/>
  <c r="V38" i="207"/>
  <c r="I38" i="207"/>
  <c r="M38" i="207" s="1"/>
  <c r="E38" i="207"/>
  <c r="F38" i="207" s="1"/>
  <c r="W37" i="207"/>
  <c r="V37" i="207"/>
  <c r="I37" i="207"/>
  <c r="M37" i="207" s="1"/>
  <c r="E37" i="207"/>
  <c r="F37" i="207" s="1"/>
  <c r="W36" i="207"/>
  <c r="I35" i="207"/>
  <c r="M35" i="207" s="1"/>
  <c r="E35" i="207"/>
  <c r="F35" i="207" s="1"/>
  <c r="I34" i="207"/>
  <c r="M34" i="207" s="1"/>
  <c r="E34" i="207"/>
  <c r="F34" i="207" s="1"/>
  <c r="I33" i="207"/>
  <c r="M33" i="207" s="1"/>
  <c r="E33" i="207"/>
  <c r="F33" i="207" s="1"/>
  <c r="V32" i="207"/>
  <c r="I32" i="207"/>
  <c r="M32" i="207" s="1"/>
  <c r="E32" i="207"/>
  <c r="F32" i="207" s="1"/>
  <c r="I31" i="207"/>
  <c r="M31" i="207" s="1"/>
  <c r="E31" i="207"/>
  <c r="F31" i="207" s="1"/>
  <c r="W30" i="207"/>
  <c r="V30" i="207"/>
  <c r="I30" i="207"/>
  <c r="M30" i="207" s="1"/>
  <c r="E30" i="207"/>
  <c r="F30" i="207" s="1"/>
  <c r="W29" i="207"/>
  <c r="I28" i="207"/>
  <c r="M28" i="207" s="1"/>
  <c r="E28" i="207"/>
  <c r="F28" i="207" s="1"/>
  <c r="W27" i="207"/>
  <c r="V26" i="207"/>
  <c r="I26" i="207"/>
  <c r="M26" i="207" s="1"/>
  <c r="E26" i="207"/>
  <c r="F26" i="207" s="1"/>
  <c r="V25" i="207"/>
  <c r="I25" i="207"/>
  <c r="M25" i="207" s="1"/>
  <c r="E25" i="207"/>
  <c r="F25" i="207" s="1"/>
  <c r="W24" i="207"/>
  <c r="V23" i="207"/>
  <c r="I23" i="207"/>
  <c r="M23" i="207" s="1"/>
  <c r="E23" i="207"/>
  <c r="F23" i="207" s="1"/>
  <c r="V22" i="207"/>
  <c r="I22" i="207"/>
  <c r="M22" i="207" s="1"/>
  <c r="E22" i="207"/>
  <c r="F22" i="207" s="1"/>
  <c r="V21" i="207"/>
  <c r="I21" i="207"/>
  <c r="M21" i="207" s="1"/>
  <c r="E21" i="207"/>
  <c r="F21" i="207" s="1"/>
  <c r="I20" i="207"/>
  <c r="M20" i="207" s="1"/>
  <c r="E20" i="207"/>
  <c r="F20" i="207" s="1"/>
  <c r="W19" i="207"/>
  <c r="V19" i="207"/>
  <c r="I19" i="207"/>
  <c r="M19" i="207" s="1"/>
  <c r="E19" i="207"/>
  <c r="F19" i="207" s="1"/>
  <c r="W18" i="207"/>
  <c r="V17" i="207"/>
  <c r="I17" i="207"/>
  <c r="M17" i="207" s="1"/>
  <c r="E17" i="207"/>
  <c r="F17" i="207" s="1"/>
  <c r="V16" i="207"/>
  <c r="I16" i="207"/>
  <c r="M16" i="207" s="1"/>
  <c r="E16" i="207"/>
  <c r="F16" i="207" s="1"/>
  <c r="V15" i="207"/>
  <c r="I15" i="207"/>
  <c r="M15" i="207" s="1"/>
  <c r="E15" i="207"/>
  <c r="F15" i="207" s="1"/>
  <c r="W14" i="207"/>
  <c r="V14" i="207"/>
  <c r="I14" i="207"/>
  <c r="M14" i="207" s="1"/>
  <c r="E14" i="207"/>
  <c r="F14" i="207" s="1"/>
  <c r="W13" i="207"/>
  <c r="V13" i="207"/>
  <c r="I13" i="207"/>
  <c r="M13" i="207" s="1"/>
  <c r="E13" i="207"/>
  <c r="F13" i="207" s="1"/>
  <c r="A13" i="207"/>
  <c r="A14" i="207" s="1"/>
  <c r="A15" i="207" s="1"/>
  <c r="A16" i="207" s="1"/>
  <c r="A17" i="207" s="1"/>
  <c r="A19" i="207" s="1"/>
  <c r="A20" i="207" s="1"/>
  <c r="A21" i="207" s="1"/>
  <c r="A22" i="207" s="1"/>
  <c r="A23" i="207" s="1"/>
  <c r="A25" i="207" s="1"/>
  <c r="A26" i="207" s="1"/>
  <c r="A28" i="207" s="1"/>
  <c r="A30" i="207" s="1"/>
  <c r="A31" i="207" s="1"/>
  <c r="A32" i="207" s="1"/>
  <c r="A33" i="207" s="1"/>
  <c r="A34" i="207" s="1"/>
  <c r="A35" i="207" s="1"/>
  <c r="A37" i="207" s="1"/>
  <c r="A38" i="207" s="1"/>
  <c r="A39" i="207" s="1"/>
  <c r="A40" i="207" s="1"/>
  <c r="A42" i="207" s="1"/>
  <c r="A43" i="207" s="1"/>
  <c r="A44" i="207" s="1"/>
  <c r="A46" i="207" s="1"/>
  <c r="A47" i="207" s="1"/>
  <c r="A48" i="207" s="1"/>
  <c r="A49" i="207" s="1"/>
  <c r="A51" i="207" s="1"/>
  <c r="A52" i="207" s="1"/>
  <c r="A53" i="207" s="1"/>
  <c r="A54" i="207" s="1"/>
  <c r="A55" i="207" s="1"/>
  <c r="A57" i="207" s="1"/>
  <c r="A58" i="207" s="1"/>
  <c r="A59" i="207" s="1"/>
  <c r="A60" i="207" s="1"/>
  <c r="A61" i="207" s="1"/>
  <c r="A62" i="207" s="1"/>
  <c r="A63" i="207" s="1"/>
  <c r="A64" i="207" s="1"/>
  <c r="A65" i="207" s="1"/>
  <c r="A66" i="207" s="1"/>
  <c r="A67" i="207" s="1"/>
  <c r="A68" i="207" s="1"/>
  <c r="A69" i="207" s="1"/>
  <c r="A70" i="207" s="1"/>
  <c r="A71" i="207" s="1"/>
  <c r="A72" i="207" s="1"/>
  <c r="A74" i="207" s="1"/>
  <c r="A75" i="207" s="1"/>
  <c r="A76" i="207" s="1"/>
  <c r="A77" i="207" s="1"/>
  <c r="A78" i="207" s="1"/>
  <c r="A79" i="207" s="1"/>
  <c r="A80" i="207" s="1"/>
  <c r="A81" i="207" s="1"/>
  <c r="A83" i="207" s="1"/>
  <c r="A84" i="207" s="1"/>
  <c r="A85" i="207" s="1"/>
  <c r="A86" i="207" s="1"/>
  <c r="A88" i="207" s="1"/>
  <c r="A90" i="207" s="1"/>
  <c r="A146" i="207" s="1"/>
  <c r="A93" i="207" s="1"/>
  <c r="A94" i="207" s="1"/>
  <c r="A95" i="207" s="1"/>
  <c r="A96" i="207" s="1"/>
  <c r="A97" i="207" s="1"/>
  <c r="A99" i="207" s="1"/>
  <c r="A100" i="207" s="1"/>
  <c r="A101" i="207" s="1"/>
  <c r="A102" i="207" s="1"/>
  <c r="A103" i="207" s="1"/>
  <c r="A104" i="207" s="1"/>
  <c r="A105" i="207" s="1"/>
  <c r="A106" i="207" s="1"/>
  <c r="A107" i="207" s="1"/>
  <c r="A108" i="207" s="1"/>
  <c r="A109" i="207" s="1"/>
  <c r="A110" i="207" s="1"/>
  <c r="A111" i="207" s="1"/>
  <c r="A112" i="207" s="1"/>
  <c r="A113" i="207" s="1"/>
  <c r="A114" i="207" s="1"/>
  <c r="A115" i="207" s="1"/>
  <c r="A116" i="207" s="1"/>
  <c r="A117" i="207" s="1"/>
  <c r="A118" i="207" s="1"/>
  <c r="A119" i="207" s="1"/>
  <c r="A121" i="207" s="1"/>
  <c r="A122" i="207" s="1"/>
  <c r="A123" i="207" s="1"/>
  <c r="A124" i="207" s="1"/>
  <c r="A125" i="207" s="1"/>
  <c r="A126" i="207" s="1"/>
  <c r="A127" i="207" s="1"/>
  <c r="A128" i="207" s="1"/>
  <c r="A129" i="207" s="1"/>
  <c r="A130" i="207" s="1"/>
  <c r="A131" i="207" s="1"/>
  <c r="A132" i="207" s="1"/>
  <c r="A133" i="207" s="1"/>
  <c r="A134" i="207" s="1"/>
  <c r="A135" i="207" s="1"/>
  <c r="A136" i="207" s="1"/>
  <c r="A137" i="207" s="1"/>
  <c r="A138" i="207" s="1"/>
  <c r="A139" i="207" s="1"/>
  <c r="A140" i="207" s="1"/>
  <c r="A141" i="207" s="1"/>
  <c r="A142" i="207" s="1"/>
  <c r="A143" i="207" s="1"/>
  <c r="A144" i="207" s="1"/>
  <c r="A147" i="207" s="1"/>
  <c r="A148" i="207" s="1"/>
  <c r="A149" i="207" s="1"/>
  <c r="A150" i="207" s="1"/>
  <c r="A151" i="207" s="1"/>
  <c r="A152" i="207" s="1"/>
  <c r="A153" i="207" s="1"/>
  <c r="A154" i="207" s="1"/>
  <c r="A155" i="207" s="1"/>
  <c r="A156" i="207" s="1"/>
  <c r="A158" i="207" s="1"/>
  <c r="A159" i="207" s="1"/>
  <c r="A160" i="207" s="1"/>
  <c r="A162" i="207" s="1"/>
  <c r="A163" i="207" s="1"/>
  <c r="A165" i="207" s="1"/>
  <c r="A168" i="207" s="1"/>
  <c r="A169" i="207" s="1"/>
  <c r="A170" i="207" s="1"/>
  <c r="W12" i="207"/>
  <c r="W11" i="207"/>
  <c r="V11" i="207"/>
  <c r="E11" i="207"/>
  <c r="F11" i="207" s="1"/>
  <c r="N32" i="207" l="1"/>
  <c r="W32" i="207" s="1"/>
  <c r="N84" i="207"/>
  <c r="W84" i="207" s="1"/>
  <c r="N53" i="207"/>
  <c r="N61" i="207"/>
  <c r="W61" i="207" s="1"/>
  <c r="N163" i="207"/>
  <c r="W163" i="207" s="1"/>
  <c r="N165" i="207"/>
  <c r="W165" i="207" s="1"/>
  <c r="X165" i="207"/>
  <c r="N159" i="207"/>
  <c r="W159" i="207" s="1"/>
  <c r="N154" i="207"/>
  <c r="W154" i="207" s="1"/>
  <c r="N152" i="207"/>
  <c r="W152" i="207" s="1"/>
  <c r="N151" i="207"/>
  <c r="W151" i="207" s="1"/>
  <c r="N150" i="207"/>
  <c r="W150" i="207" s="1"/>
  <c r="N148" i="207"/>
  <c r="W148" i="207" s="1"/>
  <c r="N147" i="207"/>
  <c r="W147" i="207" s="1"/>
  <c r="N144" i="207"/>
  <c r="W144" i="207" s="1"/>
  <c r="N143" i="207"/>
  <c r="W143" i="207" s="1"/>
  <c r="X143" i="207"/>
  <c r="N142" i="207"/>
  <c r="W142" i="207" s="1"/>
  <c r="N140" i="207"/>
  <c r="W140" i="207" s="1"/>
  <c r="N139" i="207"/>
  <c r="W139" i="207" s="1"/>
  <c r="N138" i="207"/>
  <c r="W138" i="207" s="1"/>
  <c r="X138" i="207" s="1"/>
  <c r="N136" i="207"/>
  <c r="W136" i="207" s="1"/>
  <c r="X136" i="207" s="1"/>
  <c r="N135" i="207"/>
  <c r="W135" i="207" s="1"/>
  <c r="S133" i="207"/>
  <c r="V133" i="207" s="1"/>
  <c r="S132" i="207"/>
  <c r="V132" i="207" s="1"/>
  <c r="S130" i="207"/>
  <c r="V130" i="207" s="1"/>
  <c r="S129" i="207"/>
  <c r="V129" i="207" s="1"/>
  <c r="N127" i="207"/>
  <c r="W127" i="207" s="1"/>
  <c r="N126" i="207"/>
  <c r="W126" i="207" s="1"/>
  <c r="X126" i="207"/>
  <c r="N125" i="207"/>
  <c r="W125" i="207" s="1"/>
  <c r="S124" i="207"/>
  <c r="N124" i="207"/>
  <c r="N119" i="207"/>
  <c r="N117" i="207"/>
  <c r="W117" i="207" s="1"/>
  <c r="X117" i="207" s="1"/>
  <c r="N116" i="207"/>
  <c r="W116" i="207" s="1"/>
  <c r="N115" i="207"/>
  <c r="S115" i="207"/>
  <c r="V115" i="207" s="1"/>
  <c r="N113" i="207"/>
  <c r="W113" i="207" s="1"/>
  <c r="N112" i="207"/>
  <c r="W112" i="207" s="1"/>
  <c r="S110" i="207"/>
  <c r="V110" i="207" s="1"/>
  <c r="N109" i="207"/>
  <c r="W109" i="207" s="1"/>
  <c r="N108" i="207"/>
  <c r="W108" i="207" s="1"/>
  <c r="S106" i="207"/>
  <c r="V106" i="207" s="1"/>
  <c r="N105" i="207"/>
  <c r="W105" i="207" s="1"/>
  <c r="X105" i="207" s="1"/>
  <c r="S103" i="207"/>
  <c r="V103" i="207" s="1"/>
  <c r="N102" i="207"/>
  <c r="W102" i="207" s="1"/>
  <c r="S100" i="207"/>
  <c r="V100" i="207" s="1"/>
  <c r="S95" i="207"/>
  <c r="V95" i="207" s="1"/>
  <c r="N94" i="207"/>
  <c r="W94" i="207" s="1"/>
  <c r="S93" i="207"/>
  <c r="V93" i="207" s="1"/>
  <c r="N85" i="207"/>
  <c r="N81" i="207"/>
  <c r="W81" i="207" s="1"/>
  <c r="S80" i="207"/>
  <c r="V80" i="207" s="1"/>
  <c r="N79" i="207"/>
  <c r="W79" i="207" s="1"/>
  <c r="X79" i="207" s="1"/>
  <c r="N78" i="207"/>
  <c r="W78" i="207" s="1"/>
  <c r="N77" i="207"/>
  <c r="W77" i="207" s="1"/>
  <c r="S76" i="207"/>
  <c r="V76" i="207" s="1"/>
  <c r="S75" i="207"/>
  <c r="V75" i="207" s="1"/>
  <c r="N74" i="207"/>
  <c r="N71" i="207"/>
  <c r="W71" i="207" s="1"/>
  <c r="N69" i="207"/>
  <c r="W69" i="207" s="1"/>
  <c r="X69" i="207" s="1"/>
  <c r="N68" i="207"/>
  <c r="W68" i="207" s="1"/>
  <c r="X68" i="207" s="1"/>
  <c r="N67" i="207"/>
  <c r="W67" i="207" s="1"/>
  <c r="N66" i="207"/>
  <c r="W66" i="207" s="1"/>
  <c r="X66" i="207" s="1"/>
  <c r="N65" i="207"/>
  <c r="W65" i="207" s="1"/>
  <c r="N63" i="207"/>
  <c r="W63" i="207" s="1"/>
  <c r="N62" i="207"/>
  <c r="W62" i="207" s="1"/>
  <c r="X62" i="207" s="1"/>
  <c r="S59" i="207"/>
  <c r="V59" i="207" s="1"/>
  <c r="S55" i="207"/>
  <c r="V55" i="207" s="1"/>
  <c r="S53" i="207"/>
  <c r="V53" i="207" s="1"/>
  <c r="S49" i="207"/>
  <c r="V49" i="207" s="1"/>
  <c r="S48" i="207"/>
  <c r="S47" i="207"/>
  <c r="N40" i="207"/>
  <c r="W40" i="207" s="1"/>
  <c r="N39" i="207"/>
  <c r="W39" i="207" s="1"/>
  <c r="S35" i="207"/>
  <c r="V35" i="207" s="1"/>
  <c r="S34" i="207"/>
  <c r="S33" i="207"/>
  <c r="V33" i="207" s="1"/>
  <c r="S31" i="207"/>
  <c r="S28" i="207"/>
  <c r="V28" i="207" s="1"/>
  <c r="N25" i="207"/>
  <c r="W25" i="207" s="1"/>
  <c r="X25" i="207"/>
  <c r="N23" i="207"/>
  <c r="W23" i="207" s="1"/>
  <c r="N22" i="207"/>
  <c r="W22" i="207" s="1"/>
  <c r="X22" i="207" s="1"/>
  <c r="N21" i="207"/>
  <c r="W21" i="207" s="1"/>
  <c r="N20" i="207"/>
  <c r="N16" i="207"/>
  <c r="W16" i="207" s="1"/>
  <c r="N15" i="207"/>
  <c r="X52" i="207"/>
  <c r="X30" i="207"/>
  <c r="N35" i="207"/>
  <c r="W35" i="207" s="1"/>
  <c r="N33" i="207"/>
  <c r="N28" i="207"/>
  <c r="W28" i="207" s="1"/>
  <c r="N95" i="207"/>
  <c r="S20" i="207"/>
  <c r="V20" i="207" s="1"/>
  <c r="X83" i="207"/>
  <c r="X146" i="207"/>
  <c r="X97" i="207"/>
  <c r="X14" i="207"/>
  <c r="X37" i="207"/>
  <c r="X84" i="207"/>
  <c r="X158" i="207"/>
  <c r="X42" i="207"/>
  <c r="X151" i="207"/>
  <c r="X90" i="207"/>
  <c r="X57" i="207"/>
  <c r="X153" i="207"/>
  <c r="X46" i="207"/>
  <c r="X154" i="207"/>
  <c r="X39" i="207"/>
  <c r="X162" i="207"/>
  <c r="N123" i="207"/>
  <c r="W123" i="207" s="1"/>
  <c r="X123" i="207" s="1"/>
  <c r="N132" i="207"/>
  <c r="W132" i="207" s="1"/>
  <c r="N34" i="207"/>
  <c r="W34" i="207" s="1"/>
  <c r="N38" i="207"/>
  <c r="W38" i="207" s="1"/>
  <c r="X38" i="207" s="1"/>
  <c r="N43" i="207"/>
  <c r="N106" i="207"/>
  <c r="N118" i="207"/>
  <c r="N122" i="207"/>
  <c r="N131" i="207"/>
  <c r="W131" i="207" s="1"/>
  <c r="X131" i="207" s="1"/>
  <c r="N134" i="207"/>
  <c r="N149" i="207"/>
  <c r="W149" i="207" s="1"/>
  <c r="X149" i="207" s="1"/>
  <c r="N156" i="207"/>
  <c r="W156" i="207" s="1"/>
  <c r="X156" i="207" s="1"/>
  <c r="X61" i="207"/>
  <c r="N129" i="207"/>
  <c r="W129" i="207" s="1"/>
  <c r="X129" i="207" s="1"/>
  <c r="X13" i="207"/>
  <c r="N17" i="207"/>
  <c r="W17" i="207" s="1"/>
  <c r="X17" i="207" s="1"/>
  <c r="N26" i="207"/>
  <c r="W26" i="207" s="1"/>
  <c r="X26" i="207" s="1"/>
  <c r="S119" i="207"/>
  <c r="V119" i="207" s="1"/>
  <c r="W20" i="207"/>
  <c r="N31" i="207"/>
  <c r="W31" i="207" s="1"/>
  <c r="S43" i="207"/>
  <c r="V43" i="207" s="1"/>
  <c r="N72" i="207"/>
  <c r="W72" i="207" s="1"/>
  <c r="X72" i="207" s="1"/>
  <c r="N76" i="207"/>
  <c r="W76" i="207" s="1"/>
  <c r="X76" i="207" s="1"/>
  <c r="N80" i="207"/>
  <c r="N103" i="207"/>
  <c r="N111" i="207"/>
  <c r="S118" i="207"/>
  <c r="V118" i="207" s="1"/>
  <c r="S122" i="207"/>
  <c r="V122" i="207" s="1"/>
  <c r="S134" i="207"/>
  <c r="V134" i="207" s="1"/>
  <c r="X147" i="207"/>
  <c r="N170" i="207"/>
  <c r="W170" i="207" s="1"/>
  <c r="X170" i="207" s="1"/>
  <c r="S111" i="207"/>
  <c r="V111" i="207" s="1"/>
  <c r="N44" i="207"/>
  <c r="W44" i="207" s="1"/>
  <c r="X44" i="207" s="1"/>
  <c r="N64" i="207"/>
  <c r="W64" i="207" s="1"/>
  <c r="X64" i="207" s="1"/>
  <c r="X135" i="207"/>
  <c r="N86" i="207"/>
  <c r="W86" i="207" s="1"/>
  <c r="X86" i="207" s="1"/>
  <c r="X140" i="207"/>
  <c r="X19" i="207"/>
  <c r="X32" i="207"/>
  <c r="N49" i="207"/>
  <c r="W49" i="207" s="1"/>
  <c r="X49" i="207" s="1"/>
  <c r="N100" i="207"/>
  <c r="W100" i="207" s="1"/>
  <c r="X168" i="207"/>
  <c r="V31" i="207"/>
  <c r="W48" i="207"/>
  <c r="V48" i="207"/>
  <c r="W47" i="207"/>
  <c r="V47" i="207"/>
  <c r="V34" i="207"/>
  <c r="W15" i="207"/>
  <c r="X15" i="207" s="1"/>
  <c r="N58" i="207"/>
  <c r="W58" i="207" s="1"/>
  <c r="N70" i="207"/>
  <c r="W70" i="207" s="1"/>
  <c r="X70" i="207" s="1"/>
  <c r="N107" i="207"/>
  <c r="W107" i="207" s="1"/>
  <c r="S128" i="207"/>
  <c r="V128" i="207" s="1"/>
  <c r="N128" i="207"/>
  <c r="N160" i="207"/>
  <c r="W160" i="207" s="1"/>
  <c r="X163" i="207"/>
  <c r="N155" i="207"/>
  <c r="W155" i="207" s="1"/>
  <c r="X51" i="207"/>
  <c r="X88" i="207"/>
  <c r="S121" i="207"/>
  <c r="N137" i="207"/>
  <c r="W137" i="207" s="1"/>
  <c r="S54" i="207"/>
  <c r="V54" i="207" s="1"/>
  <c r="I171" i="207"/>
  <c r="N54" i="207"/>
  <c r="X60" i="207"/>
  <c r="S85" i="207"/>
  <c r="V85" i="207" s="1"/>
  <c r="N93" i="207"/>
  <c r="W93" i="207" s="1"/>
  <c r="X99" i="207"/>
  <c r="X169" i="207"/>
  <c r="S101" i="207"/>
  <c r="V101" i="207" s="1"/>
  <c r="N101" i="207"/>
  <c r="N114" i="207"/>
  <c r="W114" i="207" s="1"/>
  <c r="N55" i="207"/>
  <c r="S74" i="207"/>
  <c r="V74" i="207" s="1"/>
  <c r="N96" i="207"/>
  <c r="W96" i="207" s="1"/>
  <c r="S104" i="207"/>
  <c r="V104" i="207" s="1"/>
  <c r="N104" i="207"/>
  <c r="N141" i="207"/>
  <c r="W141" i="207" s="1"/>
  <c r="N110" i="207"/>
  <c r="N130" i="207"/>
  <c r="N133" i="207"/>
  <c r="W133" i="207" s="1"/>
  <c r="X133" i="207" s="1"/>
  <c r="N59" i="207"/>
  <c r="N75" i="207"/>
  <c r="W75" i="207" s="1"/>
  <c r="W59" i="207" l="1"/>
  <c r="W80" i="207"/>
  <c r="W115" i="207"/>
  <c r="X115" i="207" s="1"/>
  <c r="W103" i="207"/>
  <c r="X47" i="207"/>
  <c r="W106" i="207"/>
  <c r="W55" i="207"/>
  <c r="X116" i="207"/>
  <c r="X148" i="207"/>
  <c r="X71" i="207"/>
  <c r="X77" i="207"/>
  <c r="X112" i="207"/>
  <c r="X150" i="207"/>
  <c r="W33" i="207"/>
  <c r="X33" i="207" s="1"/>
  <c r="W118" i="207"/>
  <c r="X118" i="207" s="1"/>
  <c r="X21" i="207"/>
  <c r="X67" i="207"/>
  <c r="X127" i="207"/>
  <c r="X139" i="207"/>
  <c r="X144" i="207"/>
  <c r="X152" i="207"/>
  <c r="X63" i="207"/>
  <c r="W130" i="207"/>
  <c r="X16" i="207"/>
  <c r="X23" i="207"/>
  <c r="X40" i="207"/>
  <c r="X65" i="207"/>
  <c r="X81" i="207"/>
  <c r="X125" i="207"/>
  <c r="X142" i="207"/>
  <c r="X159" i="207"/>
  <c r="W95" i="207"/>
  <c r="X95" i="207" s="1"/>
  <c r="X78" i="207"/>
  <c r="X102" i="207"/>
  <c r="X108" i="207"/>
  <c r="X113" i="207"/>
  <c r="X94" i="207"/>
  <c r="X109" i="207"/>
  <c r="W110" i="207"/>
  <c r="X110" i="207" s="1"/>
  <c r="W124" i="207"/>
  <c r="X124" i="207" s="1"/>
  <c r="V124" i="207"/>
  <c r="W54" i="207"/>
  <c r="X54" i="207" s="1"/>
  <c r="W53" i="207"/>
  <c r="X53" i="207" s="1"/>
  <c r="W104" i="207"/>
  <c r="X104" i="207" s="1"/>
  <c r="W43" i="207"/>
  <c r="X43" i="207" s="1"/>
  <c r="X155" i="207"/>
  <c r="X100" i="207"/>
  <c r="X28" i="207"/>
  <c r="X48" i="207"/>
  <c r="W119" i="207"/>
  <c r="X119" i="207" s="1"/>
  <c r="X132" i="207"/>
  <c r="X20" i="207"/>
  <c r="X106" i="207"/>
  <c r="X141" i="207"/>
  <c r="X35" i="207"/>
  <c r="X55" i="207"/>
  <c r="X107" i="207"/>
  <c r="W111" i="207"/>
  <c r="X111" i="207" s="1"/>
  <c r="X59" i="207"/>
  <c r="W134" i="207"/>
  <c r="X134" i="207" s="1"/>
  <c r="X80" i="207"/>
  <c r="X31" i="207"/>
  <c r="X130" i="207"/>
  <c r="X103" i="207"/>
  <c r="X137" i="207"/>
  <c r="W128" i="207"/>
  <c r="X128" i="207" s="1"/>
  <c r="X58" i="207"/>
  <c r="W122" i="207"/>
  <c r="X122" i="207" s="1"/>
  <c r="W101" i="207"/>
  <c r="X101" i="207" s="1"/>
  <c r="X34" i="207"/>
  <c r="W121" i="207"/>
  <c r="X121" i="207" s="1"/>
  <c r="V121" i="207"/>
  <c r="X93" i="207"/>
  <c r="M171" i="207"/>
  <c r="X11" i="207"/>
  <c r="X160" i="207"/>
  <c r="X96" i="207"/>
  <c r="X114" i="207"/>
  <c r="W74" i="207"/>
  <c r="X74" i="207" s="1"/>
  <c r="W85" i="207"/>
  <c r="X85" i="207" s="1"/>
  <c r="N171" i="207"/>
  <c r="X75" i="207"/>
  <c r="S171" i="207"/>
  <c r="V171" i="207" l="1"/>
  <c r="W171" i="207"/>
  <c r="X171" i="207"/>
  <c r="L12" i="202" l="1"/>
  <c r="L18" i="202"/>
  <c r="L24" i="202"/>
  <c r="L27" i="202"/>
  <c r="L29" i="202"/>
  <c r="L36" i="202"/>
  <c r="L41" i="202"/>
  <c r="L45" i="202"/>
  <c r="L50" i="202"/>
  <c r="L56" i="202"/>
  <c r="L73" i="202"/>
  <c r="L82" i="202"/>
  <c r="L87" i="202"/>
  <c r="L89" i="202"/>
  <c r="L91" i="202"/>
  <c r="L97" i="202"/>
  <c r="L119" i="202"/>
  <c r="L144" i="202"/>
  <c r="L155" i="202"/>
  <c r="L159" i="202"/>
  <c r="L162" i="202"/>
  <c r="L164" i="202"/>
  <c r="L165" i="202"/>
  <c r="G176" i="202"/>
  <c r="G178" i="202" s="1"/>
  <c r="G180" i="202" s="1"/>
  <c r="T168" i="202"/>
  <c r="S168" i="202"/>
  <c r="Q168" i="202"/>
  <c r="P168" i="202"/>
  <c r="O168" i="202"/>
  <c r="N168" i="202"/>
  <c r="K168" i="202"/>
  <c r="J168" i="202"/>
  <c r="U167" i="202"/>
  <c r="I167" i="202"/>
  <c r="L167" i="202" s="1"/>
  <c r="E167" i="202"/>
  <c r="F167" i="202" s="1"/>
  <c r="V166" i="202"/>
  <c r="U166" i="202"/>
  <c r="I166" i="202"/>
  <c r="E166" i="202"/>
  <c r="F166" i="202" s="1"/>
  <c r="U163" i="202"/>
  <c r="I163" i="202"/>
  <c r="M163" i="202" s="1"/>
  <c r="V163" i="202" s="1"/>
  <c r="E163" i="202"/>
  <c r="F163" i="202" s="1"/>
  <c r="U161" i="202"/>
  <c r="I161" i="202"/>
  <c r="M161" i="202" s="1"/>
  <c r="V161" i="202" s="1"/>
  <c r="W161" i="202" s="1"/>
  <c r="E161" i="202"/>
  <c r="F161" i="202" s="1"/>
  <c r="V160" i="202"/>
  <c r="W160" i="202" s="1"/>
  <c r="U160" i="202"/>
  <c r="I160" i="202"/>
  <c r="L160" i="202" s="1"/>
  <c r="E160" i="202"/>
  <c r="F160" i="202" s="1"/>
  <c r="U158" i="202"/>
  <c r="I158" i="202"/>
  <c r="M158" i="202" s="1"/>
  <c r="V158" i="202" s="1"/>
  <c r="E158" i="202"/>
  <c r="F158" i="202" s="1"/>
  <c r="U157" i="202"/>
  <c r="I157" i="202"/>
  <c r="M157" i="202" s="1"/>
  <c r="V157" i="202" s="1"/>
  <c r="E157" i="202"/>
  <c r="F157" i="202" s="1"/>
  <c r="V156" i="202"/>
  <c r="U156" i="202"/>
  <c r="I156" i="202"/>
  <c r="L156" i="202" s="1"/>
  <c r="E156" i="202"/>
  <c r="F156" i="202" s="1"/>
  <c r="U154" i="202"/>
  <c r="I154" i="202"/>
  <c r="M154" i="202" s="1"/>
  <c r="V154" i="202" s="1"/>
  <c r="E154" i="202"/>
  <c r="F154" i="202" s="1"/>
  <c r="U153" i="202"/>
  <c r="I153" i="202"/>
  <c r="L153" i="202" s="1"/>
  <c r="E153" i="202"/>
  <c r="F153" i="202" s="1"/>
  <c r="U152" i="202"/>
  <c r="I152" i="202"/>
  <c r="M152" i="202" s="1"/>
  <c r="V152" i="202" s="1"/>
  <c r="E152" i="202"/>
  <c r="F152" i="202" s="1"/>
  <c r="V151" i="202"/>
  <c r="U151" i="202"/>
  <c r="I151" i="202"/>
  <c r="L151" i="202" s="1"/>
  <c r="E151" i="202"/>
  <c r="F151" i="202" s="1"/>
  <c r="U150" i="202"/>
  <c r="I150" i="202"/>
  <c r="M150" i="202" s="1"/>
  <c r="V150" i="202" s="1"/>
  <c r="E150" i="202"/>
  <c r="F150" i="202" s="1"/>
  <c r="U149" i="202"/>
  <c r="I149" i="202"/>
  <c r="M149" i="202" s="1"/>
  <c r="V149" i="202" s="1"/>
  <c r="E149" i="202"/>
  <c r="F149" i="202" s="1"/>
  <c r="U148" i="202"/>
  <c r="I148" i="202"/>
  <c r="M148" i="202" s="1"/>
  <c r="V148" i="202" s="1"/>
  <c r="F148" i="202"/>
  <c r="E148" i="202"/>
  <c r="U147" i="202"/>
  <c r="I147" i="202"/>
  <c r="L147" i="202" s="1"/>
  <c r="E147" i="202"/>
  <c r="F147" i="202" s="1"/>
  <c r="U146" i="202"/>
  <c r="I146" i="202"/>
  <c r="M146" i="202" s="1"/>
  <c r="V146" i="202" s="1"/>
  <c r="E146" i="202"/>
  <c r="F146" i="202" s="1"/>
  <c r="U145" i="202"/>
  <c r="I145" i="202"/>
  <c r="E145" i="202"/>
  <c r="F145" i="202" s="1"/>
  <c r="U143" i="202"/>
  <c r="I143" i="202"/>
  <c r="M143" i="202" s="1"/>
  <c r="V143" i="202" s="1"/>
  <c r="E143" i="202"/>
  <c r="F143" i="202" s="1"/>
  <c r="U142" i="202"/>
  <c r="I142" i="202"/>
  <c r="L142" i="202" s="1"/>
  <c r="E142" i="202"/>
  <c r="F142" i="202" s="1"/>
  <c r="U141" i="202"/>
  <c r="I141" i="202"/>
  <c r="M141" i="202" s="1"/>
  <c r="V141" i="202" s="1"/>
  <c r="E141" i="202"/>
  <c r="F141" i="202" s="1"/>
  <c r="U140" i="202"/>
  <c r="I140" i="202"/>
  <c r="L140" i="202" s="1"/>
  <c r="E140" i="202"/>
  <c r="F140" i="202" s="1"/>
  <c r="U139" i="202"/>
  <c r="I139" i="202"/>
  <c r="M139" i="202" s="1"/>
  <c r="V139" i="202" s="1"/>
  <c r="E139" i="202"/>
  <c r="F139" i="202" s="1"/>
  <c r="U138" i="202"/>
  <c r="I138" i="202"/>
  <c r="M138" i="202" s="1"/>
  <c r="V138" i="202" s="1"/>
  <c r="E138" i="202"/>
  <c r="F138" i="202" s="1"/>
  <c r="U137" i="202"/>
  <c r="I137" i="202"/>
  <c r="M137" i="202" s="1"/>
  <c r="V137" i="202" s="1"/>
  <c r="E137" i="202"/>
  <c r="F137" i="202" s="1"/>
  <c r="U136" i="202"/>
  <c r="I136" i="202"/>
  <c r="M136" i="202" s="1"/>
  <c r="V136" i="202" s="1"/>
  <c r="E136" i="202"/>
  <c r="F136" i="202" s="1"/>
  <c r="U135" i="202"/>
  <c r="I135" i="202"/>
  <c r="M135" i="202" s="1"/>
  <c r="V135" i="202" s="1"/>
  <c r="E135" i="202"/>
  <c r="F135" i="202" s="1"/>
  <c r="V134" i="202"/>
  <c r="U134" i="202"/>
  <c r="I134" i="202"/>
  <c r="L134" i="202" s="1"/>
  <c r="E134" i="202"/>
  <c r="F134" i="202" s="1"/>
  <c r="U133" i="202"/>
  <c r="I133" i="202"/>
  <c r="L133" i="202" s="1"/>
  <c r="E133" i="202"/>
  <c r="F133" i="202" s="1"/>
  <c r="I132" i="202"/>
  <c r="R132" i="202" s="1"/>
  <c r="E132" i="202"/>
  <c r="F132" i="202" s="1"/>
  <c r="I131" i="202"/>
  <c r="R131" i="202" s="1"/>
  <c r="U131" i="202" s="1"/>
  <c r="E131" i="202"/>
  <c r="F131" i="202" s="1"/>
  <c r="I130" i="202"/>
  <c r="R130" i="202" s="1"/>
  <c r="U130" i="202" s="1"/>
  <c r="E130" i="202"/>
  <c r="F130" i="202" s="1"/>
  <c r="I129" i="202"/>
  <c r="R129" i="202" s="1"/>
  <c r="U129" i="202" s="1"/>
  <c r="E129" i="202"/>
  <c r="F129" i="202" s="1"/>
  <c r="I128" i="202"/>
  <c r="R128" i="202" s="1"/>
  <c r="U128" i="202" s="1"/>
  <c r="E128" i="202"/>
  <c r="F128" i="202" s="1"/>
  <c r="I127" i="202"/>
  <c r="M127" i="202" s="1"/>
  <c r="E127" i="202"/>
  <c r="F127" i="202" s="1"/>
  <c r="U126" i="202"/>
  <c r="I126" i="202"/>
  <c r="L126" i="202" s="1"/>
  <c r="E126" i="202"/>
  <c r="F126" i="202" s="1"/>
  <c r="U125" i="202"/>
  <c r="I125" i="202"/>
  <c r="M125" i="202" s="1"/>
  <c r="V125" i="202" s="1"/>
  <c r="E125" i="202"/>
  <c r="F125" i="202" s="1"/>
  <c r="U124" i="202"/>
  <c r="I124" i="202"/>
  <c r="L124" i="202" s="1"/>
  <c r="E124" i="202"/>
  <c r="F124" i="202" s="1"/>
  <c r="M123" i="202"/>
  <c r="I123" i="202"/>
  <c r="R123" i="202" s="1"/>
  <c r="E123" i="202"/>
  <c r="F123" i="202" s="1"/>
  <c r="U122" i="202"/>
  <c r="I122" i="202"/>
  <c r="M122" i="202" s="1"/>
  <c r="V122" i="202" s="1"/>
  <c r="E122" i="202"/>
  <c r="F122" i="202" s="1"/>
  <c r="I121" i="202"/>
  <c r="L121" i="202" s="1"/>
  <c r="E121" i="202"/>
  <c r="F121" i="202" s="1"/>
  <c r="I120" i="202"/>
  <c r="R120" i="202" s="1"/>
  <c r="E120" i="202"/>
  <c r="F120" i="202" s="1"/>
  <c r="I118" i="202"/>
  <c r="M118" i="202" s="1"/>
  <c r="E118" i="202"/>
  <c r="F118" i="202" s="1"/>
  <c r="I117" i="202"/>
  <c r="L117" i="202" s="1"/>
  <c r="E117" i="202"/>
  <c r="F117" i="202" s="1"/>
  <c r="U116" i="202"/>
  <c r="I116" i="202"/>
  <c r="M116" i="202" s="1"/>
  <c r="V116" i="202" s="1"/>
  <c r="E116" i="202"/>
  <c r="F116" i="202" s="1"/>
  <c r="U115" i="202"/>
  <c r="M115" i="202"/>
  <c r="V115" i="202" s="1"/>
  <c r="I115" i="202"/>
  <c r="L115" i="202" s="1"/>
  <c r="E115" i="202"/>
  <c r="F115" i="202" s="1"/>
  <c r="I114" i="202"/>
  <c r="R114" i="202" s="1"/>
  <c r="U114" i="202" s="1"/>
  <c r="E114" i="202"/>
  <c r="F114" i="202" s="1"/>
  <c r="U113" i="202"/>
  <c r="I113" i="202"/>
  <c r="M113" i="202" s="1"/>
  <c r="V113" i="202" s="1"/>
  <c r="E113" i="202"/>
  <c r="F113" i="202" s="1"/>
  <c r="U112" i="202"/>
  <c r="I112" i="202"/>
  <c r="M112" i="202" s="1"/>
  <c r="V112" i="202" s="1"/>
  <c r="E112" i="202"/>
  <c r="F112" i="202" s="1"/>
  <c r="U111" i="202"/>
  <c r="I111" i="202"/>
  <c r="M111" i="202" s="1"/>
  <c r="V111" i="202" s="1"/>
  <c r="E111" i="202"/>
  <c r="F111" i="202" s="1"/>
  <c r="I110" i="202"/>
  <c r="L110" i="202" s="1"/>
  <c r="E110" i="202"/>
  <c r="F110" i="202" s="1"/>
  <c r="I109" i="202"/>
  <c r="R109" i="202" s="1"/>
  <c r="E109" i="202"/>
  <c r="F109" i="202" s="1"/>
  <c r="U108" i="202"/>
  <c r="I108" i="202"/>
  <c r="M108" i="202" s="1"/>
  <c r="V108" i="202" s="1"/>
  <c r="E108" i="202"/>
  <c r="F108" i="202" s="1"/>
  <c r="U107" i="202"/>
  <c r="I107" i="202"/>
  <c r="M107" i="202" s="1"/>
  <c r="V107" i="202" s="1"/>
  <c r="E107" i="202"/>
  <c r="F107" i="202" s="1"/>
  <c r="U106" i="202"/>
  <c r="I106" i="202"/>
  <c r="M106" i="202" s="1"/>
  <c r="V106" i="202" s="1"/>
  <c r="E106" i="202"/>
  <c r="F106" i="202" s="1"/>
  <c r="M105" i="202"/>
  <c r="I105" i="202"/>
  <c r="L105" i="202" s="1"/>
  <c r="E105" i="202"/>
  <c r="F105" i="202" s="1"/>
  <c r="U104" i="202"/>
  <c r="I104" i="202"/>
  <c r="M104" i="202" s="1"/>
  <c r="V104" i="202" s="1"/>
  <c r="E104" i="202"/>
  <c r="F104" i="202" s="1"/>
  <c r="I103" i="202"/>
  <c r="R103" i="202" s="1"/>
  <c r="U103" i="202" s="1"/>
  <c r="E103" i="202"/>
  <c r="F103" i="202" s="1"/>
  <c r="R102" i="202"/>
  <c r="U102" i="202" s="1"/>
  <c r="I102" i="202"/>
  <c r="L102" i="202" s="1"/>
  <c r="E102" i="202"/>
  <c r="F102" i="202" s="1"/>
  <c r="U101" i="202"/>
  <c r="I101" i="202"/>
  <c r="M101" i="202" s="1"/>
  <c r="V101" i="202" s="1"/>
  <c r="E101" i="202"/>
  <c r="F101" i="202" s="1"/>
  <c r="I100" i="202"/>
  <c r="R100" i="202" s="1"/>
  <c r="U100" i="202" s="1"/>
  <c r="E100" i="202"/>
  <c r="F100" i="202" s="1"/>
  <c r="I99" i="202"/>
  <c r="L99" i="202" s="1"/>
  <c r="E99" i="202"/>
  <c r="F99" i="202" s="1"/>
  <c r="V98" i="202"/>
  <c r="U98" i="202"/>
  <c r="I98" i="202"/>
  <c r="L98" i="202" s="1"/>
  <c r="E98" i="202"/>
  <c r="F98" i="202" s="1"/>
  <c r="V96" i="202"/>
  <c r="U96" i="202"/>
  <c r="I96" i="202"/>
  <c r="L96" i="202" s="1"/>
  <c r="E96" i="202"/>
  <c r="F96" i="202" s="1"/>
  <c r="U95" i="202"/>
  <c r="I95" i="202"/>
  <c r="L95" i="202" s="1"/>
  <c r="E95" i="202"/>
  <c r="F95" i="202" s="1"/>
  <c r="I94" i="202"/>
  <c r="R94" i="202" s="1"/>
  <c r="E94" i="202"/>
  <c r="F94" i="202" s="1"/>
  <c r="U93" i="202"/>
  <c r="I93" i="202"/>
  <c r="M93" i="202" s="1"/>
  <c r="V93" i="202" s="1"/>
  <c r="E93" i="202"/>
  <c r="F93" i="202" s="1"/>
  <c r="I92" i="202"/>
  <c r="L92" i="202" s="1"/>
  <c r="E92" i="202"/>
  <c r="F92" i="202" s="1"/>
  <c r="V91" i="202"/>
  <c r="V90" i="202"/>
  <c r="U90" i="202"/>
  <c r="I90" i="202"/>
  <c r="L90" i="202" s="1"/>
  <c r="E90" i="202"/>
  <c r="F90" i="202" s="1"/>
  <c r="V88" i="202"/>
  <c r="U88" i="202"/>
  <c r="I88" i="202"/>
  <c r="L88" i="202" s="1"/>
  <c r="E88" i="202"/>
  <c r="F88" i="202" s="1"/>
  <c r="U86" i="202"/>
  <c r="I86" i="202"/>
  <c r="M86" i="202" s="1"/>
  <c r="V86" i="202" s="1"/>
  <c r="E86" i="202"/>
  <c r="F86" i="202" s="1"/>
  <c r="M85" i="202"/>
  <c r="V85" i="202" s="1"/>
  <c r="I85" i="202"/>
  <c r="R85" i="202" s="1"/>
  <c r="U85" i="202" s="1"/>
  <c r="E85" i="202"/>
  <c r="F85" i="202" s="1"/>
  <c r="U84" i="202"/>
  <c r="I84" i="202"/>
  <c r="M84" i="202" s="1"/>
  <c r="V84" i="202" s="1"/>
  <c r="E84" i="202"/>
  <c r="F84" i="202" s="1"/>
  <c r="V83" i="202"/>
  <c r="U83" i="202"/>
  <c r="I83" i="202"/>
  <c r="L83" i="202" s="1"/>
  <c r="E83" i="202"/>
  <c r="F83" i="202" s="1"/>
  <c r="U81" i="202"/>
  <c r="I81" i="202"/>
  <c r="M81" i="202" s="1"/>
  <c r="V81" i="202" s="1"/>
  <c r="E81" i="202"/>
  <c r="F81" i="202" s="1"/>
  <c r="I80" i="202"/>
  <c r="R80" i="202" s="1"/>
  <c r="U80" i="202" s="1"/>
  <c r="E80" i="202"/>
  <c r="F80" i="202" s="1"/>
  <c r="U79" i="202"/>
  <c r="I79" i="202"/>
  <c r="M79" i="202" s="1"/>
  <c r="V79" i="202" s="1"/>
  <c r="E79" i="202"/>
  <c r="F79" i="202" s="1"/>
  <c r="U78" i="202"/>
  <c r="I78" i="202"/>
  <c r="L78" i="202" s="1"/>
  <c r="E78" i="202"/>
  <c r="F78" i="202" s="1"/>
  <c r="U77" i="202"/>
  <c r="I77" i="202"/>
  <c r="M77" i="202" s="1"/>
  <c r="V77" i="202" s="1"/>
  <c r="E77" i="202"/>
  <c r="F77" i="202" s="1"/>
  <c r="I76" i="202"/>
  <c r="R76" i="202" s="1"/>
  <c r="U76" i="202" s="1"/>
  <c r="E76" i="202"/>
  <c r="F76" i="202" s="1"/>
  <c r="I75" i="202"/>
  <c r="R75" i="202" s="1"/>
  <c r="U75" i="202" s="1"/>
  <c r="E75" i="202"/>
  <c r="F75" i="202" s="1"/>
  <c r="I74" i="202"/>
  <c r="L74" i="202" s="1"/>
  <c r="E74" i="202"/>
  <c r="F74" i="202" s="1"/>
  <c r="U72" i="202"/>
  <c r="I72" i="202"/>
  <c r="M72" i="202" s="1"/>
  <c r="V72" i="202" s="1"/>
  <c r="E72" i="202"/>
  <c r="F72" i="202" s="1"/>
  <c r="U71" i="202"/>
  <c r="I71" i="202"/>
  <c r="M71" i="202" s="1"/>
  <c r="V71" i="202" s="1"/>
  <c r="E71" i="202"/>
  <c r="F71" i="202" s="1"/>
  <c r="U70" i="202"/>
  <c r="I70" i="202"/>
  <c r="M70" i="202" s="1"/>
  <c r="V70" i="202" s="1"/>
  <c r="E70" i="202"/>
  <c r="F70" i="202" s="1"/>
  <c r="U69" i="202"/>
  <c r="I69" i="202"/>
  <c r="L69" i="202" s="1"/>
  <c r="E69" i="202"/>
  <c r="F69" i="202" s="1"/>
  <c r="U68" i="202"/>
  <c r="I68" i="202"/>
  <c r="M68" i="202" s="1"/>
  <c r="V68" i="202" s="1"/>
  <c r="E68" i="202"/>
  <c r="F68" i="202" s="1"/>
  <c r="U67" i="202"/>
  <c r="I67" i="202"/>
  <c r="M67" i="202" s="1"/>
  <c r="V67" i="202" s="1"/>
  <c r="E67" i="202"/>
  <c r="F67" i="202" s="1"/>
  <c r="U66" i="202"/>
  <c r="I66" i="202"/>
  <c r="M66" i="202" s="1"/>
  <c r="V66" i="202" s="1"/>
  <c r="E66" i="202"/>
  <c r="F66" i="202" s="1"/>
  <c r="U65" i="202"/>
  <c r="I65" i="202"/>
  <c r="M65" i="202" s="1"/>
  <c r="V65" i="202" s="1"/>
  <c r="E65" i="202"/>
  <c r="F65" i="202" s="1"/>
  <c r="U64" i="202"/>
  <c r="I64" i="202"/>
  <c r="M64" i="202" s="1"/>
  <c r="V64" i="202" s="1"/>
  <c r="E64" i="202"/>
  <c r="F64" i="202" s="1"/>
  <c r="U63" i="202"/>
  <c r="I63" i="202"/>
  <c r="M63" i="202" s="1"/>
  <c r="V63" i="202" s="1"/>
  <c r="E63" i="202"/>
  <c r="F63" i="202" s="1"/>
  <c r="U62" i="202"/>
  <c r="I62" i="202"/>
  <c r="M62" i="202" s="1"/>
  <c r="V62" i="202" s="1"/>
  <c r="E62" i="202"/>
  <c r="F62" i="202" s="1"/>
  <c r="U61" i="202"/>
  <c r="I61" i="202"/>
  <c r="M61" i="202" s="1"/>
  <c r="V61" i="202" s="1"/>
  <c r="E61" i="202"/>
  <c r="F61" i="202" s="1"/>
  <c r="V60" i="202"/>
  <c r="U60" i="202"/>
  <c r="I60" i="202"/>
  <c r="L60" i="202" s="1"/>
  <c r="E60" i="202"/>
  <c r="F60" i="202" s="1"/>
  <c r="I59" i="202"/>
  <c r="R59" i="202" s="1"/>
  <c r="U59" i="202" s="1"/>
  <c r="E59" i="202"/>
  <c r="F59" i="202" s="1"/>
  <c r="U58" i="202"/>
  <c r="I58" i="202"/>
  <c r="M58" i="202" s="1"/>
  <c r="V58" i="202" s="1"/>
  <c r="F58" i="202"/>
  <c r="E58" i="202"/>
  <c r="V57" i="202"/>
  <c r="U57" i="202"/>
  <c r="I57" i="202"/>
  <c r="L57" i="202" s="1"/>
  <c r="E57" i="202"/>
  <c r="F57" i="202" s="1"/>
  <c r="I55" i="202"/>
  <c r="R55" i="202" s="1"/>
  <c r="U55" i="202" s="1"/>
  <c r="E55" i="202"/>
  <c r="F55" i="202" s="1"/>
  <c r="M54" i="202"/>
  <c r="V54" i="202" s="1"/>
  <c r="I54" i="202"/>
  <c r="R54" i="202" s="1"/>
  <c r="U54" i="202" s="1"/>
  <c r="E54" i="202"/>
  <c r="F54" i="202" s="1"/>
  <c r="I53" i="202"/>
  <c r="L53" i="202" s="1"/>
  <c r="E53" i="202"/>
  <c r="F53" i="202" s="1"/>
  <c r="V52" i="202"/>
  <c r="U52" i="202"/>
  <c r="I52" i="202"/>
  <c r="L52" i="202" s="1"/>
  <c r="E52" i="202"/>
  <c r="F52" i="202" s="1"/>
  <c r="V51" i="202"/>
  <c r="U51" i="202"/>
  <c r="I51" i="202"/>
  <c r="L51" i="202" s="1"/>
  <c r="E51" i="202"/>
  <c r="F51" i="202" s="1"/>
  <c r="I49" i="202"/>
  <c r="R49" i="202" s="1"/>
  <c r="U49" i="202" s="1"/>
  <c r="E49" i="202"/>
  <c r="F49" i="202" s="1"/>
  <c r="I48" i="202"/>
  <c r="R48" i="202" s="1"/>
  <c r="E48" i="202"/>
  <c r="F48" i="202" s="1"/>
  <c r="I47" i="202"/>
  <c r="R47" i="202" s="1"/>
  <c r="V47" i="202" s="1"/>
  <c r="E47" i="202"/>
  <c r="F47" i="202" s="1"/>
  <c r="V46" i="202"/>
  <c r="U46" i="202"/>
  <c r="I46" i="202"/>
  <c r="L46" i="202" s="1"/>
  <c r="E46" i="202"/>
  <c r="F46" i="202" s="1"/>
  <c r="U44" i="202"/>
  <c r="I44" i="202"/>
  <c r="M44" i="202" s="1"/>
  <c r="V44" i="202" s="1"/>
  <c r="E44" i="202"/>
  <c r="F44" i="202" s="1"/>
  <c r="I43" i="202"/>
  <c r="M43" i="202" s="1"/>
  <c r="E43" i="202"/>
  <c r="F43" i="202" s="1"/>
  <c r="V42" i="202"/>
  <c r="U42" i="202"/>
  <c r="I42" i="202"/>
  <c r="L42" i="202" s="1"/>
  <c r="E42" i="202"/>
  <c r="F42" i="202" s="1"/>
  <c r="V40" i="202"/>
  <c r="W40" i="202" s="1"/>
  <c r="U40" i="202"/>
  <c r="I40" i="202"/>
  <c r="L40" i="202" s="1"/>
  <c r="E40" i="202"/>
  <c r="F40" i="202" s="1"/>
  <c r="U39" i="202"/>
  <c r="I39" i="202"/>
  <c r="M39" i="202" s="1"/>
  <c r="V39" i="202" s="1"/>
  <c r="E39" i="202"/>
  <c r="F39" i="202" s="1"/>
  <c r="U38" i="202"/>
  <c r="I38" i="202"/>
  <c r="M38" i="202" s="1"/>
  <c r="V38" i="202" s="1"/>
  <c r="E38" i="202"/>
  <c r="F38" i="202" s="1"/>
  <c r="V37" i="202"/>
  <c r="U37" i="202"/>
  <c r="I37" i="202"/>
  <c r="L37" i="202" s="1"/>
  <c r="E37" i="202"/>
  <c r="F37" i="202" s="1"/>
  <c r="M35" i="202"/>
  <c r="I35" i="202"/>
  <c r="R35" i="202" s="1"/>
  <c r="E35" i="202"/>
  <c r="F35" i="202" s="1"/>
  <c r="I34" i="202"/>
  <c r="R34" i="202" s="1"/>
  <c r="U34" i="202" s="1"/>
  <c r="E34" i="202"/>
  <c r="F34" i="202" s="1"/>
  <c r="I33" i="202"/>
  <c r="M33" i="202" s="1"/>
  <c r="E33" i="202"/>
  <c r="F33" i="202" s="1"/>
  <c r="U32" i="202"/>
  <c r="I32" i="202"/>
  <c r="M32" i="202" s="1"/>
  <c r="V32" i="202" s="1"/>
  <c r="E32" i="202"/>
  <c r="F32" i="202" s="1"/>
  <c r="I31" i="202"/>
  <c r="R31" i="202" s="1"/>
  <c r="U31" i="202" s="1"/>
  <c r="E31" i="202"/>
  <c r="F31" i="202" s="1"/>
  <c r="V30" i="202"/>
  <c r="U30" i="202"/>
  <c r="I30" i="202"/>
  <c r="L30" i="202" s="1"/>
  <c r="E30" i="202"/>
  <c r="F30" i="202" s="1"/>
  <c r="I28" i="202"/>
  <c r="L28" i="202" s="1"/>
  <c r="E28" i="202"/>
  <c r="F28" i="202" s="1"/>
  <c r="U26" i="202"/>
  <c r="I26" i="202"/>
  <c r="M26" i="202" s="1"/>
  <c r="V26" i="202" s="1"/>
  <c r="E26" i="202"/>
  <c r="F26" i="202" s="1"/>
  <c r="U25" i="202"/>
  <c r="I25" i="202"/>
  <c r="M25" i="202" s="1"/>
  <c r="V25" i="202" s="1"/>
  <c r="E25" i="202"/>
  <c r="F25" i="202" s="1"/>
  <c r="U23" i="202"/>
  <c r="I23" i="202"/>
  <c r="L23" i="202" s="1"/>
  <c r="E23" i="202"/>
  <c r="F23" i="202" s="1"/>
  <c r="U22" i="202"/>
  <c r="I22" i="202"/>
  <c r="L22" i="202" s="1"/>
  <c r="E22" i="202"/>
  <c r="F22" i="202" s="1"/>
  <c r="U21" i="202"/>
  <c r="I21" i="202"/>
  <c r="M21" i="202" s="1"/>
  <c r="V21" i="202" s="1"/>
  <c r="E21" i="202"/>
  <c r="F21" i="202" s="1"/>
  <c r="I20" i="202"/>
  <c r="L20" i="202" s="1"/>
  <c r="E20" i="202"/>
  <c r="F20" i="202" s="1"/>
  <c r="V19" i="202"/>
  <c r="U19" i="202"/>
  <c r="I19" i="202"/>
  <c r="L19" i="202" s="1"/>
  <c r="E19" i="202"/>
  <c r="F19" i="202" s="1"/>
  <c r="U17" i="202"/>
  <c r="I17" i="202"/>
  <c r="L17" i="202" s="1"/>
  <c r="E17" i="202"/>
  <c r="F17" i="202" s="1"/>
  <c r="U16" i="202"/>
  <c r="I16" i="202"/>
  <c r="M16" i="202" s="1"/>
  <c r="V16" i="202" s="1"/>
  <c r="E16" i="202"/>
  <c r="F16" i="202" s="1"/>
  <c r="U15" i="202"/>
  <c r="I15" i="202"/>
  <c r="L15" i="202" s="1"/>
  <c r="E15" i="202"/>
  <c r="F15" i="202" s="1"/>
  <c r="V14" i="202"/>
  <c r="U14" i="202"/>
  <c r="I14" i="202"/>
  <c r="L14" i="202" s="1"/>
  <c r="E14" i="202"/>
  <c r="F14" i="202" s="1"/>
  <c r="U13" i="202"/>
  <c r="I13" i="202"/>
  <c r="E13" i="202"/>
  <c r="F13" i="202" s="1"/>
  <c r="A13" i="202"/>
  <c r="A14" i="202" s="1"/>
  <c r="A15" i="202" s="1"/>
  <c r="A16" i="202" s="1"/>
  <c r="A17" i="202" s="1"/>
  <c r="A19" i="202" s="1"/>
  <c r="A20" i="202" s="1"/>
  <c r="A21" i="202" s="1"/>
  <c r="A22" i="202" s="1"/>
  <c r="A23" i="202" s="1"/>
  <c r="A25" i="202" s="1"/>
  <c r="A26" i="202" s="1"/>
  <c r="A28" i="202" s="1"/>
  <c r="A30" i="202" s="1"/>
  <c r="A31" i="202" s="1"/>
  <c r="A32" i="202" s="1"/>
  <c r="A33" i="202" s="1"/>
  <c r="A34" i="202" s="1"/>
  <c r="A35" i="202" s="1"/>
  <c r="A37" i="202" s="1"/>
  <c r="A38" i="202" s="1"/>
  <c r="A39" i="202" s="1"/>
  <c r="A40" i="202" s="1"/>
  <c r="A42" i="202" s="1"/>
  <c r="A43" i="202" s="1"/>
  <c r="A44" i="202" s="1"/>
  <c r="A46" i="202" s="1"/>
  <c r="A47" i="202" s="1"/>
  <c r="A48" i="202" s="1"/>
  <c r="A49" i="202" s="1"/>
  <c r="A51" i="202" s="1"/>
  <c r="A52" i="202" s="1"/>
  <c r="A53" i="202" s="1"/>
  <c r="A54" i="202" s="1"/>
  <c r="A55" i="202" s="1"/>
  <c r="A57" i="202" s="1"/>
  <c r="A58" i="202" s="1"/>
  <c r="A59" i="202" s="1"/>
  <c r="A60" i="202" s="1"/>
  <c r="A61" i="202" s="1"/>
  <c r="A62" i="202" s="1"/>
  <c r="A63" i="202" s="1"/>
  <c r="A64" i="202" s="1"/>
  <c r="A65" i="202" s="1"/>
  <c r="A66" i="202" s="1"/>
  <c r="A67" i="202" s="1"/>
  <c r="A68" i="202" s="1"/>
  <c r="A69" i="202" s="1"/>
  <c r="A70" i="202" s="1"/>
  <c r="A71" i="202" s="1"/>
  <c r="A72" i="202" s="1"/>
  <c r="A74" i="202" s="1"/>
  <c r="A75" i="202" s="1"/>
  <c r="A76" i="202" s="1"/>
  <c r="A77" i="202" s="1"/>
  <c r="A78" i="202" s="1"/>
  <c r="A79" i="202" s="1"/>
  <c r="A80" i="202" s="1"/>
  <c r="A81" i="202" s="1"/>
  <c r="A83" i="202" s="1"/>
  <c r="A84" i="202" s="1"/>
  <c r="A85" i="202" s="1"/>
  <c r="A86" i="202" s="1"/>
  <c r="A88" i="202" s="1"/>
  <c r="A90" i="202" s="1"/>
  <c r="A93" i="202" s="1"/>
  <c r="A94" i="202" s="1"/>
  <c r="A95" i="202" s="1"/>
  <c r="A96" i="202" s="1"/>
  <c r="A98" i="202" s="1"/>
  <c r="A99" i="202" s="1"/>
  <c r="A100" i="202" s="1"/>
  <c r="A101" i="202" s="1"/>
  <c r="A102" i="202" s="1"/>
  <c r="A103" i="202" s="1"/>
  <c r="A104" i="202" s="1"/>
  <c r="A105" i="202" s="1"/>
  <c r="A106" i="202" s="1"/>
  <c r="A107" i="202" s="1"/>
  <c r="A108" i="202" s="1"/>
  <c r="A109" i="202" s="1"/>
  <c r="A110" i="202" s="1"/>
  <c r="A111" i="202" s="1"/>
  <c r="A112" i="202" s="1"/>
  <c r="A113" i="202" s="1"/>
  <c r="A114" i="202" s="1"/>
  <c r="A115" i="202" s="1"/>
  <c r="A116" i="202" s="1"/>
  <c r="A117" i="202" s="1"/>
  <c r="A118" i="202" s="1"/>
  <c r="A120" i="202" s="1"/>
  <c r="A121" i="202" s="1"/>
  <c r="A122" i="202" s="1"/>
  <c r="A123" i="202" s="1"/>
  <c r="A124" i="202" s="1"/>
  <c r="A125" i="202" s="1"/>
  <c r="A126" i="202" s="1"/>
  <c r="A127" i="202" s="1"/>
  <c r="A128" i="202" s="1"/>
  <c r="A129" i="202" s="1"/>
  <c r="A131" i="202" s="1"/>
  <c r="A132" i="202" s="1"/>
  <c r="A133" i="202" s="1"/>
  <c r="A134" i="202" s="1"/>
  <c r="A135" i="202" s="1"/>
  <c r="A136" i="202" s="1"/>
  <c r="A137" i="202" s="1"/>
  <c r="A138" i="202" s="1"/>
  <c r="A139" i="202" s="1"/>
  <c r="A140" i="202" s="1"/>
  <c r="A141" i="202" s="1"/>
  <c r="A142" i="202" s="1"/>
  <c r="A143" i="202" s="1"/>
  <c r="A145" i="202" s="1"/>
  <c r="A146" i="202" s="1"/>
  <c r="A147" i="202" s="1"/>
  <c r="A148" i="202" s="1"/>
  <c r="A149" i="202" s="1"/>
  <c r="A150" i="202" s="1"/>
  <c r="A151" i="202" s="1"/>
  <c r="A152" i="202" s="1"/>
  <c r="A153" i="202" s="1"/>
  <c r="A154" i="202" s="1"/>
  <c r="A156" i="202" s="1"/>
  <c r="A157" i="202" s="1"/>
  <c r="A158" i="202" s="1"/>
  <c r="A160" i="202" s="1"/>
  <c r="A161" i="202" s="1"/>
  <c r="A163" i="202" s="1"/>
  <c r="A166" i="202" s="1"/>
  <c r="A167" i="202" s="1"/>
  <c r="V11" i="202"/>
  <c r="U11" i="202"/>
  <c r="I11" i="202"/>
  <c r="L11" i="202" s="1"/>
  <c r="E11" i="202"/>
  <c r="F11" i="202" s="1"/>
  <c r="W60" i="202" l="1"/>
  <c r="M121" i="202"/>
  <c r="L146" i="202"/>
  <c r="V35" i="202"/>
  <c r="L68" i="202"/>
  <c r="M75" i="202"/>
  <c r="M78" i="202"/>
  <c r="V78" i="202" s="1"/>
  <c r="M15" i="202"/>
  <c r="V15" i="202" s="1"/>
  <c r="W15" i="202" s="1"/>
  <c r="R118" i="202"/>
  <c r="U118" i="202" s="1"/>
  <c r="M133" i="202"/>
  <c r="V133" i="202" s="1"/>
  <c r="W133" i="202" s="1"/>
  <c r="L35" i="202"/>
  <c r="L138" i="202"/>
  <c r="M23" i="202"/>
  <c r="V23" i="202" s="1"/>
  <c r="M147" i="202"/>
  <c r="V147" i="202" s="1"/>
  <c r="W147" i="202" s="1"/>
  <c r="L130" i="202"/>
  <c r="L123" i="202"/>
  <c r="L84" i="202"/>
  <c r="W84" i="202" s="1"/>
  <c r="R74" i="202"/>
  <c r="U74" i="202" s="1"/>
  <c r="M126" i="202"/>
  <c r="V126" i="202" s="1"/>
  <c r="W126" i="202" s="1"/>
  <c r="L76" i="202"/>
  <c r="L44" i="202"/>
  <c r="W44" i="202" s="1"/>
  <c r="M22" i="202"/>
  <c r="V22" i="202" s="1"/>
  <c r="L154" i="202"/>
  <c r="L107" i="202"/>
  <c r="W107" i="202" s="1"/>
  <c r="R53" i="202"/>
  <c r="U53" i="202" s="1"/>
  <c r="M69" i="202"/>
  <c r="V69" i="202" s="1"/>
  <c r="W69" i="202" s="1"/>
  <c r="R127" i="202"/>
  <c r="U127" i="202" s="1"/>
  <c r="M145" i="202"/>
  <c r="V145" i="202" s="1"/>
  <c r="L161" i="202"/>
  <c r="L145" i="202"/>
  <c r="L137" i="202"/>
  <c r="L122" i="202"/>
  <c r="W122" i="202" s="1"/>
  <c r="L114" i="202"/>
  <c r="L106" i="202"/>
  <c r="L75" i="202"/>
  <c r="L67" i="202"/>
  <c r="W67" i="202" s="1"/>
  <c r="L59" i="202"/>
  <c r="L43" i="202"/>
  <c r="L34" i="202"/>
  <c r="L26" i="202"/>
  <c r="W26" i="202" s="1"/>
  <c r="W19" i="202"/>
  <c r="W90" i="202"/>
  <c r="M132" i="202"/>
  <c r="L152" i="202"/>
  <c r="W152" i="202" s="1"/>
  <c r="L136" i="202"/>
  <c r="W136" i="202" s="1"/>
  <c r="L129" i="202"/>
  <c r="L113" i="202"/>
  <c r="L66" i="202"/>
  <c r="W66" i="202" s="1"/>
  <c r="L58" i="202"/>
  <c r="L33" i="202"/>
  <c r="L25" i="202"/>
  <c r="L143" i="202"/>
  <c r="W143" i="202" s="1"/>
  <c r="L135" i="202"/>
  <c r="W135" i="202" s="1"/>
  <c r="L128" i="202"/>
  <c r="L120" i="202"/>
  <c r="L112" i="202"/>
  <c r="W112" i="202" s="1"/>
  <c r="L104" i="202"/>
  <c r="L81" i="202"/>
  <c r="L65" i="202"/>
  <c r="L49" i="202"/>
  <c r="L32" i="202"/>
  <c r="L16" i="202"/>
  <c r="W52" i="202"/>
  <c r="L166" i="202"/>
  <c r="W166" i="202" s="1"/>
  <c r="L158" i="202"/>
  <c r="L150" i="202"/>
  <c r="L127" i="202"/>
  <c r="L111" i="202"/>
  <c r="W111" i="202" s="1"/>
  <c r="L103" i="202"/>
  <c r="L80" i="202"/>
  <c r="L72" i="202"/>
  <c r="L64" i="202"/>
  <c r="W64" i="202" s="1"/>
  <c r="L48" i="202"/>
  <c r="L39" i="202"/>
  <c r="L31" i="202"/>
  <c r="R33" i="202"/>
  <c r="U33" i="202" s="1"/>
  <c r="W42" i="202"/>
  <c r="L157" i="202"/>
  <c r="L149" i="202"/>
  <c r="L141" i="202"/>
  <c r="W141" i="202" s="1"/>
  <c r="L118" i="202"/>
  <c r="L94" i="202"/>
  <c r="L79" i="202"/>
  <c r="L71" i="202"/>
  <c r="W71" i="202" s="1"/>
  <c r="L63" i="202"/>
  <c r="W63" i="202" s="1"/>
  <c r="L55" i="202"/>
  <c r="L47" i="202"/>
  <c r="L38" i="202"/>
  <c r="W38" i="202" s="1"/>
  <c r="W83" i="202"/>
  <c r="M49" i="202"/>
  <c r="V49" i="202" s="1"/>
  <c r="M124" i="202"/>
  <c r="V124" i="202" s="1"/>
  <c r="W124" i="202" s="1"/>
  <c r="M129" i="202"/>
  <c r="V129" i="202" s="1"/>
  <c r="W138" i="202"/>
  <c r="L148" i="202"/>
  <c r="L132" i="202"/>
  <c r="L125" i="202"/>
  <c r="W125" i="202" s="1"/>
  <c r="L109" i="202"/>
  <c r="L101" i="202"/>
  <c r="L93" i="202"/>
  <c r="W93" i="202" s="1"/>
  <c r="L86" i="202"/>
  <c r="W86" i="202" s="1"/>
  <c r="L70" i="202"/>
  <c r="L62" i="202"/>
  <c r="L54" i="202"/>
  <c r="L21" i="202"/>
  <c r="W21" i="202" s="1"/>
  <c r="L13" i="202"/>
  <c r="W13" i="202" s="1"/>
  <c r="W151" i="202"/>
  <c r="L163" i="202"/>
  <c r="W163" i="202" s="1"/>
  <c r="L139" i="202"/>
  <c r="L131" i="202"/>
  <c r="L116" i="202"/>
  <c r="L108" i="202"/>
  <c r="L100" i="202"/>
  <c r="L85" i="202"/>
  <c r="W85" i="202" s="1"/>
  <c r="L77" i="202"/>
  <c r="L61" i="202"/>
  <c r="W61" i="202" s="1"/>
  <c r="W57" i="202"/>
  <c r="W46" i="202"/>
  <c r="W37" i="202"/>
  <c r="W30" i="202"/>
  <c r="W134" i="202"/>
  <c r="W88" i="202"/>
  <c r="W51" i="202"/>
  <c r="W22" i="202"/>
  <c r="M53" i="202"/>
  <c r="M74" i="202"/>
  <c r="V74" i="202" s="1"/>
  <c r="W74" i="202" s="1"/>
  <c r="M92" i="202"/>
  <c r="M94" i="202"/>
  <c r="V94" i="202" s="1"/>
  <c r="M140" i="202"/>
  <c r="V140" i="202" s="1"/>
  <c r="W140" i="202" s="1"/>
  <c r="M142" i="202"/>
  <c r="V142" i="202" s="1"/>
  <c r="W142" i="202" s="1"/>
  <c r="W154" i="202"/>
  <c r="M99" i="202"/>
  <c r="M117" i="202"/>
  <c r="W149" i="202"/>
  <c r="M28" i="202"/>
  <c r="W47" i="202"/>
  <c r="W65" i="202"/>
  <c r="R99" i="202"/>
  <c r="U99" i="202" s="1"/>
  <c r="M110" i="202"/>
  <c r="M114" i="202"/>
  <c r="V114" i="202" s="1"/>
  <c r="M128" i="202"/>
  <c r="V128" i="202" s="1"/>
  <c r="W167" i="202"/>
  <c r="I168" i="202"/>
  <c r="R28" i="202"/>
  <c r="U28" i="202" s="1"/>
  <c r="W78" i="202"/>
  <c r="M95" i="202"/>
  <c r="V95" i="202" s="1"/>
  <c r="W95" i="202" s="1"/>
  <c r="W98" i="202"/>
  <c r="M102" i="202"/>
  <c r="V102" i="202" s="1"/>
  <c r="W102" i="202" s="1"/>
  <c r="V127" i="202"/>
  <c r="W127" i="202" s="1"/>
  <c r="M153" i="202"/>
  <c r="V153" i="202" s="1"/>
  <c r="W153" i="202" s="1"/>
  <c r="W156" i="202"/>
  <c r="V118" i="202"/>
  <c r="W118" i="202" s="1"/>
  <c r="W35" i="202"/>
  <c r="M17" i="202"/>
  <c r="V17" i="202" s="1"/>
  <c r="W17" i="202" s="1"/>
  <c r="R43" i="202"/>
  <c r="U43" i="202" s="1"/>
  <c r="M80" i="202"/>
  <c r="V80" i="202" s="1"/>
  <c r="W80" i="202" s="1"/>
  <c r="W96" i="202"/>
  <c r="R105" i="202"/>
  <c r="U105" i="202" s="1"/>
  <c r="M109" i="202"/>
  <c r="V109" i="202" s="1"/>
  <c r="W109" i="202" s="1"/>
  <c r="V75" i="202"/>
  <c r="W116" i="202"/>
  <c r="M20" i="202"/>
  <c r="U109" i="202"/>
  <c r="W14" i="202"/>
  <c r="W23" i="202"/>
  <c r="W115" i="202"/>
  <c r="V123" i="202"/>
  <c r="U123" i="202"/>
  <c r="R20" i="202"/>
  <c r="V132" i="202"/>
  <c r="W132" i="202" s="1"/>
  <c r="U132" i="202"/>
  <c r="U94" i="202"/>
  <c r="W129" i="202"/>
  <c r="V48" i="202"/>
  <c r="W48" i="202" s="1"/>
  <c r="U48" i="202"/>
  <c r="V120" i="202"/>
  <c r="W120" i="202" s="1"/>
  <c r="U120" i="202"/>
  <c r="W157" i="202"/>
  <c r="W11" i="202"/>
  <c r="W16" i="202"/>
  <c r="W79" i="202"/>
  <c r="U47" i="202"/>
  <c r="W77" i="202"/>
  <c r="R92" i="202"/>
  <c r="U92" i="202" s="1"/>
  <c r="W101" i="202"/>
  <c r="W104" i="202"/>
  <c r="R110" i="202"/>
  <c r="U110" i="202" s="1"/>
  <c r="R117" i="202"/>
  <c r="U117" i="202" s="1"/>
  <c r="R121" i="202"/>
  <c r="U121" i="202" s="1"/>
  <c r="U35" i="202"/>
  <c r="W58" i="202"/>
  <c r="W62" i="202"/>
  <c r="W70" i="202"/>
  <c r="W81" i="202"/>
  <c r="W108" i="202"/>
  <c r="M131" i="202"/>
  <c r="V131" i="202" s="1"/>
  <c r="W139" i="202"/>
  <c r="W148" i="202"/>
  <c r="W158" i="202"/>
  <c r="W54" i="202"/>
  <c r="W25" i="202"/>
  <c r="M31" i="202"/>
  <c r="V31" i="202" s="1"/>
  <c r="W31" i="202" s="1"/>
  <c r="M34" i="202"/>
  <c r="V34" i="202" s="1"/>
  <c r="W34" i="202" s="1"/>
  <c r="W39" i="202"/>
  <c r="M59" i="202"/>
  <c r="V59" i="202" s="1"/>
  <c r="W68" i="202"/>
  <c r="W72" i="202"/>
  <c r="W106" i="202"/>
  <c r="W113" i="202"/>
  <c r="W137" i="202"/>
  <c r="W146" i="202"/>
  <c r="W150" i="202"/>
  <c r="M55" i="202"/>
  <c r="V55" i="202" s="1"/>
  <c r="M76" i="202"/>
  <c r="V76" i="202" s="1"/>
  <c r="M100" i="202"/>
  <c r="V100" i="202" s="1"/>
  <c r="M103" i="202"/>
  <c r="V103" i="202" s="1"/>
  <c r="M130" i="202"/>
  <c r="V130" i="202" s="1"/>
  <c r="W145" i="202" l="1"/>
  <c r="W123" i="202"/>
  <c r="W49" i="202"/>
  <c r="W131" i="202"/>
  <c r="V105" i="202"/>
  <c r="W105" i="202" s="1"/>
  <c r="V53" i="202"/>
  <c r="W53" i="202" s="1"/>
  <c r="W59" i="202"/>
  <c r="V43" i="202"/>
  <c r="W43" i="202" s="1"/>
  <c r="V33" i="202"/>
  <c r="W94" i="202"/>
  <c r="V20" i="202"/>
  <c r="W20" i="202" s="1"/>
  <c r="W33" i="202"/>
  <c r="V28" i="202"/>
  <c r="W28" i="202" s="1"/>
  <c r="W128" i="202"/>
  <c r="W121" i="202"/>
  <c r="W114" i="202"/>
  <c r="W55" i="202"/>
  <c r="W75" i="202"/>
  <c r="V99" i="202"/>
  <c r="W99" i="202" s="1"/>
  <c r="W130" i="202"/>
  <c r="M168" i="202"/>
  <c r="R168" i="202"/>
  <c r="U20" i="202"/>
  <c r="U168" i="202" s="1"/>
  <c r="W100" i="202"/>
  <c r="V92" i="202"/>
  <c r="W92" i="202" s="1"/>
  <c r="L168" i="202"/>
  <c r="W103" i="202"/>
  <c r="W76" i="202"/>
  <c r="V117" i="202"/>
  <c r="W117" i="202" s="1"/>
  <c r="V110" i="202"/>
  <c r="W110" i="202" s="1"/>
  <c r="W168" i="202" l="1"/>
  <c r="V168" i="202"/>
  <c r="T69" i="196"/>
  <c r="I69" i="196"/>
  <c r="E69" i="196"/>
  <c r="F69" i="196" s="1"/>
  <c r="T82" i="196"/>
  <c r="I82" i="196"/>
  <c r="E82" i="196"/>
  <c r="F82" i="196" s="1"/>
  <c r="G174" i="196"/>
  <c r="G176" i="196" s="1"/>
  <c r="G178" i="196" s="1"/>
  <c r="S166" i="196"/>
  <c r="R166" i="196"/>
  <c r="P166" i="196"/>
  <c r="O166" i="196"/>
  <c r="N166" i="196"/>
  <c r="M166" i="196"/>
  <c r="J166" i="196"/>
  <c r="U165" i="196"/>
  <c r="T165" i="196"/>
  <c r="I165" i="196"/>
  <c r="K165" i="196" s="1"/>
  <c r="V165" i="196" s="1"/>
  <c r="E165" i="196"/>
  <c r="F165" i="196" s="1"/>
  <c r="U164" i="196"/>
  <c r="T164" i="196"/>
  <c r="I164" i="196"/>
  <c r="K164" i="196" s="1"/>
  <c r="E164" i="196"/>
  <c r="F164" i="196" s="1"/>
  <c r="T161" i="196"/>
  <c r="I161" i="196"/>
  <c r="E161" i="196"/>
  <c r="F161" i="196" s="1"/>
  <c r="T159" i="196"/>
  <c r="I159" i="196"/>
  <c r="E159" i="196"/>
  <c r="F159" i="196" s="1"/>
  <c r="U158" i="196"/>
  <c r="T158" i="196"/>
  <c r="I158" i="196"/>
  <c r="K158" i="196" s="1"/>
  <c r="E158" i="196"/>
  <c r="F158" i="196" s="1"/>
  <c r="T156" i="196"/>
  <c r="I156" i="196"/>
  <c r="E156" i="196"/>
  <c r="F156" i="196" s="1"/>
  <c r="T155" i="196"/>
  <c r="I155" i="196"/>
  <c r="E155" i="196"/>
  <c r="F155" i="196" s="1"/>
  <c r="U154" i="196"/>
  <c r="T154" i="196"/>
  <c r="I154" i="196"/>
  <c r="K154" i="196" s="1"/>
  <c r="V154" i="196" s="1"/>
  <c r="E154" i="196"/>
  <c r="F154" i="196" s="1"/>
  <c r="T152" i="196"/>
  <c r="I152" i="196"/>
  <c r="E152" i="196"/>
  <c r="F152" i="196" s="1"/>
  <c r="T151" i="196"/>
  <c r="I151" i="196"/>
  <c r="E151" i="196"/>
  <c r="F151" i="196" s="1"/>
  <c r="T150" i="196"/>
  <c r="I150" i="196"/>
  <c r="E150" i="196"/>
  <c r="F150" i="196" s="1"/>
  <c r="U149" i="196"/>
  <c r="T149" i="196"/>
  <c r="I149" i="196"/>
  <c r="K149" i="196" s="1"/>
  <c r="E149" i="196"/>
  <c r="F149" i="196" s="1"/>
  <c r="T148" i="196"/>
  <c r="I148" i="196"/>
  <c r="E148" i="196"/>
  <c r="F148" i="196" s="1"/>
  <c r="T147" i="196"/>
  <c r="I147" i="196"/>
  <c r="E147" i="196"/>
  <c r="F147" i="196" s="1"/>
  <c r="T146" i="196"/>
  <c r="I146" i="196"/>
  <c r="E146" i="196"/>
  <c r="F146" i="196" s="1"/>
  <c r="T145" i="196"/>
  <c r="I145" i="196"/>
  <c r="E145" i="196"/>
  <c r="F145" i="196" s="1"/>
  <c r="T144" i="196"/>
  <c r="I144" i="196"/>
  <c r="E144" i="196"/>
  <c r="F144" i="196" s="1"/>
  <c r="T143" i="196"/>
  <c r="I143" i="196"/>
  <c r="E143" i="196"/>
  <c r="F143" i="196" s="1"/>
  <c r="T141" i="196"/>
  <c r="I141" i="196"/>
  <c r="E141" i="196"/>
  <c r="F141" i="196" s="1"/>
  <c r="T140" i="196"/>
  <c r="I140" i="196"/>
  <c r="E140" i="196"/>
  <c r="F140" i="196" s="1"/>
  <c r="T139" i="196"/>
  <c r="I139" i="196"/>
  <c r="E139" i="196"/>
  <c r="F139" i="196" s="1"/>
  <c r="T138" i="196"/>
  <c r="I138" i="196"/>
  <c r="E138" i="196"/>
  <c r="F138" i="196" s="1"/>
  <c r="T137" i="196"/>
  <c r="I137" i="196"/>
  <c r="E137" i="196"/>
  <c r="F137" i="196" s="1"/>
  <c r="T136" i="196"/>
  <c r="I136" i="196"/>
  <c r="E136" i="196"/>
  <c r="F136" i="196" s="1"/>
  <c r="T135" i="196"/>
  <c r="I135" i="196"/>
  <c r="E135" i="196"/>
  <c r="F135" i="196" s="1"/>
  <c r="T134" i="196"/>
  <c r="I134" i="196"/>
  <c r="E134" i="196"/>
  <c r="F134" i="196" s="1"/>
  <c r="T133" i="196"/>
  <c r="I133" i="196"/>
  <c r="E133" i="196"/>
  <c r="F133" i="196" s="1"/>
  <c r="T132" i="196"/>
  <c r="I132" i="196"/>
  <c r="E132" i="196"/>
  <c r="F132" i="196" s="1"/>
  <c r="I131" i="196"/>
  <c r="E131" i="196"/>
  <c r="F131" i="196" s="1"/>
  <c r="I130" i="196"/>
  <c r="E130" i="196"/>
  <c r="F130" i="196" s="1"/>
  <c r="I129" i="196"/>
  <c r="E129" i="196"/>
  <c r="F129" i="196" s="1"/>
  <c r="T128" i="196"/>
  <c r="I128" i="196"/>
  <c r="E128" i="196"/>
  <c r="F128" i="196" s="1"/>
  <c r="I127" i="196"/>
  <c r="E127" i="196"/>
  <c r="F127" i="196" s="1"/>
  <c r="I126" i="196"/>
  <c r="E126" i="196"/>
  <c r="F126" i="196" s="1"/>
  <c r="I125" i="196"/>
  <c r="E125" i="196"/>
  <c r="F125" i="196" s="1"/>
  <c r="T124" i="196"/>
  <c r="I124" i="196"/>
  <c r="E124" i="196"/>
  <c r="F124" i="196" s="1"/>
  <c r="T123" i="196"/>
  <c r="I123" i="196"/>
  <c r="E123" i="196"/>
  <c r="F123" i="196" s="1"/>
  <c r="T122" i="196"/>
  <c r="I122" i="196"/>
  <c r="E122" i="196"/>
  <c r="F122" i="196" s="1"/>
  <c r="I121" i="196"/>
  <c r="E121" i="196"/>
  <c r="F121" i="196" s="1"/>
  <c r="T120" i="196"/>
  <c r="I120" i="196"/>
  <c r="E120" i="196"/>
  <c r="F120" i="196" s="1"/>
  <c r="I119" i="196"/>
  <c r="E119" i="196"/>
  <c r="F119" i="196" s="1"/>
  <c r="I118" i="196"/>
  <c r="E118" i="196"/>
  <c r="F118" i="196" s="1"/>
  <c r="I116" i="196"/>
  <c r="E116" i="196"/>
  <c r="F116" i="196" s="1"/>
  <c r="I115" i="196"/>
  <c r="E115" i="196"/>
  <c r="F115" i="196" s="1"/>
  <c r="T114" i="196"/>
  <c r="I114" i="196"/>
  <c r="E114" i="196"/>
  <c r="F114" i="196" s="1"/>
  <c r="T113" i="196"/>
  <c r="I113" i="196"/>
  <c r="E113" i="196"/>
  <c r="F113" i="196" s="1"/>
  <c r="I112" i="196"/>
  <c r="E112" i="196"/>
  <c r="F112" i="196" s="1"/>
  <c r="T111" i="196"/>
  <c r="I111" i="196"/>
  <c r="E111" i="196"/>
  <c r="F111" i="196" s="1"/>
  <c r="T110" i="196"/>
  <c r="I110" i="196"/>
  <c r="E110" i="196"/>
  <c r="F110" i="196" s="1"/>
  <c r="T109" i="196"/>
  <c r="I109" i="196"/>
  <c r="E109" i="196"/>
  <c r="F109" i="196" s="1"/>
  <c r="I108" i="196"/>
  <c r="E108" i="196"/>
  <c r="F108" i="196" s="1"/>
  <c r="I107" i="196"/>
  <c r="E107" i="196"/>
  <c r="F107" i="196" s="1"/>
  <c r="T106" i="196"/>
  <c r="I106" i="196"/>
  <c r="E106" i="196"/>
  <c r="F106" i="196" s="1"/>
  <c r="T105" i="196"/>
  <c r="I105" i="196"/>
  <c r="E105" i="196"/>
  <c r="F105" i="196" s="1"/>
  <c r="T104" i="196"/>
  <c r="I104" i="196"/>
  <c r="E104" i="196"/>
  <c r="F104" i="196" s="1"/>
  <c r="I103" i="196"/>
  <c r="E103" i="196"/>
  <c r="F103" i="196" s="1"/>
  <c r="T102" i="196"/>
  <c r="I102" i="196"/>
  <c r="E102" i="196"/>
  <c r="F102" i="196" s="1"/>
  <c r="I101" i="196"/>
  <c r="E101" i="196"/>
  <c r="F101" i="196" s="1"/>
  <c r="I100" i="196"/>
  <c r="E100" i="196"/>
  <c r="F100" i="196" s="1"/>
  <c r="T99" i="196"/>
  <c r="I99" i="196"/>
  <c r="E99" i="196"/>
  <c r="F99" i="196" s="1"/>
  <c r="I98" i="196"/>
  <c r="E98" i="196"/>
  <c r="F98" i="196" s="1"/>
  <c r="I97" i="196"/>
  <c r="E97" i="196"/>
  <c r="F97" i="196" s="1"/>
  <c r="U96" i="196"/>
  <c r="T96" i="196"/>
  <c r="I96" i="196"/>
  <c r="K96" i="196" s="1"/>
  <c r="E96" i="196"/>
  <c r="F96" i="196" s="1"/>
  <c r="U94" i="196"/>
  <c r="T94" i="196"/>
  <c r="I94" i="196"/>
  <c r="K94" i="196" s="1"/>
  <c r="V94" i="196" s="1"/>
  <c r="E94" i="196"/>
  <c r="F94" i="196" s="1"/>
  <c r="T93" i="196"/>
  <c r="I93" i="196"/>
  <c r="E93" i="196"/>
  <c r="F93" i="196" s="1"/>
  <c r="I92" i="196"/>
  <c r="E92" i="196"/>
  <c r="F92" i="196" s="1"/>
  <c r="T91" i="196"/>
  <c r="I91" i="196"/>
  <c r="E91" i="196"/>
  <c r="F91" i="196" s="1"/>
  <c r="I90" i="196"/>
  <c r="E90" i="196"/>
  <c r="F90" i="196" s="1"/>
  <c r="U89" i="196"/>
  <c r="U88" i="196"/>
  <c r="T88" i="196"/>
  <c r="I88" i="196"/>
  <c r="K88" i="196" s="1"/>
  <c r="V88" i="196" s="1"/>
  <c r="E88" i="196"/>
  <c r="F88" i="196" s="1"/>
  <c r="U86" i="196"/>
  <c r="T86" i="196"/>
  <c r="I86" i="196"/>
  <c r="K86" i="196" s="1"/>
  <c r="V86" i="196" s="1"/>
  <c r="E86" i="196"/>
  <c r="F86" i="196" s="1"/>
  <c r="T84" i="196"/>
  <c r="I84" i="196"/>
  <c r="E84" i="196"/>
  <c r="F84" i="196" s="1"/>
  <c r="I83" i="196"/>
  <c r="E83" i="196"/>
  <c r="F83" i="196" s="1"/>
  <c r="T81" i="196"/>
  <c r="I81" i="196"/>
  <c r="E81" i="196"/>
  <c r="F81" i="196" s="1"/>
  <c r="T79" i="196"/>
  <c r="I79" i="196"/>
  <c r="E79" i="196"/>
  <c r="F79" i="196" s="1"/>
  <c r="I78" i="196"/>
  <c r="E78" i="196"/>
  <c r="F78" i="196" s="1"/>
  <c r="T77" i="196"/>
  <c r="I77" i="196"/>
  <c r="E77" i="196"/>
  <c r="F77" i="196" s="1"/>
  <c r="T76" i="196"/>
  <c r="I76" i="196"/>
  <c r="E76" i="196"/>
  <c r="F76" i="196" s="1"/>
  <c r="T75" i="196"/>
  <c r="I75" i="196"/>
  <c r="E75" i="196"/>
  <c r="F75" i="196" s="1"/>
  <c r="I74" i="196"/>
  <c r="E74" i="196"/>
  <c r="F74" i="196" s="1"/>
  <c r="I73" i="196"/>
  <c r="E73" i="196"/>
  <c r="F73" i="196" s="1"/>
  <c r="I72" i="196"/>
  <c r="E72" i="196"/>
  <c r="F72" i="196" s="1"/>
  <c r="T70" i="196"/>
  <c r="I70" i="196"/>
  <c r="E70" i="196"/>
  <c r="F70" i="196" s="1"/>
  <c r="T68" i="196"/>
  <c r="I68" i="196"/>
  <c r="E68" i="196"/>
  <c r="F68" i="196" s="1"/>
  <c r="T67" i="196"/>
  <c r="I67" i="196"/>
  <c r="E67" i="196"/>
  <c r="F67" i="196" s="1"/>
  <c r="T66" i="196"/>
  <c r="I66" i="196"/>
  <c r="E66" i="196"/>
  <c r="F66" i="196" s="1"/>
  <c r="T65" i="196"/>
  <c r="I65" i="196"/>
  <c r="E65" i="196"/>
  <c r="F65" i="196" s="1"/>
  <c r="T64" i="196"/>
  <c r="I64" i="196"/>
  <c r="E64" i="196"/>
  <c r="F64" i="196" s="1"/>
  <c r="T63" i="196"/>
  <c r="I63" i="196"/>
  <c r="E63" i="196"/>
  <c r="F63" i="196" s="1"/>
  <c r="T62" i="196"/>
  <c r="I62" i="196"/>
  <c r="E62" i="196"/>
  <c r="F62" i="196" s="1"/>
  <c r="T61" i="196"/>
  <c r="I61" i="196"/>
  <c r="E61" i="196"/>
  <c r="F61" i="196" s="1"/>
  <c r="T60" i="196"/>
  <c r="I60" i="196"/>
  <c r="E60" i="196"/>
  <c r="F60" i="196" s="1"/>
  <c r="T59" i="196"/>
  <c r="I59" i="196"/>
  <c r="E59" i="196"/>
  <c r="F59" i="196" s="1"/>
  <c r="U58" i="196"/>
  <c r="T58" i="196"/>
  <c r="I58" i="196"/>
  <c r="K58" i="196" s="1"/>
  <c r="E58" i="196"/>
  <c r="F58" i="196" s="1"/>
  <c r="I57" i="196"/>
  <c r="E57" i="196"/>
  <c r="F57" i="196" s="1"/>
  <c r="T56" i="196"/>
  <c r="I56" i="196"/>
  <c r="E56" i="196"/>
  <c r="F56" i="196" s="1"/>
  <c r="U55" i="196"/>
  <c r="T55" i="196"/>
  <c r="I55" i="196"/>
  <c r="K55" i="196" s="1"/>
  <c r="E55" i="196"/>
  <c r="F55" i="196" s="1"/>
  <c r="I53" i="196"/>
  <c r="E53" i="196"/>
  <c r="F53" i="196" s="1"/>
  <c r="I52" i="196"/>
  <c r="E52" i="196"/>
  <c r="F52" i="196" s="1"/>
  <c r="I51" i="196"/>
  <c r="E51" i="196"/>
  <c r="F51" i="196" s="1"/>
  <c r="U50" i="196"/>
  <c r="T50" i="196"/>
  <c r="I50" i="196"/>
  <c r="K50" i="196" s="1"/>
  <c r="E50" i="196"/>
  <c r="F50" i="196" s="1"/>
  <c r="U49" i="196"/>
  <c r="T49" i="196"/>
  <c r="I49" i="196"/>
  <c r="K49" i="196" s="1"/>
  <c r="V49" i="196" s="1"/>
  <c r="E49" i="196"/>
  <c r="F49" i="196" s="1"/>
  <c r="I47" i="196"/>
  <c r="E47" i="196"/>
  <c r="F47" i="196" s="1"/>
  <c r="I46" i="196"/>
  <c r="E46" i="196"/>
  <c r="F46" i="196" s="1"/>
  <c r="I45" i="196"/>
  <c r="E45" i="196"/>
  <c r="F45" i="196" s="1"/>
  <c r="U44" i="196"/>
  <c r="T44" i="196"/>
  <c r="I44" i="196"/>
  <c r="K44" i="196" s="1"/>
  <c r="E44" i="196"/>
  <c r="F44" i="196" s="1"/>
  <c r="T42" i="196"/>
  <c r="I42" i="196"/>
  <c r="E42" i="196"/>
  <c r="F42" i="196" s="1"/>
  <c r="I41" i="196"/>
  <c r="E41" i="196"/>
  <c r="F41" i="196" s="1"/>
  <c r="U40" i="196"/>
  <c r="T40" i="196"/>
  <c r="I40" i="196"/>
  <c r="K40" i="196" s="1"/>
  <c r="E40" i="196"/>
  <c r="F40" i="196" s="1"/>
  <c r="T38" i="196"/>
  <c r="I38" i="196"/>
  <c r="E38" i="196"/>
  <c r="F38" i="196" s="1"/>
  <c r="T37" i="196"/>
  <c r="I37" i="196"/>
  <c r="E37" i="196"/>
  <c r="F37" i="196" s="1"/>
  <c r="U36" i="196"/>
  <c r="T36" i="196"/>
  <c r="I36" i="196"/>
  <c r="K36" i="196" s="1"/>
  <c r="V36" i="196" s="1"/>
  <c r="E36" i="196"/>
  <c r="F36" i="196" s="1"/>
  <c r="I34" i="196"/>
  <c r="E34" i="196"/>
  <c r="F34" i="196" s="1"/>
  <c r="I33" i="196"/>
  <c r="E33" i="196"/>
  <c r="F33" i="196" s="1"/>
  <c r="I32" i="196"/>
  <c r="E32" i="196"/>
  <c r="F32" i="196" s="1"/>
  <c r="T31" i="196"/>
  <c r="I31" i="196"/>
  <c r="E31" i="196"/>
  <c r="F31" i="196" s="1"/>
  <c r="I30" i="196"/>
  <c r="E30" i="196"/>
  <c r="F30" i="196" s="1"/>
  <c r="U29" i="196"/>
  <c r="T29" i="196"/>
  <c r="I29" i="196"/>
  <c r="K29" i="196" s="1"/>
  <c r="E29" i="196"/>
  <c r="F29" i="196" s="1"/>
  <c r="I27" i="196"/>
  <c r="E27" i="196"/>
  <c r="F27" i="196" s="1"/>
  <c r="T25" i="196"/>
  <c r="I25" i="196"/>
  <c r="E25" i="196"/>
  <c r="F25" i="196" s="1"/>
  <c r="T23" i="196"/>
  <c r="I23" i="196"/>
  <c r="E23" i="196"/>
  <c r="F23" i="196" s="1"/>
  <c r="T22" i="196"/>
  <c r="I22" i="196"/>
  <c r="E22" i="196"/>
  <c r="F22" i="196" s="1"/>
  <c r="T21" i="196"/>
  <c r="I21" i="196"/>
  <c r="E21" i="196"/>
  <c r="F21" i="196" s="1"/>
  <c r="I20" i="196"/>
  <c r="E20" i="196"/>
  <c r="F20" i="196" s="1"/>
  <c r="U19" i="196"/>
  <c r="T19" i="196"/>
  <c r="I19" i="196"/>
  <c r="K19" i="196" s="1"/>
  <c r="V19" i="196" s="1"/>
  <c r="E19" i="196"/>
  <c r="F19" i="196" s="1"/>
  <c r="T17" i="196"/>
  <c r="I17" i="196"/>
  <c r="E17" i="196"/>
  <c r="F17" i="196" s="1"/>
  <c r="T16" i="196"/>
  <c r="I16" i="196"/>
  <c r="E16" i="196"/>
  <c r="F16" i="196" s="1"/>
  <c r="T15" i="196"/>
  <c r="I15" i="196"/>
  <c r="E15" i="196"/>
  <c r="F15" i="196" s="1"/>
  <c r="U14" i="196"/>
  <c r="T14" i="196"/>
  <c r="I14" i="196"/>
  <c r="K14" i="196" s="1"/>
  <c r="V14" i="196" s="1"/>
  <c r="E14" i="196"/>
  <c r="F14" i="196" s="1"/>
  <c r="U13" i="196"/>
  <c r="T13" i="196"/>
  <c r="I13" i="196"/>
  <c r="K13" i="196" s="1"/>
  <c r="E13" i="196"/>
  <c r="F13" i="196" s="1"/>
  <c r="A13" i="196"/>
  <c r="A14" i="196" s="1"/>
  <c r="A15" i="196" s="1"/>
  <c r="A16" i="196" s="1"/>
  <c r="A17" i="196" s="1"/>
  <c r="A19" i="196" s="1"/>
  <c r="A20" i="196" s="1"/>
  <c r="U11" i="196"/>
  <c r="T11" i="196"/>
  <c r="I11" i="196"/>
  <c r="E11" i="196"/>
  <c r="F11" i="196" s="1"/>
  <c r="G173" i="195"/>
  <c r="G175" i="195" s="1"/>
  <c r="G177" i="195" s="1"/>
  <c r="S165" i="195"/>
  <c r="R165" i="195"/>
  <c r="P165" i="195"/>
  <c r="O165" i="195"/>
  <c r="N165" i="195"/>
  <c r="M165" i="195"/>
  <c r="J165" i="195"/>
  <c r="U164" i="195"/>
  <c r="T164" i="195"/>
  <c r="I164" i="195"/>
  <c r="K164" i="195" s="1"/>
  <c r="E164" i="195"/>
  <c r="F164" i="195" s="1"/>
  <c r="U163" i="195"/>
  <c r="T163" i="195"/>
  <c r="I163" i="195"/>
  <c r="K163" i="195" s="1"/>
  <c r="E163" i="195"/>
  <c r="F163" i="195" s="1"/>
  <c r="T160" i="195"/>
  <c r="I160" i="195"/>
  <c r="E160" i="195"/>
  <c r="F160" i="195" s="1"/>
  <c r="T158" i="195"/>
  <c r="I158" i="195"/>
  <c r="E158" i="195"/>
  <c r="F158" i="195" s="1"/>
  <c r="U157" i="195"/>
  <c r="T157" i="195"/>
  <c r="I157" i="195"/>
  <c r="K157" i="195" s="1"/>
  <c r="V157" i="195" s="1"/>
  <c r="E157" i="195"/>
  <c r="F157" i="195" s="1"/>
  <c r="T155" i="195"/>
  <c r="I155" i="195"/>
  <c r="E155" i="195"/>
  <c r="F155" i="195" s="1"/>
  <c r="T154" i="195"/>
  <c r="I154" i="195"/>
  <c r="E154" i="195"/>
  <c r="F154" i="195" s="1"/>
  <c r="U153" i="195"/>
  <c r="T153" i="195"/>
  <c r="I153" i="195"/>
  <c r="K153" i="195" s="1"/>
  <c r="E153" i="195"/>
  <c r="F153" i="195" s="1"/>
  <c r="T151" i="195"/>
  <c r="I151" i="195"/>
  <c r="E151" i="195"/>
  <c r="F151" i="195" s="1"/>
  <c r="T150" i="195"/>
  <c r="I150" i="195"/>
  <c r="E150" i="195"/>
  <c r="F150" i="195" s="1"/>
  <c r="T149" i="195"/>
  <c r="I149" i="195"/>
  <c r="E149" i="195"/>
  <c r="F149" i="195" s="1"/>
  <c r="U148" i="195"/>
  <c r="T148" i="195"/>
  <c r="I148" i="195"/>
  <c r="K148" i="195" s="1"/>
  <c r="V148" i="195" s="1"/>
  <c r="E148" i="195"/>
  <c r="F148" i="195" s="1"/>
  <c r="T147" i="195"/>
  <c r="I147" i="195"/>
  <c r="E147" i="195"/>
  <c r="F147" i="195" s="1"/>
  <c r="T146" i="195"/>
  <c r="I146" i="195"/>
  <c r="E146" i="195"/>
  <c r="F146" i="195" s="1"/>
  <c r="T145" i="195"/>
  <c r="I145" i="195"/>
  <c r="E145" i="195"/>
  <c r="F145" i="195" s="1"/>
  <c r="T144" i="195"/>
  <c r="I144" i="195"/>
  <c r="E144" i="195"/>
  <c r="F144" i="195" s="1"/>
  <c r="T143" i="195"/>
  <c r="I143" i="195"/>
  <c r="E143" i="195"/>
  <c r="F143" i="195" s="1"/>
  <c r="T142" i="195"/>
  <c r="I142" i="195"/>
  <c r="E142" i="195"/>
  <c r="F142" i="195" s="1"/>
  <c r="T140" i="195"/>
  <c r="I140" i="195"/>
  <c r="E140" i="195"/>
  <c r="F140" i="195" s="1"/>
  <c r="T139" i="195"/>
  <c r="I139" i="195"/>
  <c r="E139" i="195"/>
  <c r="F139" i="195" s="1"/>
  <c r="T138" i="195"/>
  <c r="I138" i="195"/>
  <c r="E138" i="195"/>
  <c r="F138" i="195" s="1"/>
  <c r="T137" i="195"/>
  <c r="I137" i="195"/>
  <c r="E137" i="195"/>
  <c r="F137" i="195" s="1"/>
  <c r="T136" i="195"/>
  <c r="I136" i="195"/>
  <c r="E136" i="195"/>
  <c r="F136" i="195" s="1"/>
  <c r="T135" i="195"/>
  <c r="I135" i="195"/>
  <c r="E135" i="195"/>
  <c r="F135" i="195" s="1"/>
  <c r="T134" i="195"/>
  <c r="I134" i="195"/>
  <c r="E134" i="195"/>
  <c r="F134" i="195" s="1"/>
  <c r="T133" i="195"/>
  <c r="I133" i="195"/>
  <c r="E133" i="195"/>
  <c r="F133" i="195" s="1"/>
  <c r="T132" i="195"/>
  <c r="I132" i="195"/>
  <c r="E132" i="195"/>
  <c r="F132" i="195" s="1"/>
  <c r="T131" i="195"/>
  <c r="I131" i="195"/>
  <c r="E131" i="195"/>
  <c r="F131" i="195" s="1"/>
  <c r="I130" i="195"/>
  <c r="E130" i="195"/>
  <c r="F130" i="195" s="1"/>
  <c r="I129" i="195"/>
  <c r="E129" i="195"/>
  <c r="F129" i="195" s="1"/>
  <c r="I128" i="195"/>
  <c r="E128" i="195"/>
  <c r="F128" i="195" s="1"/>
  <c r="T127" i="195"/>
  <c r="I127" i="195"/>
  <c r="E127" i="195"/>
  <c r="F127" i="195" s="1"/>
  <c r="I126" i="195"/>
  <c r="E126" i="195"/>
  <c r="F126" i="195" s="1"/>
  <c r="I125" i="195"/>
  <c r="E125" i="195"/>
  <c r="F125" i="195" s="1"/>
  <c r="I124" i="195"/>
  <c r="E124" i="195"/>
  <c r="F124" i="195" s="1"/>
  <c r="T123" i="195"/>
  <c r="I123" i="195"/>
  <c r="E123" i="195"/>
  <c r="F123" i="195" s="1"/>
  <c r="T122" i="195"/>
  <c r="I122" i="195"/>
  <c r="E122" i="195"/>
  <c r="F122" i="195" s="1"/>
  <c r="T121" i="195"/>
  <c r="I121" i="195"/>
  <c r="E121" i="195"/>
  <c r="F121" i="195" s="1"/>
  <c r="I120" i="195"/>
  <c r="E120" i="195"/>
  <c r="F120" i="195" s="1"/>
  <c r="T119" i="195"/>
  <c r="I119" i="195"/>
  <c r="E119" i="195"/>
  <c r="F119" i="195" s="1"/>
  <c r="I118" i="195"/>
  <c r="E118" i="195"/>
  <c r="F118" i="195" s="1"/>
  <c r="I117" i="195"/>
  <c r="E117" i="195"/>
  <c r="F117" i="195" s="1"/>
  <c r="I115" i="195"/>
  <c r="E115" i="195"/>
  <c r="F115" i="195" s="1"/>
  <c r="I114" i="195"/>
  <c r="E114" i="195"/>
  <c r="F114" i="195" s="1"/>
  <c r="T113" i="195"/>
  <c r="I113" i="195"/>
  <c r="E113" i="195"/>
  <c r="F113" i="195" s="1"/>
  <c r="T112" i="195"/>
  <c r="I112" i="195"/>
  <c r="E112" i="195"/>
  <c r="F112" i="195" s="1"/>
  <c r="I111" i="195"/>
  <c r="E111" i="195"/>
  <c r="F111" i="195" s="1"/>
  <c r="T110" i="195"/>
  <c r="I110" i="195"/>
  <c r="E110" i="195"/>
  <c r="F110" i="195" s="1"/>
  <c r="T109" i="195"/>
  <c r="I109" i="195"/>
  <c r="E109" i="195"/>
  <c r="F109" i="195" s="1"/>
  <c r="T108" i="195"/>
  <c r="I108" i="195"/>
  <c r="E108" i="195"/>
  <c r="F108" i="195" s="1"/>
  <c r="I107" i="195"/>
  <c r="E107" i="195"/>
  <c r="F107" i="195" s="1"/>
  <c r="I106" i="195"/>
  <c r="E106" i="195"/>
  <c r="F106" i="195" s="1"/>
  <c r="T105" i="195"/>
  <c r="I105" i="195"/>
  <c r="E105" i="195"/>
  <c r="F105" i="195" s="1"/>
  <c r="T104" i="195"/>
  <c r="I104" i="195"/>
  <c r="E104" i="195"/>
  <c r="F104" i="195" s="1"/>
  <c r="T103" i="195"/>
  <c r="I103" i="195"/>
  <c r="E103" i="195"/>
  <c r="F103" i="195" s="1"/>
  <c r="I102" i="195"/>
  <c r="E102" i="195"/>
  <c r="F102" i="195" s="1"/>
  <c r="T101" i="195"/>
  <c r="I101" i="195"/>
  <c r="E101" i="195"/>
  <c r="F101" i="195" s="1"/>
  <c r="I100" i="195"/>
  <c r="E100" i="195"/>
  <c r="F100" i="195" s="1"/>
  <c r="I99" i="195"/>
  <c r="E99" i="195"/>
  <c r="F99" i="195" s="1"/>
  <c r="T98" i="195"/>
  <c r="I98" i="195"/>
  <c r="E98" i="195"/>
  <c r="F98" i="195" s="1"/>
  <c r="I97" i="195"/>
  <c r="E97" i="195"/>
  <c r="F97" i="195" s="1"/>
  <c r="I96" i="195"/>
  <c r="E96" i="195"/>
  <c r="F96" i="195" s="1"/>
  <c r="U95" i="195"/>
  <c r="T95" i="195"/>
  <c r="I95" i="195"/>
  <c r="K95" i="195" s="1"/>
  <c r="V95" i="195" s="1"/>
  <c r="E95" i="195"/>
  <c r="F95" i="195" s="1"/>
  <c r="U93" i="195"/>
  <c r="T93" i="195"/>
  <c r="I93" i="195"/>
  <c r="K93" i="195" s="1"/>
  <c r="E93" i="195"/>
  <c r="F93" i="195" s="1"/>
  <c r="T92" i="195"/>
  <c r="I92" i="195"/>
  <c r="E92" i="195"/>
  <c r="F92" i="195" s="1"/>
  <c r="I91" i="195"/>
  <c r="E91" i="195"/>
  <c r="F91" i="195" s="1"/>
  <c r="T90" i="195"/>
  <c r="I90" i="195"/>
  <c r="E90" i="195"/>
  <c r="F90" i="195" s="1"/>
  <c r="I89" i="195"/>
  <c r="E89" i="195"/>
  <c r="F89" i="195" s="1"/>
  <c r="U88" i="195"/>
  <c r="U87" i="195"/>
  <c r="T87" i="195"/>
  <c r="I87" i="195"/>
  <c r="K87" i="195" s="1"/>
  <c r="E87" i="195"/>
  <c r="F87" i="195" s="1"/>
  <c r="U85" i="195"/>
  <c r="T85" i="195"/>
  <c r="I85" i="195"/>
  <c r="K85" i="195" s="1"/>
  <c r="V85" i="195" s="1"/>
  <c r="E85" i="195"/>
  <c r="F85" i="195" s="1"/>
  <c r="T83" i="195"/>
  <c r="I83" i="195"/>
  <c r="E83" i="195"/>
  <c r="F83" i="195" s="1"/>
  <c r="I82" i="195"/>
  <c r="E82" i="195"/>
  <c r="F82" i="195" s="1"/>
  <c r="T81" i="195"/>
  <c r="I81" i="195"/>
  <c r="E81" i="195"/>
  <c r="F81" i="195" s="1"/>
  <c r="T79" i="195"/>
  <c r="I79" i="195"/>
  <c r="E79" i="195"/>
  <c r="F79" i="195" s="1"/>
  <c r="I78" i="195"/>
  <c r="E78" i="195"/>
  <c r="F78" i="195" s="1"/>
  <c r="T77" i="195"/>
  <c r="I77" i="195"/>
  <c r="E77" i="195"/>
  <c r="F77" i="195" s="1"/>
  <c r="T76" i="195"/>
  <c r="I76" i="195"/>
  <c r="E76" i="195"/>
  <c r="F76" i="195" s="1"/>
  <c r="T75" i="195"/>
  <c r="I75" i="195"/>
  <c r="E75" i="195"/>
  <c r="F75" i="195" s="1"/>
  <c r="I74" i="195"/>
  <c r="E74" i="195"/>
  <c r="F74" i="195" s="1"/>
  <c r="I73" i="195"/>
  <c r="E73" i="195"/>
  <c r="F73" i="195" s="1"/>
  <c r="I72" i="195"/>
  <c r="E72" i="195"/>
  <c r="F72" i="195" s="1"/>
  <c r="T70" i="195"/>
  <c r="I70" i="195"/>
  <c r="E70" i="195"/>
  <c r="F70" i="195" s="1"/>
  <c r="T69" i="195"/>
  <c r="I69" i="195"/>
  <c r="E69" i="195"/>
  <c r="F69" i="195" s="1"/>
  <c r="T68" i="195"/>
  <c r="I68" i="195"/>
  <c r="E68" i="195"/>
  <c r="F68" i="195" s="1"/>
  <c r="T67" i="195"/>
  <c r="I67" i="195"/>
  <c r="E67" i="195"/>
  <c r="F67" i="195" s="1"/>
  <c r="T66" i="195"/>
  <c r="I66" i="195"/>
  <c r="E66" i="195"/>
  <c r="F66" i="195" s="1"/>
  <c r="T65" i="195"/>
  <c r="I65" i="195"/>
  <c r="E65" i="195"/>
  <c r="F65" i="195" s="1"/>
  <c r="T64" i="195"/>
  <c r="I64" i="195"/>
  <c r="E64" i="195"/>
  <c r="F64" i="195" s="1"/>
  <c r="T63" i="195"/>
  <c r="I63" i="195"/>
  <c r="E63" i="195"/>
  <c r="F63" i="195" s="1"/>
  <c r="T62" i="195"/>
  <c r="I62" i="195"/>
  <c r="E62" i="195"/>
  <c r="F62" i="195" s="1"/>
  <c r="T61" i="195"/>
  <c r="I61" i="195"/>
  <c r="E61" i="195"/>
  <c r="F61" i="195" s="1"/>
  <c r="T60" i="195"/>
  <c r="I60" i="195"/>
  <c r="E60" i="195"/>
  <c r="F60" i="195" s="1"/>
  <c r="U59" i="195"/>
  <c r="T59" i="195"/>
  <c r="I59" i="195"/>
  <c r="K59" i="195" s="1"/>
  <c r="V59" i="195" s="1"/>
  <c r="E59" i="195"/>
  <c r="F59" i="195" s="1"/>
  <c r="I58" i="195"/>
  <c r="E58" i="195"/>
  <c r="F58" i="195" s="1"/>
  <c r="T57" i="195"/>
  <c r="I57" i="195"/>
  <c r="E57" i="195"/>
  <c r="F57" i="195" s="1"/>
  <c r="U56" i="195"/>
  <c r="T56" i="195"/>
  <c r="I56" i="195"/>
  <c r="K56" i="195" s="1"/>
  <c r="V56" i="195" s="1"/>
  <c r="E56" i="195"/>
  <c r="F56" i="195" s="1"/>
  <c r="I54" i="195"/>
  <c r="E54" i="195"/>
  <c r="F54" i="195" s="1"/>
  <c r="I53" i="195"/>
  <c r="E53" i="195"/>
  <c r="F53" i="195" s="1"/>
  <c r="I52" i="195"/>
  <c r="E52" i="195"/>
  <c r="F52" i="195" s="1"/>
  <c r="U51" i="195"/>
  <c r="T51" i="195"/>
  <c r="I51" i="195"/>
  <c r="K51" i="195" s="1"/>
  <c r="E51" i="195"/>
  <c r="F51" i="195" s="1"/>
  <c r="U50" i="195"/>
  <c r="T50" i="195"/>
  <c r="I50" i="195"/>
  <c r="K50" i="195" s="1"/>
  <c r="V50" i="195" s="1"/>
  <c r="E50" i="195"/>
  <c r="F50" i="195" s="1"/>
  <c r="I48" i="195"/>
  <c r="E48" i="195"/>
  <c r="F48" i="195" s="1"/>
  <c r="I47" i="195"/>
  <c r="E47" i="195"/>
  <c r="F47" i="195" s="1"/>
  <c r="I46" i="195"/>
  <c r="E46" i="195"/>
  <c r="F46" i="195" s="1"/>
  <c r="U45" i="195"/>
  <c r="T45" i="195"/>
  <c r="I45" i="195"/>
  <c r="K45" i="195" s="1"/>
  <c r="V45" i="195" s="1"/>
  <c r="E45" i="195"/>
  <c r="F45" i="195" s="1"/>
  <c r="T43" i="195"/>
  <c r="I43" i="195"/>
  <c r="E43" i="195"/>
  <c r="F43" i="195" s="1"/>
  <c r="I42" i="195"/>
  <c r="E42" i="195"/>
  <c r="F42" i="195" s="1"/>
  <c r="U41" i="195"/>
  <c r="T41" i="195"/>
  <c r="I41" i="195"/>
  <c r="K41" i="195" s="1"/>
  <c r="V41" i="195" s="1"/>
  <c r="E41" i="195"/>
  <c r="F41" i="195" s="1"/>
  <c r="T39" i="195"/>
  <c r="I39" i="195"/>
  <c r="E39" i="195"/>
  <c r="F39" i="195" s="1"/>
  <c r="T38" i="195"/>
  <c r="I38" i="195"/>
  <c r="E38" i="195"/>
  <c r="F38" i="195" s="1"/>
  <c r="U37" i="195"/>
  <c r="T37" i="195"/>
  <c r="I37" i="195"/>
  <c r="K37" i="195" s="1"/>
  <c r="E37" i="195"/>
  <c r="F37" i="195" s="1"/>
  <c r="I35" i="195"/>
  <c r="E35" i="195"/>
  <c r="F35" i="195" s="1"/>
  <c r="I34" i="195"/>
  <c r="E34" i="195"/>
  <c r="F34" i="195" s="1"/>
  <c r="I33" i="195"/>
  <c r="E33" i="195"/>
  <c r="F33" i="195" s="1"/>
  <c r="T32" i="195"/>
  <c r="I32" i="195"/>
  <c r="E32" i="195"/>
  <c r="F32" i="195" s="1"/>
  <c r="I31" i="195"/>
  <c r="E31" i="195"/>
  <c r="F31" i="195" s="1"/>
  <c r="U30" i="195"/>
  <c r="T30" i="195"/>
  <c r="I30" i="195"/>
  <c r="K30" i="195" s="1"/>
  <c r="E30" i="195"/>
  <c r="F30" i="195" s="1"/>
  <c r="I28" i="195"/>
  <c r="E28" i="195"/>
  <c r="F28" i="195" s="1"/>
  <c r="T26" i="195"/>
  <c r="I26" i="195"/>
  <c r="E26" i="195"/>
  <c r="F26" i="195" s="1"/>
  <c r="T24" i="195"/>
  <c r="I24" i="195"/>
  <c r="E24" i="195"/>
  <c r="F24" i="195" s="1"/>
  <c r="T23" i="195"/>
  <c r="I23" i="195"/>
  <c r="E23" i="195"/>
  <c r="F23" i="195" s="1"/>
  <c r="T22" i="195"/>
  <c r="I22" i="195"/>
  <c r="E22" i="195"/>
  <c r="F22" i="195" s="1"/>
  <c r="I21" i="195"/>
  <c r="E21" i="195"/>
  <c r="F21" i="195" s="1"/>
  <c r="T20" i="195"/>
  <c r="I20" i="195"/>
  <c r="E20" i="195"/>
  <c r="F20" i="195" s="1"/>
  <c r="U19" i="195"/>
  <c r="T19" i="195"/>
  <c r="I19" i="195"/>
  <c r="K19" i="195" s="1"/>
  <c r="V19" i="195" s="1"/>
  <c r="E19" i="195"/>
  <c r="F19" i="195" s="1"/>
  <c r="T17" i="195"/>
  <c r="I17" i="195"/>
  <c r="E17" i="195"/>
  <c r="F17" i="195" s="1"/>
  <c r="T16" i="195"/>
  <c r="I16" i="195"/>
  <c r="E16" i="195"/>
  <c r="F16" i="195" s="1"/>
  <c r="T15" i="195"/>
  <c r="I15" i="195"/>
  <c r="E15" i="195"/>
  <c r="F15" i="195" s="1"/>
  <c r="U14" i="195"/>
  <c r="T14" i="195"/>
  <c r="I14" i="195"/>
  <c r="K14" i="195" s="1"/>
  <c r="V14" i="195" s="1"/>
  <c r="E14" i="195"/>
  <c r="F14" i="195" s="1"/>
  <c r="U13" i="195"/>
  <c r="T13" i="195"/>
  <c r="I13" i="195"/>
  <c r="K13" i="195" s="1"/>
  <c r="E13" i="195"/>
  <c r="F13" i="195" s="1"/>
  <c r="A13" i="195"/>
  <c r="A14" i="195" s="1"/>
  <c r="A15" i="195" s="1"/>
  <c r="A16" i="195" s="1"/>
  <c r="A17" i="195" s="1"/>
  <c r="A19" i="195" s="1"/>
  <c r="A20" i="195" s="1"/>
  <c r="A21" i="195" s="1"/>
  <c r="A22" i="195" s="1"/>
  <c r="A23" i="195" s="1"/>
  <c r="A24" i="195" s="1"/>
  <c r="U11" i="195"/>
  <c r="T11" i="195"/>
  <c r="I11" i="195"/>
  <c r="E11" i="195"/>
  <c r="F11" i="195" s="1"/>
  <c r="G173" i="194"/>
  <c r="G175" i="194" s="1"/>
  <c r="G177" i="194" s="1"/>
  <c r="S165" i="194"/>
  <c r="R165" i="194"/>
  <c r="P165" i="194"/>
  <c r="O165" i="194"/>
  <c r="N165" i="194"/>
  <c r="M165" i="194"/>
  <c r="J165" i="194"/>
  <c r="U164" i="194"/>
  <c r="T164" i="194"/>
  <c r="I164" i="194"/>
  <c r="K164" i="194" s="1"/>
  <c r="E164" i="194"/>
  <c r="F164" i="194" s="1"/>
  <c r="U163" i="194"/>
  <c r="T163" i="194"/>
  <c r="I163" i="194"/>
  <c r="K163" i="194" s="1"/>
  <c r="V163" i="194" s="1"/>
  <c r="E163" i="194"/>
  <c r="F163" i="194" s="1"/>
  <c r="T160" i="194"/>
  <c r="I160" i="194"/>
  <c r="E160" i="194"/>
  <c r="F160" i="194" s="1"/>
  <c r="T158" i="194"/>
  <c r="I158" i="194"/>
  <c r="E158" i="194"/>
  <c r="F158" i="194" s="1"/>
  <c r="U157" i="194"/>
  <c r="T157" i="194"/>
  <c r="I157" i="194"/>
  <c r="K157" i="194" s="1"/>
  <c r="V157" i="194" s="1"/>
  <c r="E157" i="194"/>
  <c r="F157" i="194" s="1"/>
  <c r="T155" i="194"/>
  <c r="I155" i="194"/>
  <c r="E155" i="194"/>
  <c r="F155" i="194" s="1"/>
  <c r="T154" i="194"/>
  <c r="I154" i="194"/>
  <c r="E154" i="194"/>
  <c r="F154" i="194" s="1"/>
  <c r="U153" i="194"/>
  <c r="T153" i="194"/>
  <c r="I153" i="194"/>
  <c r="K153" i="194" s="1"/>
  <c r="E153" i="194"/>
  <c r="F153" i="194" s="1"/>
  <c r="T151" i="194"/>
  <c r="I151" i="194"/>
  <c r="E151" i="194"/>
  <c r="F151" i="194" s="1"/>
  <c r="T150" i="194"/>
  <c r="I150" i="194"/>
  <c r="E150" i="194"/>
  <c r="F150" i="194" s="1"/>
  <c r="T149" i="194"/>
  <c r="I149" i="194"/>
  <c r="E149" i="194"/>
  <c r="F149" i="194" s="1"/>
  <c r="U148" i="194"/>
  <c r="T148" i="194"/>
  <c r="I148" i="194"/>
  <c r="K148" i="194" s="1"/>
  <c r="E148" i="194"/>
  <c r="F148" i="194" s="1"/>
  <c r="T147" i="194"/>
  <c r="I147" i="194"/>
  <c r="E147" i="194"/>
  <c r="F147" i="194" s="1"/>
  <c r="T146" i="194"/>
  <c r="I146" i="194"/>
  <c r="E146" i="194"/>
  <c r="F146" i="194" s="1"/>
  <c r="T145" i="194"/>
  <c r="I145" i="194"/>
  <c r="E145" i="194"/>
  <c r="F145" i="194" s="1"/>
  <c r="T144" i="194"/>
  <c r="I144" i="194"/>
  <c r="E144" i="194"/>
  <c r="F144" i="194" s="1"/>
  <c r="T143" i="194"/>
  <c r="I143" i="194"/>
  <c r="E143" i="194"/>
  <c r="F143" i="194" s="1"/>
  <c r="T142" i="194"/>
  <c r="I142" i="194"/>
  <c r="E142" i="194"/>
  <c r="F142" i="194" s="1"/>
  <c r="T140" i="194"/>
  <c r="I140" i="194"/>
  <c r="E140" i="194"/>
  <c r="F140" i="194" s="1"/>
  <c r="T139" i="194"/>
  <c r="I139" i="194"/>
  <c r="E139" i="194"/>
  <c r="F139" i="194" s="1"/>
  <c r="T138" i="194"/>
  <c r="I138" i="194"/>
  <c r="E138" i="194"/>
  <c r="F138" i="194" s="1"/>
  <c r="T137" i="194"/>
  <c r="I137" i="194"/>
  <c r="E137" i="194"/>
  <c r="F137" i="194" s="1"/>
  <c r="T136" i="194"/>
  <c r="I136" i="194"/>
  <c r="E136" i="194"/>
  <c r="F136" i="194" s="1"/>
  <c r="T135" i="194"/>
  <c r="I135" i="194"/>
  <c r="E135" i="194"/>
  <c r="F135" i="194" s="1"/>
  <c r="T134" i="194"/>
  <c r="I134" i="194"/>
  <c r="E134" i="194"/>
  <c r="F134" i="194" s="1"/>
  <c r="T133" i="194"/>
  <c r="I133" i="194"/>
  <c r="E133" i="194"/>
  <c r="F133" i="194" s="1"/>
  <c r="T132" i="194"/>
  <c r="I132" i="194"/>
  <c r="E132" i="194"/>
  <c r="F132" i="194" s="1"/>
  <c r="T131" i="194"/>
  <c r="I131" i="194"/>
  <c r="E131" i="194"/>
  <c r="F131" i="194" s="1"/>
  <c r="I130" i="194"/>
  <c r="E130" i="194"/>
  <c r="F130" i="194" s="1"/>
  <c r="I129" i="194"/>
  <c r="E129" i="194"/>
  <c r="F129" i="194" s="1"/>
  <c r="I128" i="194"/>
  <c r="E128" i="194"/>
  <c r="F128" i="194" s="1"/>
  <c r="T127" i="194"/>
  <c r="I127" i="194"/>
  <c r="E127" i="194"/>
  <c r="F127" i="194" s="1"/>
  <c r="I126" i="194"/>
  <c r="E126" i="194"/>
  <c r="F126" i="194" s="1"/>
  <c r="I125" i="194"/>
  <c r="E125" i="194"/>
  <c r="F125" i="194" s="1"/>
  <c r="I124" i="194"/>
  <c r="E124" i="194"/>
  <c r="F124" i="194" s="1"/>
  <c r="T123" i="194"/>
  <c r="I123" i="194"/>
  <c r="E123" i="194"/>
  <c r="F123" i="194" s="1"/>
  <c r="T122" i="194"/>
  <c r="I122" i="194"/>
  <c r="E122" i="194"/>
  <c r="F122" i="194" s="1"/>
  <c r="T121" i="194"/>
  <c r="I121" i="194"/>
  <c r="E121" i="194"/>
  <c r="F121" i="194" s="1"/>
  <c r="I120" i="194"/>
  <c r="E120" i="194"/>
  <c r="F120" i="194" s="1"/>
  <c r="T119" i="194"/>
  <c r="I119" i="194"/>
  <c r="E119" i="194"/>
  <c r="F119" i="194" s="1"/>
  <c r="I118" i="194"/>
  <c r="E118" i="194"/>
  <c r="F118" i="194" s="1"/>
  <c r="I117" i="194"/>
  <c r="E117" i="194"/>
  <c r="F117" i="194" s="1"/>
  <c r="I115" i="194"/>
  <c r="E115" i="194"/>
  <c r="F115" i="194" s="1"/>
  <c r="I114" i="194"/>
  <c r="E114" i="194"/>
  <c r="F114" i="194" s="1"/>
  <c r="T113" i="194"/>
  <c r="I113" i="194"/>
  <c r="E113" i="194"/>
  <c r="F113" i="194" s="1"/>
  <c r="T112" i="194"/>
  <c r="I112" i="194"/>
  <c r="E112" i="194"/>
  <c r="F112" i="194" s="1"/>
  <c r="I111" i="194"/>
  <c r="E111" i="194"/>
  <c r="F111" i="194" s="1"/>
  <c r="T110" i="194"/>
  <c r="I110" i="194"/>
  <c r="E110" i="194"/>
  <c r="F110" i="194" s="1"/>
  <c r="T109" i="194"/>
  <c r="I109" i="194"/>
  <c r="E109" i="194"/>
  <c r="F109" i="194" s="1"/>
  <c r="T108" i="194"/>
  <c r="I108" i="194"/>
  <c r="E108" i="194"/>
  <c r="F108" i="194" s="1"/>
  <c r="I107" i="194"/>
  <c r="E107" i="194"/>
  <c r="F107" i="194" s="1"/>
  <c r="I106" i="194"/>
  <c r="E106" i="194"/>
  <c r="F106" i="194" s="1"/>
  <c r="T105" i="194"/>
  <c r="I105" i="194"/>
  <c r="E105" i="194"/>
  <c r="F105" i="194" s="1"/>
  <c r="T104" i="194"/>
  <c r="I104" i="194"/>
  <c r="E104" i="194"/>
  <c r="F104" i="194" s="1"/>
  <c r="T103" i="194"/>
  <c r="I103" i="194"/>
  <c r="E103" i="194"/>
  <c r="F103" i="194" s="1"/>
  <c r="I102" i="194"/>
  <c r="E102" i="194"/>
  <c r="F102" i="194" s="1"/>
  <c r="T101" i="194"/>
  <c r="I101" i="194"/>
  <c r="E101" i="194"/>
  <c r="F101" i="194" s="1"/>
  <c r="I100" i="194"/>
  <c r="E100" i="194"/>
  <c r="F100" i="194" s="1"/>
  <c r="I99" i="194"/>
  <c r="E99" i="194"/>
  <c r="F99" i="194" s="1"/>
  <c r="T98" i="194"/>
  <c r="I98" i="194"/>
  <c r="E98" i="194"/>
  <c r="F98" i="194" s="1"/>
  <c r="I97" i="194"/>
  <c r="E97" i="194"/>
  <c r="F97" i="194" s="1"/>
  <c r="I96" i="194"/>
  <c r="E96" i="194"/>
  <c r="F96" i="194" s="1"/>
  <c r="U95" i="194"/>
  <c r="T95" i="194"/>
  <c r="I95" i="194"/>
  <c r="K95" i="194" s="1"/>
  <c r="V95" i="194" s="1"/>
  <c r="E95" i="194"/>
  <c r="F95" i="194" s="1"/>
  <c r="U93" i="194"/>
  <c r="T93" i="194"/>
  <c r="I93" i="194"/>
  <c r="K93" i="194" s="1"/>
  <c r="E93" i="194"/>
  <c r="F93" i="194" s="1"/>
  <c r="T92" i="194"/>
  <c r="I92" i="194"/>
  <c r="E92" i="194"/>
  <c r="F92" i="194" s="1"/>
  <c r="I91" i="194"/>
  <c r="E91" i="194"/>
  <c r="F91" i="194" s="1"/>
  <c r="T90" i="194"/>
  <c r="I90" i="194"/>
  <c r="E90" i="194"/>
  <c r="F90" i="194" s="1"/>
  <c r="I89" i="194"/>
  <c r="E89" i="194"/>
  <c r="F89" i="194" s="1"/>
  <c r="U88" i="194"/>
  <c r="U87" i="194"/>
  <c r="T87" i="194"/>
  <c r="I87" i="194"/>
  <c r="K87" i="194" s="1"/>
  <c r="V87" i="194" s="1"/>
  <c r="E87" i="194"/>
  <c r="F87" i="194" s="1"/>
  <c r="U85" i="194"/>
  <c r="T85" i="194"/>
  <c r="I85" i="194"/>
  <c r="K85" i="194" s="1"/>
  <c r="V85" i="194" s="1"/>
  <c r="E85" i="194"/>
  <c r="F85" i="194" s="1"/>
  <c r="T83" i="194"/>
  <c r="I83" i="194"/>
  <c r="E83" i="194"/>
  <c r="F83" i="194" s="1"/>
  <c r="I82" i="194"/>
  <c r="E82" i="194"/>
  <c r="F82" i="194" s="1"/>
  <c r="T81" i="194"/>
  <c r="I81" i="194"/>
  <c r="E81" i="194"/>
  <c r="F81" i="194" s="1"/>
  <c r="T79" i="194"/>
  <c r="I79" i="194"/>
  <c r="E79" i="194"/>
  <c r="F79" i="194" s="1"/>
  <c r="I78" i="194"/>
  <c r="E78" i="194"/>
  <c r="F78" i="194" s="1"/>
  <c r="T77" i="194"/>
  <c r="I77" i="194"/>
  <c r="E77" i="194"/>
  <c r="F77" i="194" s="1"/>
  <c r="T76" i="194"/>
  <c r="I76" i="194"/>
  <c r="E76" i="194"/>
  <c r="F76" i="194" s="1"/>
  <c r="T75" i="194"/>
  <c r="I75" i="194"/>
  <c r="E75" i="194"/>
  <c r="F75" i="194" s="1"/>
  <c r="I74" i="194"/>
  <c r="E74" i="194"/>
  <c r="F74" i="194" s="1"/>
  <c r="I73" i="194"/>
  <c r="E73" i="194"/>
  <c r="F73" i="194" s="1"/>
  <c r="I72" i="194"/>
  <c r="E72" i="194"/>
  <c r="F72" i="194" s="1"/>
  <c r="T70" i="194"/>
  <c r="I70" i="194"/>
  <c r="E70" i="194"/>
  <c r="F70" i="194" s="1"/>
  <c r="T69" i="194"/>
  <c r="I69" i="194"/>
  <c r="E69" i="194"/>
  <c r="F69" i="194" s="1"/>
  <c r="T68" i="194"/>
  <c r="I68" i="194"/>
  <c r="E68" i="194"/>
  <c r="F68" i="194" s="1"/>
  <c r="T67" i="194"/>
  <c r="I67" i="194"/>
  <c r="E67" i="194"/>
  <c r="F67" i="194" s="1"/>
  <c r="T66" i="194"/>
  <c r="I66" i="194"/>
  <c r="E66" i="194"/>
  <c r="F66" i="194" s="1"/>
  <c r="T65" i="194"/>
  <c r="I65" i="194"/>
  <c r="E65" i="194"/>
  <c r="F65" i="194" s="1"/>
  <c r="T64" i="194"/>
  <c r="I64" i="194"/>
  <c r="E64" i="194"/>
  <c r="F64" i="194" s="1"/>
  <c r="T63" i="194"/>
  <c r="I63" i="194"/>
  <c r="E63" i="194"/>
  <c r="F63" i="194" s="1"/>
  <c r="T62" i="194"/>
  <c r="I62" i="194"/>
  <c r="E62" i="194"/>
  <c r="F62" i="194" s="1"/>
  <c r="T61" i="194"/>
  <c r="I61" i="194"/>
  <c r="E61" i="194"/>
  <c r="F61" i="194" s="1"/>
  <c r="T60" i="194"/>
  <c r="I60" i="194"/>
  <c r="E60" i="194"/>
  <c r="F60" i="194" s="1"/>
  <c r="U59" i="194"/>
  <c r="T59" i="194"/>
  <c r="I59" i="194"/>
  <c r="K59" i="194" s="1"/>
  <c r="E59" i="194"/>
  <c r="F59" i="194" s="1"/>
  <c r="I58" i="194"/>
  <c r="E58" i="194"/>
  <c r="F58" i="194" s="1"/>
  <c r="T57" i="194"/>
  <c r="I57" i="194"/>
  <c r="E57" i="194"/>
  <c r="F57" i="194" s="1"/>
  <c r="U56" i="194"/>
  <c r="T56" i="194"/>
  <c r="I56" i="194"/>
  <c r="K56" i="194" s="1"/>
  <c r="E56" i="194"/>
  <c r="F56" i="194" s="1"/>
  <c r="I54" i="194"/>
  <c r="E54" i="194"/>
  <c r="F54" i="194" s="1"/>
  <c r="I53" i="194"/>
  <c r="E53" i="194"/>
  <c r="F53" i="194" s="1"/>
  <c r="I52" i="194"/>
  <c r="E52" i="194"/>
  <c r="F52" i="194" s="1"/>
  <c r="U51" i="194"/>
  <c r="T51" i="194"/>
  <c r="I51" i="194"/>
  <c r="K51" i="194" s="1"/>
  <c r="E51" i="194"/>
  <c r="F51" i="194" s="1"/>
  <c r="U50" i="194"/>
  <c r="T50" i="194"/>
  <c r="I50" i="194"/>
  <c r="K50" i="194" s="1"/>
  <c r="V50" i="194" s="1"/>
  <c r="E50" i="194"/>
  <c r="F50" i="194" s="1"/>
  <c r="I48" i="194"/>
  <c r="E48" i="194"/>
  <c r="F48" i="194" s="1"/>
  <c r="I47" i="194"/>
  <c r="E47" i="194"/>
  <c r="F47" i="194" s="1"/>
  <c r="I46" i="194"/>
  <c r="E46" i="194"/>
  <c r="F46" i="194" s="1"/>
  <c r="U45" i="194"/>
  <c r="T45" i="194"/>
  <c r="I45" i="194"/>
  <c r="K45" i="194" s="1"/>
  <c r="E45" i="194"/>
  <c r="F45" i="194" s="1"/>
  <c r="T43" i="194"/>
  <c r="I43" i="194"/>
  <c r="E43" i="194"/>
  <c r="F43" i="194" s="1"/>
  <c r="I42" i="194"/>
  <c r="E42" i="194"/>
  <c r="F42" i="194" s="1"/>
  <c r="U41" i="194"/>
  <c r="T41" i="194"/>
  <c r="I41" i="194"/>
  <c r="K41" i="194" s="1"/>
  <c r="V41" i="194" s="1"/>
  <c r="E41" i="194"/>
  <c r="F41" i="194" s="1"/>
  <c r="T39" i="194"/>
  <c r="I39" i="194"/>
  <c r="E39" i="194"/>
  <c r="F39" i="194" s="1"/>
  <c r="T38" i="194"/>
  <c r="I38" i="194"/>
  <c r="E38" i="194"/>
  <c r="F38" i="194" s="1"/>
  <c r="U37" i="194"/>
  <c r="T37" i="194"/>
  <c r="I37" i="194"/>
  <c r="K37" i="194" s="1"/>
  <c r="E37" i="194"/>
  <c r="F37" i="194" s="1"/>
  <c r="I35" i="194"/>
  <c r="E35" i="194"/>
  <c r="F35" i="194" s="1"/>
  <c r="I34" i="194"/>
  <c r="E34" i="194"/>
  <c r="F34" i="194" s="1"/>
  <c r="I33" i="194"/>
  <c r="E33" i="194"/>
  <c r="F33" i="194" s="1"/>
  <c r="T32" i="194"/>
  <c r="I32" i="194"/>
  <c r="E32" i="194"/>
  <c r="F32" i="194" s="1"/>
  <c r="I31" i="194"/>
  <c r="E31" i="194"/>
  <c r="F31" i="194" s="1"/>
  <c r="U30" i="194"/>
  <c r="T30" i="194"/>
  <c r="I30" i="194"/>
  <c r="K30" i="194" s="1"/>
  <c r="V30" i="194" s="1"/>
  <c r="E30" i="194"/>
  <c r="F30" i="194" s="1"/>
  <c r="I28" i="194"/>
  <c r="E28" i="194"/>
  <c r="F28" i="194" s="1"/>
  <c r="T26" i="194"/>
  <c r="I26" i="194"/>
  <c r="E26" i="194"/>
  <c r="F26" i="194" s="1"/>
  <c r="T24" i="194"/>
  <c r="I24" i="194"/>
  <c r="E24" i="194"/>
  <c r="F24" i="194" s="1"/>
  <c r="T23" i="194"/>
  <c r="I23" i="194"/>
  <c r="E23" i="194"/>
  <c r="F23" i="194" s="1"/>
  <c r="T22" i="194"/>
  <c r="I22" i="194"/>
  <c r="E22" i="194"/>
  <c r="F22" i="194" s="1"/>
  <c r="I21" i="194"/>
  <c r="E21" i="194"/>
  <c r="F21" i="194" s="1"/>
  <c r="T20" i="194"/>
  <c r="I20" i="194"/>
  <c r="E20" i="194"/>
  <c r="F20" i="194" s="1"/>
  <c r="U19" i="194"/>
  <c r="T19" i="194"/>
  <c r="I19" i="194"/>
  <c r="K19" i="194" s="1"/>
  <c r="V19" i="194" s="1"/>
  <c r="E19" i="194"/>
  <c r="F19" i="194" s="1"/>
  <c r="T17" i="194"/>
  <c r="I17" i="194"/>
  <c r="E17" i="194"/>
  <c r="F17" i="194" s="1"/>
  <c r="T16" i="194"/>
  <c r="I16" i="194"/>
  <c r="E16" i="194"/>
  <c r="F16" i="194" s="1"/>
  <c r="T15" i="194"/>
  <c r="I15" i="194"/>
  <c r="E15" i="194"/>
  <c r="F15" i="194" s="1"/>
  <c r="U14" i="194"/>
  <c r="T14" i="194"/>
  <c r="I14" i="194"/>
  <c r="K14" i="194" s="1"/>
  <c r="V14" i="194" s="1"/>
  <c r="E14" i="194"/>
  <c r="F14" i="194" s="1"/>
  <c r="U13" i="194"/>
  <c r="T13" i="194"/>
  <c r="I13" i="194"/>
  <c r="K13" i="194" s="1"/>
  <c r="E13" i="194"/>
  <c r="F13" i="194" s="1"/>
  <c r="A13" i="194"/>
  <c r="A14" i="194" s="1"/>
  <c r="A15" i="194" s="1"/>
  <c r="A16" i="194" s="1"/>
  <c r="A17" i="194" s="1"/>
  <c r="A19" i="194" s="1"/>
  <c r="A20" i="194" s="1"/>
  <c r="A21" i="194" s="1"/>
  <c r="A22" i="194" s="1"/>
  <c r="A23" i="194" s="1"/>
  <c r="A24" i="194" s="1"/>
  <c r="A26" i="194" s="1"/>
  <c r="A28" i="194" s="1"/>
  <c r="A30" i="194" s="1"/>
  <c r="A31" i="194" s="1"/>
  <c r="A32" i="194" s="1"/>
  <c r="A33" i="194" s="1"/>
  <c r="A34" i="194" s="1"/>
  <c r="A35" i="194" s="1"/>
  <c r="A37" i="194" s="1"/>
  <c r="A38" i="194" s="1"/>
  <c r="A39" i="194" s="1"/>
  <c r="A41" i="194" s="1"/>
  <c r="A42" i="194" s="1"/>
  <c r="A43" i="194" s="1"/>
  <c r="A45" i="194" s="1"/>
  <c r="A46" i="194" s="1"/>
  <c r="A47" i="194" s="1"/>
  <c r="A48" i="194" s="1"/>
  <c r="A50" i="194" s="1"/>
  <c r="A51" i="194" s="1"/>
  <c r="A52" i="194" s="1"/>
  <c r="A53" i="194" s="1"/>
  <c r="A54" i="194" s="1"/>
  <c r="A56" i="194" s="1"/>
  <c r="A57" i="194" s="1"/>
  <c r="A58" i="194" s="1"/>
  <c r="A59" i="194" s="1"/>
  <c r="A60" i="194" s="1"/>
  <c r="A61" i="194" s="1"/>
  <c r="A62" i="194" s="1"/>
  <c r="A63" i="194" s="1"/>
  <c r="A64" i="194" s="1"/>
  <c r="A65" i="194" s="1"/>
  <c r="A66" i="194" s="1"/>
  <c r="A67" i="194" s="1"/>
  <c r="A68" i="194" s="1"/>
  <c r="A69" i="194" s="1"/>
  <c r="A70" i="194" s="1"/>
  <c r="A72" i="194" s="1"/>
  <c r="A73" i="194" s="1"/>
  <c r="A74" i="194" s="1"/>
  <c r="A75" i="194" s="1"/>
  <c r="A76" i="194" s="1"/>
  <c r="A77" i="194" s="1"/>
  <c r="A78" i="194" s="1"/>
  <c r="A79" i="194" s="1"/>
  <c r="A81" i="194" s="1"/>
  <c r="A82" i="194" s="1"/>
  <c r="A83" i="194" s="1"/>
  <c r="A85" i="194" s="1"/>
  <c r="A87" i="194" s="1"/>
  <c r="A89" i="194" s="1"/>
  <c r="A90" i="194" s="1"/>
  <c r="A91" i="194" s="1"/>
  <c r="A92" i="194" s="1"/>
  <c r="A93" i="194" s="1"/>
  <c r="A95" i="194" s="1"/>
  <c r="A96" i="194" s="1"/>
  <c r="A97" i="194" s="1"/>
  <c r="A98" i="194" s="1"/>
  <c r="A99" i="194" s="1"/>
  <c r="A100" i="194" s="1"/>
  <c r="A101" i="194" s="1"/>
  <c r="A102" i="194" s="1"/>
  <c r="A103" i="194" s="1"/>
  <c r="A104" i="194" s="1"/>
  <c r="A105" i="194" s="1"/>
  <c r="A106" i="194" s="1"/>
  <c r="A107" i="194" s="1"/>
  <c r="A108" i="194" s="1"/>
  <c r="A109" i="194" s="1"/>
  <c r="A110" i="194" s="1"/>
  <c r="A111" i="194" s="1"/>
  <c r="A112" i="194" s="1"/>
  <c r="A113" i="194" s="1"/>
  <c r="A114" i="194" s="1"/>
  <c r="A115" i="194" s="1"/>
  <c r="A117" i="194" s="1"/>
  <c r="A118" i="194" s="1"/>
  <c r="A119" i="194" s="1"/>
  <c r="A120" i="194" s="1"/>
  <c r="A121" i="194" s="1"/>
  <c r="A122" i="194" s="1"/>
  <c r="A123" i="194" s="1"/>
  <c r="A124" i="194" s="1"/>
  <c r="A125" i="194" s="1"/>
  <c r="A126" i="194" s="1"/>
  <c r="A127" i="194" s="1"/>
  <c r="A128" i="194" s="1"/>
  <c r="A129" i="194" s="1"/>
  <c r="A130" i="194" s="1"/>
  <c r="A131" i="194" s="1"/>
  <c r="A132" i="194" s="1"/>
  <c r="A133" i="194" s="1"/>
  <c r="A134" i="194" s="1"/>
  <c r="A135" i="194" s="1"/>
  <c r="A136" i="194" s="1"/>
  <c r="A137" i="194" s="1"/>
  <c r="A138" i="194" s="1"/>
  <c r="A139" i="194" s="1"/>
  <c r="A140" i="194" s="1"/>
  <c r="A142" i="194" s="1"/>
  <c r="A143" i="194" s="1"/>
  <c r="A144" i="194" s="1"/>
  <c r="A145" i="194" s="1"/>
  <c r="A146" i="194" s="1"/>
  <c r="A147" i="194" s="1"/>
  <c r="A148" i="194" s="1"/>
  <c r="A149" i="194" s="1"/>
  <c r="A150" i="194" s="1"/>
  <c r="A151" i="194" s="1"/>
  <c r="A153" i="194" s="1"/>
  <c r="A154" i="194" s="1"/>
  <c r="A155" i="194" s="1"/>
  <c r="A157" i="194" s="1"/>
  <c r="A158" i="194" s="1"/>
  <c r="A160" i="194" s="1"/>
  <c r="A163" i="194" s="1"/>
  <c r="A164" i="194" s="1"/>
  <c r="U11" i="194"/>
  <c r="T11" i="194"/>
  <c r="I11" i="194"/>
  <c r="E11" i="194"/>
  <c r="F11" i="194" s="1"/>
  <c r="V45" i="194" l="1"/>
  <c r="V56" i="194"/>
  <c r="V148" i="194"/>
  <c r="V59" i="194"/>
  <c r="V163" i="195"/>
  <c r="I166" i="196"/>
  <c r="V29" i="196"/>
  <c r="V50" i="196"/>
  <c r="V40" i="196"/>
  <c r="V158" i="196"/>
  <c r="V37" i="194"/>
  <c r="V93" i="194"/>
  <c r="V153" i="194"/>
  <c r="V164" i="194"/>
  <c r="V37" i="195"/>
  <c r="V93" i="195"/>
  <c r="V153" i="195"/>
  <c r="V164" i="195"/>
  <c r="V44" i="196"/>
  <c r="V55" i="196"/>
  <c r="V149" i="196"/>
  <c r="V13" i="194"/>
  <c r="V51" i="194"/>
  <c r="V13" i="195"/>
  <c r="V30" i="195"/>
  <c r="V51" i="195"/>
  <c r="V87" i="195"/>
  <c r="V13" i="196"/>
  <c r="V58" i="196"/>
  <c r="V96" i="196"/>
  <c r="V164" i="196"/>
  <c r="A21" i="196"/>
  <c r="A22" i="196" s="1"/>
  <c r="A23" i="196" s="1"/>
  <c r="A25" i="196" s="1"/>
  <c r="A27" i="196" s="1"/>
  <c r="A29" i="196" s="1"/>
  <c r="A30" i="196" s="1"/>
  <c r="A31" i="196" s="1"/>
  <c r="A32" i="196" s="1"/>
  <c r="A33" i="196" s="1"/>
  <c r="A34" i="196" s="1"/>
  <c r="A36" i="196" s="1"/>
  <c r="A37" i="196" s="1"/>
  <c r="A38" i="196" s="1"/>
  <c r="A40" i="196" s="1"/>
  <c r="A41" i="196" s="1"/>
  <c r="A42" i="196" s="1"/>
  <c r="A44" i="196" s="1"/>
  <c r="A45" i="196" s="1"/>
  <c r="A46" i="196" s="1"/>
  <c r="A47" i="196" s="1"/>
  <c r="A49" i="196" s="1"/>
  <c r="A50" i="196" s="1"/>
  <c r="A51" i="196" s="1"/>
  <c r="A52" i="196" s="1"/>
  <c r="A53" i="196" s="1"/>
  <c r="A55" i="196" s="1"/>
  <c r="A56" i="196" s="1"/>
  <c r="A57" i="196" s="1"/>
  <c r="A58" i="196" s="1"/>
  <c r="A59" i="196" s="1"/>
  <c r="A60" i="196" s="1"/>
  <c r="A61" i="196" s="1"/>
  <c r="A62" i="196" s="1"/>
  <c r="A63" i="196" s="1"/>
  <c r="A64" i="196" s="1"/>
  <c r="A65" i="196" s="1"/>
  <c r="A66" i="196" s="1"/>
  <c r="A67" i="196" s="1"/>
  <c r="A68" i="196" s="1"/>
  <c r="A69" i="196" s="1"/>
  <c r="A70" i="196" s="1"/>
  <c r="A72" i="196" s="1"/>
  <c r="A73" i="196" s="1"/>
  <c r="A74" i="196" s="1"/>
  <c r="A75" i="196" s="1"/>
  <c r="A76" i="196" s="1"/>
  <c r="A77" i="196" s="1"/>
  <c r="A78" i="196" s="1"/>
  <c r="A79" i="196" s="1"/>
  <c r="L69" i="196"/>
  <c r="U69" i="196" s="1"/>
  <c r="K69" i="196"/>
  <c r="L82" i="196"/>
  <c r="U82" i="196" s="1"/>
  <c r="K82" i="196"/>
  <c r="K11" i="196"/>
  <c r="L15" i="196"/>
  <c r="K15" i="196"/>
  <c r="L16" i="196"/>
  <c r="U16" i="196" s="1"/>
  <c r="K16" i="196"/>
  <c r="L17" i="196"/>
  <c r="U17" i="196" s="1"/>
  <c r="K17" i="196"/>
  <c r="V17" i="196" s="1"/>
  <c r="Q20" i="196"/>
  <c r="L20" i="196"/>
  <c r="U20" i="196" s="1"/>
  <c r="K20" i="196"/>
  <c r="L21" i="196"/>
  <c r="U21" i="196" s="1"/>
  <c r="K21" i="196"/>
  <c r="L22" i="196"/>
  <c r="U22" i="196" s="1"/>
  <c r="K22" i="196"/>
  <c r="L23" i="196"/>
  <c r="U23" i="196" s="1"/>
  <c r="K23" i="196"/>
  <c r="L25" i="196"/>
  <c r="U25" i="196" s="1"/>
  <c r="K25" i="196"/>
  <c r="Q27" i="196"/>
  <c r="T27" i="196" s="1"/>
  <c r="L27" i="196"/>
  <c r="K27" i="196"/>
  <c r="Q30" i="196"/>
  <c r="T30" i="196" s="1"/>
  <c r="L30" i="196"/>
  <c r="U30" i="196" s="1"/>
  <c r="K30" i="196"/>
  <c r="L31" i="196"/>
  <c r="U31" i="196" s="1"/>
  <c r="K31" i="196"/>
  <c r="Q32" i="196"/>
  <c r="T32" i="196" s="1"/>
  <c r="L32" i="196"/>
  <c r="K32" i="196"/>
  <c r="Q33" i="196"/>
  <c r="T33" i="196" s="1"/>
  <c r="L33" i="196"/>
  <c r="U33" i="196" s="1"/>
  <c r="K33" i="196"/>
  <c r="Q34" i="196"/>
  <c r="T34" i="196" s="1"/>
  <c r="L34" i="196"/>
  <c r="K34" i="196"/>
  <c r="L37" i="196"/>
  <c r="U37" i="196" s="1"/>
  <c r="K37" i="196"/>
  <c r="L38" i="196"/>
  <c r="U38" i="196" s="1"/>
  <c r="K38" i="196"/>
  <c r="V38" i="196" s="1"/>
  <c r="Q41" i="196"/>
  <c r="T41" i="196" s="1"/>
  <c r="L41" i="196"/>
  <c r="U41" i="196" s="1"/>
  <c r="K41" i="196"/>
  <c r="L42" i="196"/>
  <c r="U42" i="196" s="1"/>
  <c r="K42" i="196"/>
  <c r="Q45" i="196"/>
  <c r="K45" i="196"/>
  <c r="Q46" i="196"/>
  <c r="K46" i="196"/>
  <c r="Q47" i="196"/>
  <c r="T47" i="196" s="1"/>
  <c r="L47" i="196"/>
  <c r="K47" i="196"/>
  <c r="Q51" i="196"/>
  <c r="T51" i="196" s="1"/>
  <c r="L51" i="196"/>
  <c r="K51" i="196"/>
  <c r="Q52" i="196"/>
  <c r="T52" i="196" s="1"/>
  <c r="L52" i="196"/>
  <c r="K52" i="196"/>
  <c r="Q53" i="196"/>
  <c r="T53" i="196" s="1"/>
  <c r="L53" i="196"/>
  <c r="U53" i="196" s="1"/>
  <c r="K53" i="196"/>
  <c r="L56" i="196"/>
  <c r="U56" i="196" s="1"/>
  <c r="K56" i="196"/>
  <c r="Q57" i="196"/>
  <c r="T57" i="196" s="1"/>
  <c r="L57" i="196"/>
  <c r="K57" i="196"/>
  <c r="L59" i="196"/>
  <c r="U59" i="196" s="1"/>
  <c r="K59" i="196"/>
  <c r="V59" i="196" s="1"/>
  <c r="L60" i="196"/>
  <c r="U60" i="196" s="1"/>
  <c r="K60" i="196"/>
  <c r="L61" i="196"/>
  <c r="U61" i="196" s="1"/>
  <c r="K61" i="196"/>
  <c r="V61" i="196" s="1"/>
  <c r="L62" i="196"/>
  <c r="U62" i="196" s="1"/>
  <c r="K62" i="196"/>
  <c r="V62" i="196" s="1"/>
  <c r="L63" i="196"/>
  <c r="U63" i="196" s="1"/>
  <c r="K63" i="196"/>
  <c r="V63" i="196" s="1"/>
  <c r="L64" i="196"/>
  <c r="U64" i="196" s="1"/>
  <c r="K64" i="196"/>
  <c r="L65" i="196"/>
  <c r="U65" i="196" s="1"/>
  <c r="K65" i="196"/>
  <c r="V65" i="196" s="1"/>
  <c r="L66" i="196"/>
  <c r="U66" i="196" s="1"/>
  <c r="K66" i="196"/>
  <c r="V66" i="196" s="1"/>
  <c r="L67" i="196"/>
  <c r="U67" i="196" s="1"/>
  <c r="K67" i="196"/>
  <c r="V67" i="196" s="1"/>
  <c r="L68" i="196"/>
  <c r="U68" i="196" s="1"/>
  <c r="K68" i="196"/>
  <c r="L70" i="196"/>
  <c r="U70" i="196" s="1"/>
  <c r="K70" i="196"/>
  <c r="V70" i="196" s="1"/>
  <c r="Q72" i="196"/>
  <c r="T72" i="196" s="1"/>
  <c r="L72" i="196"/>
  <c r="U72" i="196" s="1"/>
  <c r="K72" i="196"/>
  <c r="Q73" i="196"/>
  <c r="T73" i="196" s="1"/>
  <c r="L73" i="196"/>
  <c r="K73" i="196"/>
  <c r="Q74" i="196"/>
  <c r="T74" i="196" s="1"/>
  <c r="L74" i="196"/>
  <c r="U74" i="196" s="1"/>
  <c r="K74" i="196"/>
  <c r="L75" i="196"/>
  <c r="U75" i="196" s="1"/>
  <c r="K75" i="196"/>
  <c r="L76" i="196"/>
  <c r="U76" i="196" s="1"/>
  <c r="K76" i="196"/>
  <c r="L77" i="196"/>
  <c r="U77" i="196" s="1"/>
  <c r="K77" i="196"/>
  <c r="Q78" i="196"/>
  <c r="T78" i="196" s="1"/>
  <c r="L78" i="196"/>
  <c r="K78" i="196"/>
  <c r="L79" i="196"/>
  <c r="U79" i="196" s="1"/>
  <c r="K79" i="196"/>
  <c r="V79" i="196" s="1"/>
  <c r="U81" i="196"/>
  <c r="K81" i="196"/>
  <c r="Q83" i="196"/>
  <c r="T83" i="196" s="1"/>
  <c r="L83" i="196"/>
  <c r="U83" i="196" s="1"/>
  <c r="K83" i="196"/>
  <c r="L84" i="196"/>
  <c r="U84" i="196" s="1"/>
  <c r="K84" i="196"/>
  <c r="Q90" i="196"/>
  <c r="T90" i="196" s="1"/>
  <c r="L90" i="196"/>
  <c r="K90" i="196"/>
  <c r="L91" i="196"/>
  <c r="U91" i="196" s="1"/>
  <c r="K91" i="196"/>
  <c r="V91" i="196" s="1"/>
  <c r="Q92" i="196"/>
  <c r="T92" i="196" s="1"/>
  <c r="L92" i="196"/>
  <c r="U92" i="196" s="1"/>
  <c r="K92" i="196"/>
  <c r="L93" i="196"/>
  <c r="U93" i="196" s="1"/>
  <c r="K93" i="196"/>
  <c r="Q97" i="196"/>
  <c r="T97" i="196" s="1"/>
  <c r="L97" i="196"/>
  <c r="K97" i="196"/>
  <c r="Q98" i="196"/>
  <c r="T98" i="196" s="1"/>
  <c r="L98" i="196"/>
  <c r="U98" i="196" s="1"/>
  <c r="K98" i="196"/>
  <c r="L99" i="196"/>
  <c r="U99" i="196" s="1"/>
  <c r="K99" i="196"/>
  <c r="Q100" i="196"/>
  <c r="T100" i="196" s="1"/>
  <c r="L100" i="196"/>
  <c r="K100" i="196"/>
  <c r="Q101" i="196"/>
  <c r="T101" i="196" s="1"/>
  <c r="L101" i="196"/>
  <c r="U101" i="196" s="1"/>
  <c r="K101" i="196"/>
  <c r="L102" i="196"/>
  <c r="U102" i="196" s="1"/>
  <c r="K102" i="196"/>
  <c r="Q103" i="196"/>
  <c r="T103" i="196" s="1"/>
  <c r="L103" i="196"/>
  <c r="K103" i="196"/>
  <c r="L104" i="196"/>
  <c r="U104" i="196" s="1"/>
  <c r="K104" i="196"/>
  <c r="V104" i="196" s="1"/>
  <c r="L105" i="196"/>
  <c r="U105" i="196" s="1"/>
  <c r="K105" i="196"/>
  <c r="V105" i="196" s="1"/>
  <c r="L106" i="196"/>
  <c r="U106" i="196" s="1"/>
  <c r="K106" i="196"/>
  <c r="Q107" i="196"/>
  <c r="T107" i="196" s="1"/>
  <c r="L107" i="196"/>
  <c r="U107" i="196" s="1"/>
  <c r="K107" i="196"/>
  <c r="Q108" i="196"/>
  <c r="T108" i="196" s="1"/>
  <c r="L108" i="196"/>
  <c r="K108" i="196"/>
  <c r="L109" i="196"/>
  <c r="U109" i="196" s="1"/>
  <c r="K109" i="196"/>
  <c r="L110" i="196"/>
  <c r="U110" i="196" s="1"/>
  <c r="K110" i="196"/>
  <c r="V110" i="196" s="1"/>
  <c r="L111" i="196"/>
  <c r="U111" i="196" s="1"/>
  <c r="K111" i="196"/>
  <c r="V111" i="196" s="1"/>
  <c r="Q112" i="196"/>
  <c r="T112" i="196" s="1"/>
  <c r="L112" i="196"/>
  <c r="U112" i="196" s="1"/>
  <c r="K112" i="196"/>
  <c r="L113" i="196"/>
  <c r="U113" i="196" s="1"/>
  <c r="K113" i="196"/>
  <c r="L114" i="196"/>
  <c r="U114" i="196" s="1"/>
  <c r="K114" i="196"/>
  <c r="Q115" i="196"/>
  <c r="T115" i="196" s="1"/>
  <c r="L115" i="196"/>
  <c r="K115" i="196"/>
  <c r="Q116" i="196"/>
  <c r="T116" i="196" s="1"/>
  <c r="L116" i="196"/>
  <c r="K116" i="196"/>
  <c r="Q118" i="196"/>
  <c r="K118" i="196"/>
  <c r="Q119" i="196"/>
  <c r="T119" i="196" s="1"/>
  <c r="L119" i="196"/>
  <c r="K119" i="196"/>
  <c r="L120" i="196"/>
  <c r="U120" i="196" s="1"/>
  <c r="K120" i="196"/>
  <c r="Q121" i="196"/>
  <c r="T121" i="196" s="1"/>
  <c r="L121" i="196"/>
  <c r="U121" i="196" s="1"/>
  <c r="K121" i="196"/>
  <c r="L122" i="196"/>
  <c r="U122" i="196" s="1"/>
  <c r="K122" i="196"/>
  <c r="L123" i="196"/>
  <c r="U123" i="196" s="1"/>
  <c r="K123" i="196"/>
  <c r="L124" i="196"/>
  <c r="U124" i="196" s="1"/>
  <c r="K124" i="196"/>
  <c r="Q125" i="196"/>
  <c r="T125" i="196" s="1"/>
  <c r="L125" i="196"/>
  <c r="K125" i="196"/>
  <c r="Q126" i="196"/>
  <c r="T126" i="196" s="1"/>
  <c r="L126" i="196"/>
  <c r="U126" i="196" s="1"/>
  <c r="K126" i="196"/>
  <c r="Q127" i="196"/>
  <c r="T127" i="196" s="1"/>
  <c r="L127" i="196"/>
  <c r="K127" i="196"/>
  <c r="L128" i="196"/>
  <c r="U128" i="196" s="1"/>
  <c r="K128" i="196"/>
  <c r="V128" i="196" s="1"/>
  <c r="Q129" i="196"/>
  <c r="T129" i="196" s="1"/>
  <c r="L129" i="196"/>
  <c r="U129" i="196" s="1"/>
  <c r="K129" i="196"/>
  <c r="Q130" i="196"/>
  <c r="T130" i="196" s="1"/>
  <c r="L130" i="196"/>
  <c r="K130" i="196"/>
  <c r="Q131" i="196"/>
  <c r="T131" i="196" s="1"/>
  <c r="L131" i="196"/>
  <c r="U131" i="196" s="1"/>
  <c r="K131" i="196"/>
  <c r="L132" i="196"/>
  <c r="U132" i="196" s="1"/>
  <c r="K132" i="196"/>
  <c r="L133" i="196"/>
  <c r="U133" i="196" s="1"/>
  <c r="K133" i="196"/>
  <c r="L134" i="196"/>
  <c r="U134" i="196" s="1"/>
  <c r="K134" i="196"/>
  <c r="L135" i="196"/>
  <c r="U135" i="196" s="1"/>
  <c r="K135" i="196"/>
  <c r="L136" i="196"/>
  <c r="U136" i="196" s="1"/>
  <c r="K136" i="196"/>
  <c r="L137" i="196"/>
  <c r="U137" i="196" s="1"/>
  <c r="K137" i="196"/>
  <c r="L138" i="196"/>
  <c r="U138" i="196" s="1"/>
  <c r="K138" i="196"/>
  <c r="L139" i="196"/>
  <c r="U139" i="196" s="1"/>
  <c r="K139" i="196"/>
  <c r="L140" i="196"/>
  <c r="U140" i="196" s="1"/>
  <c r="K140" i="196"/>
  <c r="L141" i="196"/>
  <c r="U141" i="196" s="1"/>
  <c r="K141" i="196"/>
  <c r="L143" i="196"/>
  <c r="U143" i="196" s="1"/>
  <c r="K143" i="196"/>
  <c r="L144" i="196"/>
  <c r="U144" i="196" s="1"/>
  <c r="K144" i="196"/>
  <c r="L145" i="196"/>
  <c r="U145" i="196" s="1"/>
  <c r="K145" i="196"/>
  <c r="L146" i="196"/>
  <c r="U146" i="196" s="1"/>
  <c r="K146" i="196"/>
  <c r="L147" i="196"/>
  <c r="U147" i="196" s="1"/>
  <c r="K147" i="196"/>
  <c r="L148" i="196"/>
  <c r="U148" i="196" s="1"/>
  <c r="K148" i="196"/>
  <c r="L150" i="196"/>
  <c r="U150" i="196" s="1"/>
  <c r="K150" i="196"/>
  <c r="L151" i="196"/>
  <c r="U151" i="196" s="1"/>
  <c r="K151" i="196"/>
  <c r="L152" i="196"/>
  <c r="U152" i="196" s="1"/>
  <c r="K152" i="196"/>
  <c r="L155" i="196"/>
  <c r="U155" i="196" s="1"/>
  <c r="K155" i="196"/>
  <c r="L156" i="196"/>
  <c r="U156" i="196" s="1"/>
  <c r="K156" i="196"/>
  <c r="L159" i="196"/>
  <c r="U159" i="196" s="1"/>
  <c r="K159" i="196"/>
  <c r="L161" i="196"/>
  <c r="U161" i="196" s="1"/>
  <c r="K161" i="196"/>
  <c r="A26" i="195"/>
  <c r="A28" i="195" s="1"/>
  <c r="A30" i="195" s="1"/>
  <c r="A31" i="195" s="1"/>
  <c r="A32" i="195" s="1"/>
  <c r="A33" i="195" s="1"/>
  <c r="A34" i="195" s="1"/>
  <c r="A35" i="195" s="1"/>
  <c r="A37" i="195" s="1"/>
  <c r="A38" i="195" s="1"/>
  <c r="A39" i="195" s="1"/>
  <c r="A41" i="195" s="1"/>
  <c r="A42" i="195" s="1"/>
  <c r="A43" i="195" s="1"/>
  <c r="A45" i="195" s="1"/>
  <c r="A46" i="195" s="1"/>
  <c r="A47" i="195" s="1"/>
  <c r="A48" i="195" s="1"/>
  <c r="A50" i="195" s="1"/>
  <c r="A51" i="195" s="1"/>
  <c r="A52" i="195" s="1"/>
  <c r="A53" i="195" s="1"/>
  <c r="A54" i="195" s="1"/>
  <c r="A56" i="195" s="1"/>
  <c r="A57" i="195" s="1"/>
  <c r="A58" i="195" s="1"/>
  <c r="A59" i="195" s="1"/>
  <c r="A60" i="195" s="1"/>
  <c r="A61" i="195" s="1"/>
  <c r="A62" i="195" s="1"/>
  <c r="A63" i="195" s="1"/>
  <c r="A64" i="195" s="1"/>
  <c r="A65" i="195" s="1"/>
  <c r="A66" i="195" s="1"/>
  <c r="A67" i="195" s="1"/>
  <c r="A68" i="195" s="1"/>
  <c r="A69" i="195" s="1"/>
  <c r="A70" i="195" s="1"/>
  <c r="A72" i="195" s="1"/>
  <c r="A73" i="195" s="1"/>
  <c r="A74" i="195" s="1"/>
  <c r="A75" i="195" s="1"/>
  <c r="A76" i="195" s="1"/>
  <c r="A77" i="195" s="1"/>
  <c r="A78" i="195" s="1"/>
  <c r="A79" i="195" s="1"/>
  <c r="A81" i="195" s="1"/>
  <c r="A82" i="195" s="1"/>
  <c r="A83" i="195" s="1"/>
  <c r="A85" i="195" s="1"/>
  <c r="A87" i="195" s="1"/>
  <c r="A89" i="195" s="1"/>
  <c r="A90" i="195" s="1"/>
  <c r="A91" i="195" s="1"/>
  <c r="A92" i="195" s="1"/>
  <c r="A93" i="195" s="1"/>
  <c r="A95" i="195" s="1"/>
  <c r="A96" i="195" s="1"/>
  <c r="A97" i="195" s="1"/>
  <c r="A98" i="195" s="1"/>
  <c r="A99" i="195" s="1"/>
  <c r="A100" i="195" s="1"/>
  <c r="A101" i="195" s="1"/>
  <c r="A102" i="195" s="1"/>
  <c r="A103" i="195" s="1"/>
  <c r="A104" i="195" s="1"/>
  <c r="A105" i="195" s="1"/>
  <c r="A106" i="195" s="1"/>
  <c r="A107" i="195" s="1"/>
  <c r="A108" i="195" s="1"/>
  <c r="A109" i="195" s="1"/>
  <c r="A110" i="195" s="1"/>
  <c r="A111" i="195" s="1"/>
  <c r="A112" i="195" s="1"/>
  <c r="A113" i="195" s="1"/>
  <c r="A114" i="195" s="1"/>
  <c r="A115" i="195" s="1"/>
  <c r="A117" i="195" s="1"/>
  <c r="A118" i="195" s="1"/>
  <c r="A119" i="195" s="1"/>
  <c r="A120" i="195" s="1"/>
  <c r="A121" i="195" s="1"/>
  <c r="A122" i="195" s="1"/>
  <c r="A123" i="195" s="1"/>
  <c r="A124" i="195" s="1"/>
  <c r="A125" i="195" s="1"/>
  <c r="A126" i="195" s="1"/>
  <c r="A127" i="195" s="1"/>
  <c r="A128" i="195" s="1"/>
  <c r="A129" i="195" s="1"/>
  <c r="A130" i="195" s="1"/>
  <c r="A131" i="195" s="1"/>
  <c r="A132" i="195" s="1"/>
  <c r="A133" i="195" s="1"/>
  <c r="A134" i="195" s="1"/>
  <c r="A135" i="195" s="1"/>
  <c r="A136" i="195" s="1"/>
  <c r="A137" i="195" s="1"/>
  <c r="A138" i="195" s="1"/>
  <c r="A139" i="195" s="1"/>
  <c r="A140" i="195" s="1"/>
  <c r="A142" i="195" s="1"/>
  <c r="A143" i="195" s="1"/>
  <c r="A144" i="195" s="1"/>
  <c r="A145" i="195" s="1"/>
  <c r="A146" i="195" s="1"/>
  <c r="A147" i="195" s="1"/>
  <c r="A148" i="195" s="1"/>
  <c r="A149" i="195" s="1"/>
  <c r="A150" i="195" s="1"/>
  <c r="A151" i="195" s="1"/>
  <c r="A153" i="195" s="1"/>
  <c r="A154" i="195" s="1"/>
  <c r="A155" i="195" s="1"/>
  <c r="A157" i="195" s="1"/>
  <c r="A158" i="195" s="1"/>
  <c r="A160" i="195" s="1"/>
  <c r="A163" i="195" s="1"/>
  <c r="A164" i="195" s="1"/>
  <c r="I165" i="195"/>
  <c r="K11" i="195"/>
  <c r="L15" i="195"/>
  <c r="K15" i="195"/>
  <c r="L16" i="195"/>
  <c r="U16" i="195" s="1"/>
  <c r="K16" i="195"/>
  <c r="V16" i="195" s="1"/>
  <c r="L17" i="195"/>
  <c r="U17" i="195" s="1"/>
  <c r="K17" i="195"/>
  <c r="V17" i="195" s="1"/>
  <c r="L20" i="195"/>
  <c r="U20" i="195" s="1"/>
  <c r="K20" i="195"/>
  <c r="V20" i="195" s="1"/>
  <c r="Q21" i="195"/>
  <c r="L21" i="195"/>
  <c r="K21" i="195"/>
  <c r="L22" i="195"/>
  <c r="U22" i="195" s="1"/>
  <c r="K22" i="195"/>
  <c r="L23" i="195"/>
  <c r="U23" i="195" s="1"/>
  <c r="K23" i="195"/>
  <c r="L24" i="195"/>
  <c r="U24" i="195" s="1"/>
  <c r="K24" i="195"/>
  <c r="L26" i="195"/>
  <c r="U26" i="195" s="1"/>
  <c r="K26" i="195"/>
  <c r="Q28" i="195"/>
  <c r="T28" i="195" s="1"/>
  <c r="L28" i="195"/>
  <c r="K28" i="195"/>
  <c r="Q31" i="195"/>
  <c r="T31" i="195" s="1"/>
  <c r="L31" i="195"/>
  <c r="U31" i="195" s="1"/>
  <c r="K31" i="195"/>
  <c r="L32" i="195"/>
  <c r="U32" i="195" s="1"/>
  <c r="K32" i="195"/>
  <c r="Q33" i="195"/>
  <c r="T33" i="195" s="1"/>
  <c r="L33" i="195"/>
  <c r="K33" i="195"/>
  <c r="Q34" i="195"/>
  <c r="T34" i="195" s="1"/>
  <c r="L34" i="195"/>
  <c r="U34" i="195" s="1"/>
  <c r="K34" i="195"/>
  <c r="Q35" i="195"/>
  <c r="T35" i="195" s="1"/>
  <c r="L35" i="195"/>
  <c r="K35" i="195"/>
  <c r="L38" i="195"/>
  <c r="U38" i="195" s="1"/>
  <c r="K38" i="195"/>
  <c r="V38" i="195" s="1"/>
  <c r="L39" i="195"/>
  <c r="U39" i="195" s="1"/>
  <c r="K39" i="195"/>
  <c r="V39" i="195" s="1"/>
  <c r="Q42" i="195"/>
  <c r="T42" i="195" s="1"/>
  <c r="L42" i="195"/>
  <c r="K42" i="195"/>
  <c r="L43" i="195"/>
  <c r="U43" i="195" s="1"/>
  <c r="K43" i="195"/>
  <c r="Q46" i="195"/>
  <c r="K46" i="195"/>
  <c r="Q47" i="195"/>
  <c r="K47" i="195"/>
  <c r="Q48" i="195"/>
  <c r="T48" i="195" s="1"/>
  <c r="L48" i="195"/>
  <c r="K48" i="195"/>
  <c r="Q52" i="195"/>
  <c r="T52" i="195" s="1"/>
  <c r="L52" i="195"/>
  <c r="U52" i="195" s="1"/>
  <c r="K52" i="195"/>
  <c r="Q53" i="195"/>
  <c r="T53" i="195" s="1"/>
  <c r="L53" i="195"/>
  <c r="K53" i="195"/>
  <c r="Q54" i="195"/>
  <c r="T54" i="195" s="1"/>
  <c r="L54" i="195"/>
  <c r="U54" i="195" s="1"/>
  <c r="K54" i="195"/>
  <c r="L57" i="195"/>
  <c r="U57" i="195" s="1"/>
  <c r="K57" i="195"/>
  <c r="Q58" i="195"/>
  <c r="T58" i="195" s="1"/>
  <c r="L58" i="195"/>
  <c r="K58" i="195"/>
  <c r="L60" i="195"/>
  <c r="U60" i="195" s="1"/>
  <c r="K60" i="195"/>
  <c r="V60" i="195" s="1"/>
  <c r="L61" i="195"/>
  <c r="U61" i="195" s="1"/>
  <c r="K61" i="195"/>
  <c r="V61" i="195" s="1"/>
  <c r="L62" i="195"/>
  <c r="U62" i="195" s="1"/>
  <c r="K62" i="195"/>
  <c r="V62" i="195" s="1"/>
  <c r="L63" i="195"/>
  <c r="U63" i="195" s="1"/>
  <c r="K63" i="195"/>
  <c r="L64" i="195"/>
  <c r="U64" i="195" s="1"/>
  <c r="K64" i="195"/>
  <c r="V64" i="195" s="1"/>
  <c r="L65" i="195"/>
  <c r="U65" i="195" s="1"/>
  <c r="K65" i="195"/>
  <c r="V65" i="195" s="1"/>
  <c r="L66" i="195"/>
  <c r="U66" i="195" s="1"/>
  <c r="K66" i="195"/>
  <c r="V66" i="195" s="1"/>
  <c r="L67" i="195"/>
  <c r="U67" i="195" s="1"/>
  <c r="K67" i="195"/>
  <c r="L68" i="195"/>
  <c r="U68" i="195" s="1"/>
  <c r="K68" i="195"/>
  <c r="V68" i="195" s="1"/>
  <c r="L69" i="195"/>
  <c r="U69" i="195" s="1"/>
  <c r="K69" i="195"/>
  <c r="V69" i="195" s="1"/>
  <c r="L70" i="195"/>
  <c r="U70" i="195" s="1"/>
  <c r="K70" i="195"/>
  <c r="V70" i="195" s="1"/>
  <c r="Q72" i="195"/>
  <c r="T72" i="195" s="1"/>
  <c r="L72" i="195"/>
  <c r="K72" i="195"/>
  <c r="Q73" i="195"/>
  <c r="T73" i="195" s="1"/>
  <c r="L73" i="195"/>
  <c r="K73" i="195"/>
  <c r="Q74" i="195"/>
  <c r="T74" i="195" s="1"/>
  <c r="L74" i="195"/>
  <c r="U74" i="195" s="1"/>
  <c r="K74" i="195"/>
  <c r="L75" i="195"/>
  <c r="U75" i="195" s="1"/>
  <c r="K75" i="195"/>
  <c r="L76" i="195"/>
  <c r="U76" i="195" s="1"/>
  <c r="K76" i="195"/>
  <c r="L77" i="195"/>
  <c r="U77" i="195" s="1"/>
  <c r="K77" i="195"/>
  <c r="Q78" i="195"/>
  <c r="T78" i="195" s="1"/>
  <c r="L78" i="195"/>
  <c r="K78" i="195"/>
  <c r="L79" i="195"/>
  <c r="U79" i="195" s="1"/>
  <c r="K79" i="195"/>
  <c r="V79" i="195" s="1"/>
  <c r="L81" i="195"/>
  <c r="U81" i="195" s="1"/>
  <c r="K81" i="195"/>
  <c r="V81" i="195" s="1"/>
  <c r="Q82" i="195"/>
  <c r="T82" i="195" s="1"/>
  <c r="L82" i="195"/>
  <c r="U82" i="195" s="1"/>
  <c r="K82" i="195"/>
  <c r="L83" i="195"/>
  <c r="U83" i="195" s="1"/>
  <c r="K83" i="195"/>
  <c r="Q89" i="195"/>
  <c r="T89" i="195" s="1"/>
  <c r="L89" i="195"/>
  <c r="K89" i="195"/>
  <c r="L90" i="195"/>
  <c r="U90" i="195" s="1"/>
  <c r="K90" i="195"/>
  <c r="V90" i="195" s="1"/>
  <c r="Q91" i="195"/>
  <c r="T91" i="195" s="1"/>
  <c r="L91" i="195"/>
  <c r="K91" i="195"/>
  <c r="L92" i="195"/>
  <c r="U92" i="195" s="1"/>
  <c r="K92" i="195"/>
  <c r="Q96" i="195"/>
  <c r="T96" i="195" s="1"/>
  <c r="L96" i="195"/>
  <c r="K96" i="195"/>
  <c r="Q97" i="195"/>
  <c r="T97" i="195" s="1"/>
  <c r="L97" i="195"/>
  <c r="K97" i="195"/>
  <c r="L98" i="195"/>
  <c r="U98" i="195" s="1"/>
  <c r="K98" i="195"/>
  <c r="Q99" i="195"/>
  <c r="T99" i="195" s="1"/>
  <c r="L99" i="195"/>
  <c r="K99" i="195"/>
  <c r="Q100" i="195"/>
  <c r="T100" i="195" s="1"/>
  <c r="L100" i="195"/>
  <c r="K100" i="195"/>
  <c r="L101" i="195"/>
  <c r="U101" i="195" s="1"/>
  <c r="K101" i="195"/>
  <c r="Q102" i="195"/>
  <c r="T102" i="195" s="1"/>
  <c r="L102" i="195"/>
  <c r="K102" i="195"/>
  <c r="L103" i="195"/>
  <c r="U103" i="195" s="1"/>
  <c r="K103" i="195"/>
  <c r="L104" i="195"/>
  <c r="U104" i="195" s="1"/>
  <c r="K104" i="195"/>
  <c r="V104" i="195" s="1"/>
  <c r="L105" i="195"/>
  <c r="U105" i="195" s="1"/>
  <c r="K105" i="195"/>
  <c r="V105" i="195" s="1"/>
  <c r="Q106" i="195"/>
  <c r="T106" i="195" s="1"/>
  <c r="L106" i="195"/>
  <c r="U106" i="195" s="1"/>
  <c r="K106" i="195"/>
  <c r="Q107" i="195"/>
  <c r="T107" i="195" s="1"/>
  <c r="L107" i="195"/>
  <c r="K107" i="195"/>
  <c r="L108" i="195"/>
  <c r="U108" i="195" s="1"/>
  <c r="K108" i="195"/>
  <c r="V108" i="195" s="1"/>
  <c r="L109" i="195"/>
  <c r="U109" i="195" s="1"/>
  <c r="K109" i="195"/>
  <c r="V109" i="195" s="1"/>
  <c r="L110" i="195"/>
  <c r="U110" i="195" s="1"/>
  <c r="K110" i="195"/>
  <c r="Q111" i="195"/>
  <c r="T111" i="195" s="1"/>
  <c r="L111" i="195"/>
  <c r="U111" i="195" s="1"/>
  <c r="K111" i="195"/>
  <c r="L112" i="195"/>
  <c r="U112" i="195" s="1"/>
  <c r="K112" i="195"/>
  <c r="L113" i="195"/>
  <c r="U113" i="195" s="1"/>
  <c r="K113" i="195"/>
  <c r="Q114" i="195"/>
  <c r="T114" i="195" s="1"/>
  <c r="L114" i="195"/>
  <c r="K114" i="195"/>
  <c r="Q115" i="195"/>
  <c r="T115" i="195" s="1"/>
  <c r="L115" i="195"/>
  <c r="U115" i="195" s="1"/>
  <c r="K115" i="195"/>
  <c r="Q117" i="195"/>
  <c r="K117" i="195"/>
  <c r="Q118" i="195"/>
  <c r="T118" i="195" s="1"/>
  <c r="L118" i="195"/>
  <c r="K118" i="195"/>
  <c r="L119" i="195"/>
  <c r="U119" i="195" s="1"/>
  <c r="K119" i="195"/>
  <c r="V119" i="195" s="1"/>
  <c r="Q120" i="195"/>
  <c r="T120" i="195" s="1"/>
  <c r="L120" i="195"/>
  <c r="U120" i="195" s="1"/>
  <c r="K120" i="195"/>
  <c r="L121" i="195"/>
  <c r="U121" i="195" s="1"/>
  <c r="K121" i="195"/>
  <c r="L122" i="195"/>
  <c r="U122" i="195" s="1"/>
  <c r="K122" i="195"/>
  <c r="L123" i="195"/>
  <c r="U123" i="195" s="1"/>
  <c r="K123" i="195"/>
  <c r="Q124" i="195"/>
  <c r="T124" i="195" s="1"/>
  <c r="L124" i="195"/>
  <c r="K124" i="195"/>
  <c r="Q125" i="195"/>
  <c r="T125" i="195" s="1"/>
  <c r="L125" i="195"/>
  <c r="U125" i="195" s="1"/>
  <c r="K125" i="195"/>
  <c r="Q126" i="195"/>
  <c r="T126" i="195" s="1"/>
  <c r="L126" i="195"/>
  <c r="K126" i="195"/>
  <c r="L127" i="195"/>
  <c r="U127" i="195" s="1"/>
  <c r="K127" i="195"/>
  <c r="Q128" i="195"/>
  <c r="T128" i="195" s="1"/>
  <c r="L128" i="195"/>
  <c r="U128" i="195" s="1"/>
  <c r="K128" i="195"/>
  <c r="Q129" i="195"/>
  <c r="T129" i="195" s="1"/>
  <c r="L129" i="195"/>
  <c r="K129" i="195"/>
  <c r="Q130" i="195"/>
  <c r="T130" i="195" s="1"/>
  <c r="L130" i="195"/>
  <c r="K130" i="195"/>
  <c r="L131" i="195"/>
  <c r="U131" i="195" s="1"/>
  <c r="K131" i="195"/>
  <c r="L132" i="195"/>
  <c r="U132" i="195" s="1"/>
  <c r="K132" i="195"/>
  <c r="L133" i="195"/>
  <c r="U133" i="195" s="1"/>
  <c r="K133" i="195"/>
  <c r="L134" i="195"/>
  <c r="U134" i="195" s="1"/>
  <c r="K134" i="195"/>
  <c r="L135" i="195"/>
  <c r="U135" i="195" s="1"/>
  <c r="K135" i="195"/>
  <c r="L136" i="195"/>
  <c r="U136" i="195" s="1"/>
  <c r="K136" i="195"/>
  <c r="L137" i="195"/>
  <c r="U137" i="195" s="1"/>
  <c r="K137" i="195"/>
  <c r="L138" i="195"/>
  <c r="U138" i="195" s="1"/>
  <c r="K138" i="195"/>
  <c r="L139" i="195"/>
  <c r="U139" i="195" s="1"/>
  <c r="K139" i="195"/>
  <c r="L140" i="195"/>
  <c r="U140" i="195" s="1"/>
  <c r="K140" i="195"/>
  <c r="L142" i="195"/>
  <c r="U142" i="195" s="1"/>
  <c r="K142" i="195"/>
  <c r="L143" i="195"/>
  <c r="U143" i="195" s="1"/>
  <c r="K143" i="195"/>
  <c r="L144" i="195"/>
  <c r="U144" i="195" s="1"/>
  <c r="K144" i="195"/>
  <c r="L145" i="195"/>
  <c r="U145" i="195" s="1"/>
  <c r="K145" i="195"/>
  <c r="L146" i="195"/>
  <c r="U146" i="195" s="1"/>
  <c r="K146" i="195"/>
  <c r="L147" i="195"/>
  <c r="U147" i="195" s="1"/>
  <c r="K147" i="195"/>
  <c r="L149" i="195"/>
  <c r="U149" i="195" s="1"/>
  <c r="K149" i="195"/>
  <c r="L150" i="195"/>
  <c r="U150" i="195" s="1"/>
  <c r="K150" i="195"/>
  <c r="L151" i="195"/>
  <c r="U151" i="195" s="1"/>
  <c r="K151" i="195"/>
  <c r="L154" i="195"/>
  <c r="U154" i="195" s="1"/>
  <c r="K154" i="195"/>
  <c r="L155" i="195"/>
  <c r="U155" i="195" s="1"/>
  <c r="K155" i="195"/>
  <c r="L158" i="195"/>
  <c r="U158" i="195" s="1"/>
  <c r="K158" i="195"/>
  <c r="L160" i="195"/>
  <c r="U160" i="195" s="1"/>
  <c r="K160" i="195"/>
  <c r="I165" i="194"/>
  <c r="K11" i="194"/>
  <c r="L15" i="194"/>
  <c r="K15" i="194"/>
  <c r="L16" i="194"/>
  <c r="U16" i="194" s="1"/>
  <c r="K16" i="194"/>
  <c r="L17" i="194"/>
  <c r="U17" i="194" s="1"/>
  <c r="K17" i="194"/>
  <c r="L20" i="194"/>
  <c r="U20" i="194" s="1"/>
  <c r="K20" i="194"/>
  <c r="Q21" i="194"/>
  <c r="L21" i="194"/>
  <c r="K21" i="194"/>
  <c r="L22" i="194"/>
  <c r="U22" i="194" s="1"/>
  <c r="K22" i="194"/>
  <c r="V22" i="194" s="1"/>
  <c r="L23" i="194"/>
  <c r="U23" i="194" s="1"/>
  <c r="K23" i="194"/>
  <c r="V23" i="194" s="1"/>
  <c r="L24" i="194"/>
  <c r="U24" i="194" s="1"/>
  <c r="K24" i="194"/>
  <c r="V24" i="194" s="1"/>
  <c r="L26" i="194"/>
  <c r="U26" i="194" s="1"/>
  <c r="K26" i="194"/>
  <c r="V26" i="194" s="1"/>
  <c r="Q28" i="194"/>
  <c r="T28" i="194" s="1"/>
  <c r="L28" i="194"/>
  <c r="U28" i="194" s="1"/>
  <c r="K28" i="194"/>
  <c r="Q31" i="194"/>
  <c r="T31" i="194" s="1"/>
  <c r="L31" i="194"/>
  <c r="K31" i="194"/>
  <c r="L32" i="194"/>
  <c r="U32" i="194" s="1"/>
  <c r="K32" i="194"/>
  <c r="V32" i="194" s="1"/>
  <c r="Q33" i="194"/>
  <c r="T33" i="194" s="1"/>
  <c r="L33" i="194"/>
  <c r="U33" i="194" s="1"/>
  <c r="K33" i="194"/>
  <c r="Q34" i="194"/>
  <c r="T34" i="194" s="1"/>
  <c r="L34" i="194"/>
  <c r="K34" i="194"/>
  <c r="Q35" i="194"/>
  <c r="T35" i="194" s="1"/>
  <c r="L35" i="194"/>
  <c r="U35" i="194" s="1"/>
  <c r="K35" i="194"/>
  <c r="L38" i="194"/>
  <c r="U38" i="194" s="1"/>
  <c r="K38" i="194"/>
  <c r="L39" i="194"/>
  <c r="U39" i="194" s="1"/>
  <c r="K39" i="194"/>
  <c r="Q42" i="194"/>
  <c r="T42" i="194" s="1"/>
  <c r="L42" i="194"/>
  <c r="K42" i="194"/>
  <c r="L43" i="194"/>
  <c r="U43" i="194" s="1"/>
  <c r="K43" i="194"/>
  <c r="V43" i="194" s="1"/>
  <c r="Q46" i="194"/>
  <c r="K46" i="194"/>
  <c r="Q47" i="194"/>
  <c r="K47" i="194"/>
  <c r="Q48" i="194"/>
  <c r="T48" i="194" s="1"/>
  <c r="L48" i="194"/>
  <c r="U48" i="194" s="1"/>
  <c r="K48" i="194"/>
  <c r="Q52" i="194"/>
  <c r="T52" i="194" s="1"/>
  <c r="L52" i="194"/>
  <c r="K52" i="194"/>
  <c r="Q53" i="194"/>
  <c r="T53" i="194" s="1"/>
  <c r="L53" i="194"/>
  <c r="U53" i="194" s="1"/>
  <c r="K53" i="194"/>
  <c r="Q54" i="194"/>
  <c r="T54" i="194" s="1"/>
  <c r="L54" i="194"/>
  <c r="K54" i="194"/>
  <c r="L57" i="194"/>
  <c r="U57" i="194" s="1"/>
  <c r="K57" i="194"/>
  <c r="V57" i="194" s="1"/>
  <c r="Q58" i="194"/>
  <c r="T58" i="194" s="1"/>
  <c r="L58" i="194"/>
  <c r="U58" i="194" s="1"/>
  <c r="K58" i="194"/>
  <c r="L60" i="194"/>
  <c r="U60" i="194" s="1"/>
  <c r="K60" i="194"/>
  <c r="L61" i="194"/>
  <c r="U61" i="194" s="1"/>
  <c r="K61" i="194"/>
  <c r="L62" i="194"/>
  <c r="U62" i="194" s="1"/>
  <c r="K62" i="194"/>
  <c r="L63" i="194"/>
  <c r="U63" i="194" s="1"/>
  <c r="K63" i="194"/>
  <c r="L64" i="194"/>
  <c r="U64" i="194" s="1"/>
  <c r="K64" i="194"/>
  <c r="L65" i="194"/>
  <c r="U65" i="194" s="1"/>
  <c r="K65" i="194"/>
  <c r="L66" i="194"/>
  <c r="U66" i="194" s="1"/>
  <c r="K66" i="194"/>
  <c r="L67" i="194"/>
  <c r="U67" i="194" s="1"/>
  <c r="K67" i="194"/>
  <c r="L68" i="194"/>
  <c r="U68" i="194" s="1"/>
  <c r="K68" i="194"/>
  <c r="L69" i="194"/>
  <c r="U69" i="194" s="1"/>
  <c r="K69" i="194"/>
  <c r="L70" i="194"/>
  <c r="U70" i="194" s="1"/>
  <c r="K70" i="194"/>
  <c r="Q72" i="194"/>
  <c r="T72" i="194" s="1"/>
  <c r="L72" i="194"/>
  <c r="K72" i="194"/>
  <c r="Q73" i="194"/>
  <c r="T73" i="194" s="1"/>
  <c r="L73" i="194"/>
  <c r="U73" i="194" s="1"/>
  <c r="K73" i="194"/>
  <c r="Q74" i="194"/>
  <c r="T74" i="194" s="1"/>
  <c r="L74" i="194"/>
  <c r="K74" i="194"/>
  <c r="L75" i="194"/>
  <c r="U75" i="194" s="1"/>
  <c r="K75" i="194"/>
  <c r="V75" i="194" s="1"/>
  <c r="L76" i="194"/>
  <c r="U76" i="194" s="1"/>
  <c r="K76" i="194"/>
  <c r="V76" i="194" s="1"/>
  <c r="L77" i="194"/>
  <c r="U77" i="194" s="1"/>
  <c r="K77" i="194"/>
  <c r="V77" i="194" s="1"/>
  <c r="Q78" i="194"/>
  <c r="T78" i="194" s="1"/>
  <c r="L78" i="194"/>
  <c r="U78" i="194" s="1"/>
  <c r="K78" i="194"/>
  <c r="L79" i="194"/>
  <c r="U79" i="194" s="1"/>
  <c r="K79" i="194"/>
  <c r="L81" i="194"/>
  <c r="U81" i="194" s="1"/>
  <c r="K81" i="194"/>
  <c r="Q82" i="194"/>
  <c r="T82" i="194" s="1"/>
  <c r="L82" i="194"/>
  <c r="K82" i="194"/>
  <c r="L83" i="194"/>
  <c r="U83" i="194" s="1"/>
  <c r="K83" i="194"/>
  <c r="V83" i="194" s="1"/>
  <c r="Q89" i="194"/>
  <c r="T89" i="194" s="1"/>
  <c r="L89" i="194"/>
  <c r="U89" i="194" s="1"/>
  <c r="K89" i="194"/>
  <c r="L90" i="194"/>
  <c r="U90" i="194" s="1"/>
  <c r="K90" i="194"/>
  <c r="Q91" i="194"/>
  <c r="T91" i="194" s="1"/>
  <c r="L91" i="194"/>
  <c r="K91" i="194"/>
  <c r="L92" i="194"/>
  <c r="U92" i="194" s="1"/>
  <c r="K92" i="194"/>
  <c r="V92" i="194" s="1"/>
  <c r="Q96" i="194"/>
  <c r="T96" i="194" s="1"/>
  <c r="L96" i="194"/>
  <c r="U96" i="194" s="1"/>
  <c r="K96" i="194"/>
  <c r="Q97" i="194"/>
  <c r="T97" i="194" s="1"/>
  <c r="L97" i="194"/>
  <c r="K97" i="194"/>
  <c r="L98" i="194"/>
  <c r="U98" i="194" s="1"/>
  <c r="K98" i="194"/>
  <c r="V98" i="194" s="1"/>
  <c r="Q99" i="194"/>
  <c r="T99" i="194" s="1"/>
  <c r="L99" i="194"/>
  <c r="U99" i="194" s="1"/>
  <c r="K99" i="194"/>
  <c r="Q100" i="194"/>
  <c r="T100" i="194" s="1"/>
  <c r="L100" i="194"/>
  <c r="K100" i="194"/>
  <c r="L101" i="194"/>
  <c r="U101" i="194" s="1"/>
  <c r="K101" i="194"/>
  <c r="V101" i="194" s="1"/>
  <c r="Q102" i="194"/>
  <c r="T102" i="194" s="1"/>
  <c r="L102" i="194"/>
  <c r="U102" i="194" s="1"/>
  <c r="K102" i="194"/>
  <c r="L103" i="194"/>
  <c r="U103" i="194" s="1"/>
  <c r="K103" i="194"/>
  <c r="L104" i="194"/>
  <c r="U104" i="194" s="1"/>
  <c r="K104" i="194"/>
  <c r="L105" i="194"/>
  <c r="U105" i="194" s="1"/>
  <c r="K105" i="194"/>
  <c r="Q106" i="194"/>
  <c r="T106" i="194" s="1"/>
  <c r="L106" i="194"/>
  <c r="K106" i="194"/>
  <c r="Q107" i="194"/>
  <c r="T107" i="194" s="1"/>
  <c r="L107" i="194"/>
  <c r="U107" i="194" s="1"/>
  <c r="K107" i="194"/>
  <c r="L108" i="194"/>
  <c r="U108" i="194" s="1"/>
  <c r="K108" i="194"/>
  <c r="L109" i="194"/>
  <c r="U109" i="194" s="1"/>
  <c r="K109" i="194"/>
  <c r="L110" i="194"/>
  <c r="U110" i="194" s="1"/>
  <c r="K110" i="194"/>
  <c r="Q111" i="194"/>
  <c r="T111" i="194" s="1"/>
  <c r="L111" i="194"/>
  <c r="K111" i="194"/>
  <c r="L112" i="194"/>
  <c r="U112" i="194" s="1"/>
  <c r="K112" i="194"/>
  <c r="V112" i="194" s="1"/>
  <c r="L113" i="194"/>
  <c r="U113" i="194" s="1"/>
  <c r="K113" i="194"/>
  <c r="V113" i="194" s="1"/>
  <c r="Q114" i="194"/>
  <c r="T114" i="194" s="1"/>
  <c r="L114" i="194"/>
  <c r="U114" i="194" s="1"/>
  <c r="K114" i="194"/>
  <c r="Q115" i="194"/>
  <c r="T115" i="194" s="1"/>
  <c r="L115" i="194"/>
  <c r="K115" i="194"/>
  <c r="Q117" i="194"/>
  <c r="K117" i="194"/>
  <c r="Q118" i="194"/>
  <c r="T118" i="194" s="1"/>
  <c r="L118" i="194"/>
  <c r="U118" i="194" s="1"/>
  <c r="K118" i="194"/>
  <c r="L119" i="194"/>
  <c r="U119" i="194" s="1"/>
  <c r="K119" i="194"/>
  <c r="Q120" i="194"/>
  <c r="T120" i="194" s="1"/>
  <c r="L120" i="194"/>
  <c r="K120" i="194"/>
  <c r="L121" i="194"/>
  <c r="U121" i="194" s="1"/>
  <c r="K121" i="194"/>
  <c r="V121" i="194" s="1"/>
  <c r="L122" i="194"/>
  <c r="U122" i="194" s="1"/>
  <c r="K122" i="194"/>
  <c r="V122" i="194" s="1"/>
  <c r="L123" i="194"/>
  <c r="U123" i="194" s="1"/>
  <c r="K123" i="194"/>
  <c r="V123" i="194" s="1"/>
  <c r="Q124" i="194"/>
  <c r="T124" i="194" s="1"/>
  <c r="L124" i="194"/>
  <c r="U124" i="194" s="1"/>
  <c r="K124" i="194"/>
  <c r="Q125" i="194"/>
  <c r="T125" i="194" s="1"/>
  <c r="L125" i="194"/>
  <c r="K125" i="194"/>
  <c r="Q126" i="194"/>
  <c r="T126" i="194" s="1"/>
  <c r="L126" i="194"/>
  <c r="U126" i="194" s="1"/>
  <c r="K126" i="194"/>
  <c r="L127" i="194"/>
  <c r="U127" i="194" s="1"/>
  <c r="K127" i="194"/>
  <c r="Q128" i="194"/>
  <c r="T128" i="194" s="1"/>
  <c r="L128" i="194"/>
  <c r="K128" i="194"/>
  <c r="Q129" i="194"/>
  <c r="T129" i="194" s="1"/>
  <c r="L129" i="194"/>
  <c r="U129" i="194" s="1"/>
  <c r="K129" i="194"/>
  <c r="Q130" i="194"/>
  <c r="T130" i="194" s="1"/>
  <c r="L130" i="194"/>
  <c r="K130" i="194"/>
  <c r="L131" i="194"/>
  <c r="U131" i="194" s="1"/>
  <c r="K131" i="194"/>
  <c r="V131" i="194" s="1"/>
  <c r="L132" i="194"/>
  <c r="U132" i="194" s="1"/>
  <c r="K132" i="194"/>
  <c r="V132" i="194" s="1"/>
  <c r="L133" i="194"/>
  <c r="U133" i="194" s="1"/>
  <c r="K133" i="194"/>
  <c r="V133" i="194" s="1"/>
  <c r="L134" i="194"/>
  <c r="U134" i="194" s="1"/>
  <c r="K134" i="194"/>
  <c r="V134" i="194" s="1"/>
  <c r="L135" i="194"/>
  <c r="U135" i="194" s="1"/>
  <c r="K135" i="194"/>
  <c r="V135" i="194" s="1"/>
  <c r="L136" i="194"/>
  <c r="U136" i="194" s="1"/>
  <c r="K136" i="194"/>
  <c r="V136" i="194" s="1"/>
  <c r="L137" i="194"/>
  <c r="U137" i="194" s="1"/>
  <c r="K137" i="194"/>
  <c r="V137" i="194" s="1"/>
  <c r="L138" i="194"/>
  <c r="U138" i="194" s="1"/>
  <c r="K138" i="194"/>
  <c r="V138" i="194" s="1"/>
  <c r="L139" i="194"/>
  <c r="U139" i="194" s="1"/>
  <c r="K139" i="194"/>
  <c r="V139" i="194" s="1"/>
  <c r="L140" i="194"/>
  <c r="U140" i="194" s="1"/>
  <c r="K140" i="194"/>
  <c r="V140" i="194" s="1"/>
  <c r="L142" i="194"/>
  <c r="U142" i="194" s="1"/>
  <c r="K142" i="194"/>
  <c r="V142" i="194" s="1"/>
  <c r="L143" i="194"/>
  <c r="U143" i="194" s="1"/>
  <c r="K143" i="194"/>
  <c r="V143" i="194" s="1"/>
  <c r="L144" i="194"/>
  <c r="U144" i="194" s="1"/>
  <c r="K144" i="194"/>
  <c r="V144" i="194" s="1"/>
  <c r="L145" i="194"/>
  <c r="U145" i="194" s="1"/>
  <c r="K145" i="194"/>
  <c r="V145" i="194" s="1"/>
  <c r="L146" i="194"/>
  <c r="U146" i="194" s="1"/>
  <c r="K146" i="194"/>
  <c r="V146" i="194" s="1"/>
  <c r="L147" i="194"/>
  <c r="U147" i="194" s="1"/>
  <c r="K147" i="194"/>
  <c r="V147" i="194" s="1"/>
  <c r="L149" i="194"/>
  <c r="U149" i="194" s="1"/>
  <c r="K149" i="194"/>
  <c r="V149" i="194" s="1"/>
  <c r="L150" i="194"/>
  <c r="U150" i="194" s="1"/>
  <c r="K150" i="194"/>
  <c r="V150" i="194" s="1"/>
  <c r="L151" i="194"/>
  <c r="U151" i="194" s="1"/>
  <c r="K151" i="194"/>
  <c r="V151" i="194" s="1"/>
  <c r="L154" i="194"/>
  <c r="U154" i="194" s="1"/>
  <c r="K154" i="194"/>
  <c r="V154" i="194" s="1"/>
  <c r="L155" i="194"/>
  <c r="U155" i="194" s="1"/>
  <c r="K155" i="194"/>
  <c r="V155" i="194" s="1"/>
  <c r="L158" i="194"/>
  <c r="U158" i="194" s="1"/>
  <c r="K158" i="194"/>
  <c r="V158" i="194" s="1"/>
  <c r="L160" i="194"/>
  <c r="U160" i="194" s="1"/>
  <c r="K160" i="194"/>
  <c r="V160" i="194" s="1"/>
  <c r="V119" i="194" l="1"/>
  <c r="U115" i="194"/>
  <c r="V108" i="194"/>
  <c r="V105" i="194"/>
  <c r="V89" i="194"/>
  <c r="V81" i="194"/>
  <c r="V73" i="194"/>
  <c r="V69" i="194"/>
  <c r="V65" i="194"/>
  <c r="V61" i="194"/>
  <c r="U52" i="194"/>
  <c r="V38" i="194"/>
  <c r="V33" i="194"/>
  <c r="V28" i="194"/>
  <c r="V17" i="194"/>
  <c r="V160" i="195"/>
  <c r="V151" i="195"/>
  <c r="V146" i="195"/>
  <c r="V142" i="195"/>
  <c r="V137" i="195"/>
  <c r="V133" i="195"/>
  <c r="U124" i="195"/>
  <c r="V120" i="195"/>
  <c r="V113" i="195"/>
  <c r="V106" i="195"/>
  <c r="V82" i="195"/>
  <c r="U78" i="195"/>
  <c r="V74" i="195"/>
  <c r="U58" i="195"/>
  <c r="U53" i="195"/>
  <c r="V34" i="195"/>
  <c r="V31" i="195"/>
  <c r="V24" i="195"/>
  <c r="V156" i="196"/>
  <c r="V150" i="196"/>
  <c r="V145" i="196"/>
  <c r="V140" i="196"/>
  <c r="V136" i="196"/>
  <c r="V132" i="196"/>
  <c r="V129" i="196"/>
  <c r="V126" i="196"/>
  <c r="V123" i="196"/>
  <c r="V112" i="196"/>
  <c r="V102" i="196"/>
  <c r="V99" i="196"/>
  <c r="V93" i="196"/>
  <c r="U90" i="196"/>
  <c r="V90" i="196" s="1"/>
  <c r="V76" i="196"/>
  <c r="U73" i="196"/>
  <c r="V53" i="196"/>
  <c r="V42" i="196"/>
  <c r="U32" i="196"/>
  <c r="U27" i="196"/>
  <c r="V21" i="196"/>
  <c r="U128" i="194"/>
  <c r="V128" i="194" s="1"/>
  <c r="U125" i="194"/>
  <c r="V118" i="194"/>
  <c r="V114" i="194"/>
  <c r="U111" i="194"/>
  <c r="V111" i="194" s="1"/>
  <c r="V107" i="194"/>
  <c r="V104" i="194"/>
  <c r="V79" i="194"/>
  <c r="V68" i="194"/>
  <c r="V64" i="194"/>
  <c r="V60" i="194"/>
  <c r="U54" i="194"/>
  <c r="V48" i="194"/>
  <c r="V35" i="194"/>
  <c r="V16" i="194"/>
  <c r="V158" i="195"/>
  <c r="V150" i="195"/>
  <c r="V145" i="195"/>
  <c r="V140" i="195"/>
  <c r="V136" i="195"/>
  <c r="V132" i="195"/>
  <c r="U129" i="195"/>
  <c r="U126" i="195"/>
  <c r="V126" i="195" s="1"/>
  <c r="V123" i="195"/>
  <c r="V115" i="195"/>
  <c r="V112" i="195"/>
  <c r="U102" i="195"/>
  <c r="V102" i="195" s="1"/>
  <c r="U99" i="195"/>
  <c r="U96" i="195"/>
  <c r="V96" i="195" s="1"/>
  <c r="V77" i="195"/>
  <c r="V57" i="195"/>
  <c r="V52" i="195"/>
  <c r="V23" i="195"/>
  <c r="V155" i="196"/>
  <c r="V148" i="196"/>
  <c r="V144" i="196"/>
  <c r="V139" i="196"/>
  <c r="V135" i="196"/>
  <c r="V131" i="196"/>
  <c r="V122" i="196"/>
  <c r="U119" i="196"/>
  <c r="V119" i="196" s="1"/>
  <c r="U115" i="196"/>
  <c r="U108" i="196"/>
  <c r="V101" i="196"/>
  <c r="V98" i="196"/>
  <c r="V92" i="196"/>
  <c r="V84" i="196"/>
  <c r="V75" i="196"/>
  <c r="V72" i="196"/>
  <c r="U47" i="196"/>
  <c r="V41" i="196"/>
  <c r="U34" i="196"/>
  <c r="V34" i="196" s="1"/>
  <c r="V31" i="196"/>
  <c r="V25" i="196"/>
  <c r="V20" i="196"/>
  <c r="V125" i="194"/>
  <c r="V129" i="195"/>
  <c r="V108" i="196"/>
  <c r="V97" i="194"/>
  <c r="V89" i="195"/>
  <c r="V57" i="196"/>
  <c r="V91" i="194"/>
  <c r="U130" i="194"/>
  <c r="V127" i="194"/>
  <c r="V124" i="194"/>
  <c r="V110" i="194"/>
  <c r="V103" i="194"/>
  <c r="U100" i="194"/>
  <c r="U97" i="194"/>
  <c r="U91" i="194"/>
  <c r="V78" i="194"/>
  <c r="U72" i="194"/>
  <c r="V72" i="194" s="1"/>
  <c r="V67" i="194"/>
  <c r="V63" i="194"/>
  <c r="V58" i="194"/>
  <c r="V53" i="194"/>
  <c r="U42" i="194"/>
  <c r="V42" i="194" s="1"/>
  <c r="U21" i="194"/>
  <c r="V155" i="195"/>
  <c r="V149" i="195"/>
  <c r="V144" i="195"/>
  <c r="V139" i="195"/>
  <c r="V135" i="195"/>
  <c r="V131" i="195"/>
  <c r="V128" i="195"/>
  <c r="V125" i="195"/>
  <c r="V122" i="195"/>
  <c r="V111" i="195"/>
  <c r="V101" i="195"/>
  <c r="V98" i="195"/>
  <c r="V92" i="195"/>
  <c r="U89" i="195"/>
  <c r="V76" i="195"/>
  <c r="U73" i="195"/>
  <c r="V73" i="195" s="1"/>
  <c r="V54" i="195"/>
  <c r="V43" i="195"/>
  <c r="U33" i="195"/>
  <c r="V33" i="195" s="1"/>
  <c r="U28" i="195"/>
  <c r="V28" i="195" s="1"/>
  <c r="V22" i="195"/>
  <c r="V161" i="196"/>
  <c r="V152" i="196"/>
  <c r="V147" i="196"/>
  <c r="V143" i="196"/>
  <c r="V138" i="196"/>
  <c r="V134" i="196"/>
  <c r="U125" i="196"/>
  <c r="V125" i="196" s="1"/>
  <c r="V121" i="196"/>
  <c r="V114" i="196"/>
  <c r="V107" i="196"/>
  <c r="V83" i="196"/>
  <c r="U78" i="196"/>
  <c r="V78" i="196" s="1"/>
  <c r="V74" i="196"/>
  <c r="U57" i="196"/>
  <c r="U52" i="196"/>
  <c r="V52" i="196" s="1"/>
  <c r="V33" i="196"/>
  <c r="V30" i="196"/>
  <c r="V23" i="196"/>
  <c r="V82" i="196"/>
  <c r="V47" i="196"/>
  <c r="V130" i="194"/>
  <c r="V100" i="194"/>
  <c r="V31" i="194"/>
  <c r="V35" i="195"/>
  <c r="V130" i="196"/>
  <c r="V103" i="196"/>
  <c r="V54" i="194"/>
  <c r="V115" i="196"/>
  <c r="V21" i="194"/>
  <c r="V120" i="194"/>
  <c r="V82" i="194"/>
  <c r="V129" i="194"/>
  <c r="V126" i="194"/>
  <c r="U120" i="194"/>
  <c r="V109" i="194"/>
  <c r="U106" i="194"/>
  <c r="V106" i="194" s="1"/>
  <c r="V102" i="194"/>
  <c r="V99" i="194"/>
  <c r="V96" i="194"/>
  <c r="V90" i="194"/>
  <c r="U82" i="194"/>
  <c r="U74" i="194"/>
  <c r="V74" i="194" s="1"/>
  <c r="V70" i="194"/>
  <c r="V66" i="194"/>
  <c r="V62" i="194"/>
  <c r="V39" i="194"/>
  <c r="U34" i="194"/>
  <c r="V34" i="194" s="1"/>
  <c r="U31" i="194"/>
  <c r="V20" i="194"/>
  <c r="V154" i="195"/>
  <c r="V147" i="195"/>
  <c r="V143" i="195"/>
  <c r="V138" i="195"/>
  <c r="V134" i="195"/>
  <c r="V121" i="195"/>
  <c r="U118" i="195"/>
  <c r="V118" i="195" s="1"/>
  <c r="U114" i="195"/>
  <c r="V114" i="195" s="1"/>
  <c r="U107" i="195"/>
  <c r="V107" i="195" s="1"/>
  <c r="V97" i="195"/>
  <c r="V83" i="195"/>
  <c r="V75" i="195"/>
  <c r="U48" i="195"/>
  <c r="V48" i="195" s="1"/>
  <c r="V42" i="195"/>
  <c r="U35" i="195"/>
  <c r="V32" i="195"/>
  <c r="V26" i="195"/>
  <c r="V159" i="196"/>
  <c r="V151" i="196"/>
  <c r="V146" i="196"/>
  <c r="V141" i="196"/>
  <c r="V137" i="196"/>
  <c r="V133" i="196"/>
  <c r="U130" i="196"/>
  <c r="U127" i="196"/>
  <c r="V127" i="196" s="1"/>
  <c r="V124" i="196"/>
  <c r="V113" i="196"/>
  <c r="U103" i="196"/>
  <c r="U100" i="196"/>
  <c r="V100" i="196" s="1"/>
  <c r="U97" i="196"/>
  <c r="V97" i="196" s="1"/>
  <c r="V77" i="196"/>
  <c r="V56" i="196"/>
  <c r="V22" i="196"/>
  <c r="V69" i="196"/>
  <c r="V99" i="195"/>
  <c r="V115" i="194"/>
  <c r="V52" i="194"/>
  <c r="U130" i="195"/>
  <c r="V130" i="195" s="1"/>
  <c r="V127" i="195"/>
  <c r="V124" i="195"/>
  <c r="V110" i="195"/>
  <c r="V103" i="195"/>
  <c r="U100" i="195"/>
  <c r="V100" i="195" s="1"/>
  <c r="U97" i="195"/>
  <c r="U91" i="195"/>
  <c r="V91" i="195" s="1"/>
  <c r="V78" i="195"/>
  <c r="U72" i="195"/>
  <c r="V72" i="195" s="1"/>
  <c r="V67" i="195"/>
  <c r="V63" i="195"/>
  <c r="V58" i="195"/>
  <c r="V53" i="195"/>
  <c r="U42" i="195"/>
  <c r="U21" i="195"/>
  <c r="V21" i="195" s="1"/>
  <c r="V120" i="196"/>
  <c r="U116" i="196"/>
  <c r="V116" i="196" s="1"/>
  <c r="V109" i="196"/>
  <c r="V106" i="196"/>
  <c r="V81" i="196"/>
  <c r="V73" i="196"/>
  <c r="V68" i="196"/>
  <c r="V64" i="196"/>
  <c r="V60" i="196"/>
  <c r="U51" i="196"/>
  <c r="V51" i="196" s="1"/>
  <c r="V37" i="196"/>
  <c r="V32" i="196"/>
  <c r="V27" i="196"/>
  <c r="V16" i="196"/>
  <c r="A81" i="196"/>
  <c r="A82" i="196" s="1"/>
  <c r="A83" i="196" s="1"/>
  <c r="A84" i="196" s="1"/>
  <c r="A86" i="196" s="1"/>
  <c r="A88" i="196" s="1"/>
  <c r="A90" i="196" s="1"/>
  <c r="A91" i="196" s="1"/>
  <c r="A92" i="196" s="1"/>
  <c r="A93" i="196" s="1"/>
  <c r="A94" i="196" s="1"/>
  <c r="A96" i="196" s="1"/>
  <c r="A97" i="196" s="1"/>
  <c r="A98" i="196" s="1"/>
  <c r="A99" i="196" s="1"/>
  <c r="A100" i="196" s="1"/>
  <c r="A101" i="196" s="1"/>
  <c r="A102" i="196" s="1"/>
  <c r="A103" i="196" s="1"/>
  <c r="A104" i="196" s="1"/>
  <c r="A105" i="196" s="1"/>
  <c r="A106" i="196" s="1"/>
  <c r="A107" i="196" s="1"/>
  <c r="A108" i="196" s="1"/>
  <c r="A109" i="196" s="1"/>
  <c r="A110" i="196" s="1"/>
  <c r="A111" i="196" s="1"/>
  <c r="A112" i="196" s="1"/>
  <c r="A113" i="196" s="1"/>
  <c r="A114" i="196" s="1"/>
  <c r="A115" i="196" s="1"/>
  <c r="A116" i="196" s="1"/>
  <c r="A118" i="196" s="1"/>
  <c r="A119" i="196" s="1"/>
  <c r="A120" i="196" s="1"/>
  <c r="A121" i="196" s="1"/>
  <c r="A122" i="196" s="1"/>
  <c r="A123" i="196" s="1"/>
  <c r="A124" i="196" s="1"/>
  <c r="A125" i="196" s="1"/>
  <c r="A126" i="196" s="1"/>
  <c r="A127" i="196" s="1"/>
  <c r="A128" i="196" s="1"/>
  <c r="A129" i="196" s="1"/>
  <c r="A130" i="196" s="1"/>
  <c r="A131" i="196" s="1"/>
  <c r="A132" i="196" s="1"/>
  <c r="A133" i="196" s="1"/>
  <c r="A134" i="196" s="1"/>
  <c r="A135" i="196" s="1"/>
  <c r="A136" i="196" s="1"/>
  <c r="A137" i="196" s="1"/>
  <c r="A138" i="196" s="1"/>
  <c r="A139" i="196" s="1"/>
  <c r="A140" i="196" s="1"/>
  <c r="A141" i="196" s="1"/>
  <c r="A143" i="196" s="1"/>
  <c r="A144" i="196" s="1"/>
  <c r="A145" i="196" s="1"/>
  <c r="A146" i="196" s="1"/>
  <c r="A147" i="196" s="1"/>
  <c r="A148" i="196" s="1"/>
  <c r="A149" i="196" s="1"/>
  <c r="A150" i="196" s="1"/>
  <c r="A151" i="196" s="1"/>
  <c r="A152" i="196" s="1"/>
  <c r="A154" i="196" s="1"/>
  <c r="A155" i="196" s="1"/>
  <c r="A156" i="196" s="1"/>
  <c r="A158" i="196" s="1"/>
  <c r="A159" i="196" s="1"/>
  <c r="A161" i="196" s="1"/>
  <c r="A164" i="196" s="1"/>
  <c r="A165" i="196" s="1"/>
  <c r="U118" i="196"/>
  <c r="V118" i="196" s="1"/>
  <c r="T118" i="196"/>
  <c r="U46" i="196"/>
  <c r="V46" i="196" s="1"/>
  <c r="T46" i="196"/>
  <c r="U45" i="196"/>
  <c r="V45" i="196" s="1"/>
  <c r="T45" i="196"/>
  <c r="Q166" i="196"/>
  <c r="T20" i="196"/>
  <c r="T166" i="196" s="1"/>
  <c r="L166" i="196"/>
  <c r="U15" i="196"/>
  <c r="K166" i="196"/>
  <c r="V11" i="196"/>
  <c r="U117" i="195"/>
  <c r="V117" i="195" s="1"/>
  <c r="T117" i="195"/>
  <c r="U47" i="195"/>
  <c r="V47" i="195" s="1"/>
  <c r="T47" i="195"/>
  <c r="U46" i="195"/>
  <c r="V46" i="195" s="1"/>
  <c r="T46" i="195"/>
  <c r="Q165" i="195"/>
  <c r="T21" i="195"/>
  <c r="L165" i="195"/>
  <c r="U15" i="195"/>
  <c r="K165" i="195"/>
  <c r="V11" i="195"/>
  <c r="U117" i="194"/>
  <c r="V117" i="194" s="1"/>
  <c r="T117" i="194"/>
  <c r="U47" i="194"/>
  <c r="V47" i="194" s="1"/>
  <c r="T47" i="194"/>
  <c r="U46" i="194"/>
  <c r="V46" i="194" s="1"/>
  <c r="T46" i="194"/>
  <c r="Q165" i="194"/>
  <c r="T21" i="194"/>
  <c r="T165" i="194" s="1"/>
  <c r="L165" i="194"/>
  <c r="U15" i="194"/>
  <c r="K165" i="194"/>
  <c r="V11" i="194"/>
  <c r="T165" i="195" l="1"/>
  <c r="U166" i="196"/>
  <c r="V15" i="196"/>
  <c r="V166" i="196" s="1"/>
  <c r="U165" i="195"/>
  <c r="V15" i="195"/>
  <c r="V165" i="195" s="1"/>
  <c r="U165" i="194"/>
  <c r="V15" i="194"/>
  <c r="V165" i="194" s="1"/>
</calcChain>
</file>

<file path=xl/sharedStrings.xml><?xml version="1.0" encoding="utf-8"?>
<sst xmlns="http://schemas.openxmlformats.org/spreadsheetml/2006/main" count="1881" uniqueCount="359">
  <si>
    <t xml:space="preserve"> </t>
  </si>
  <si>
    <t>SISTEMA PARA EL DESARROLLO INTEGRAL DE LA FAMILIA DEL MPIO. DE ZAPOTLAN EL GRANDE, JALISCO.</t>
  </si>
  <si>
    <t>REGISTRO PATRONAL ANTE IMSS  B84-23419-42-3</t>
  </si>
  <si>
    <t xml:space="preserve">R.F.C.   </t>
  </si>
  <si>
    <t>SDI-980101-8Q1</t>
  </si>
  <si>
    <t xml:space="preserve">  </t>
  </si>
  <si>
    <t>DOMICILIO: AQUILES SERDAN N° 56  CENTRO 49000</t>
  </si>
  <si>
    <t xml:space="preserve">  PERCEPCIONES</t>
  </si>
  <si>
    <t>DEDUCCIONES</t>
  </si>
  <si>
    <t>Nº</t>
  </si>
  <si>
    <t xml:space="preserve">N° DE AFILIACION </t>
  </si>
  <si>
    <t>NOMBRE</t>
  </si>
  <si>
    <t>SALARIO</t>
  </si>
  <si>
    <t>SALARIO DIARIO INTEGRADO</t>
  </si>
  <si>
    <t>SBC</t>
  </si>
  <si>
    <t>DIAS QUINCENA</t>
  </si>
  <si>
    <t>DIAS TRABAJADOS</t>
  </si>
  <si>
    <t>SUELDO QUINCENAL</t>
  </si>
  <si>
    <t xml:space="preserve">TOTAL PERCEPCIONES </t>
  </si>
  <si>
    <t>CUOTA  IMSS</t>
  </si>
  <si>
    <t>APOYO FUNERARIO</t>
  </si>
  <si>
    <t>CAJA DE AHORRO</t>
  </si>
  <si>
    <t>PRESTAMO DIF</t>
  </si>
  <si>
    <t>TOTAL OTRAS DEDUCCIONES</t>
  </si>
  <si>
    <t>TOTAL  DEDUCCIONES</t>
  </si>
  <si>
    <t>NETO  A PAGAR</t>
  </si>
  <si>
    <t>04</t>
  </si>
  <si>
    <t>02</t>
  </si>
  <si>
    <t>32</t>
  </si>
  <si>
    <t>34</t>
  </si>
  <si>
    <t>12</t>
  </si>
  <si>
    <t>DIRECCION</t>
  </si>
  <si>
    <t>ADMINISTRACION</t>
  </si>
  <si>
    <t>ROSALES AGUILAR GERARDO</t>
  </si>
  <si>
    <t>.1815924508-5.</t>
  </si>
  <si>
    <t>PEÑA DAVILA BRENDA IVETH</t>
  </si>
  <si>
    <t>.5493794046-5.</t>
  </si>
  <si>
    <t>HERNANDEZ MENDOZA PERLA IVONNE</t>
  </si>
  <si>
    <t>.5492716547-9.</t>
  </si>
  <si>
    <t>ARCOVENDIZ PATRICIA</t>
  </si>
  <si>
    <t>.5480642535-8.</t>
  </si>
  <si>
    <t>HERNANDEZ  TORRES MARTIN</t>
  </si>
  <si>
    <t>RECURSOS HUMANOS</t>
  </si>
  <si>
    <t>.0408863219-7.</t>
  </si>
  <si>
    <t>RUIZ CARDENAS NORMA CECILIA</t>
  </si>
  <si>
    <t>.0406832618-2.</t>
  </si>
  <si>
    <t>GARCIA CASTILLO GILBERTO SALVADOR</t>
  </si>
  <si>
    <t>.5467481243-0.</t>
  </si>
  <si>
    <t>CARREON BARAJAS MARTA CRISTINA</t>
  </si>
  <si>
    <t>.0404700405-0.</t>
  </si>
  <si>
    <t>MAGAÑA RODRIGUEZ MARIA LETICIA</t>
  </si>
  <si>
    <t>.0217021555-8.</t>
  </si>
  <si>
    <t>.7510926482-2.</t>
  </si>
  <si>
    <t>FAJARDO ROMERO JOSE ANTONIO</t>
  </si>
  <si>
    <t>DELEGACION SINDICAL SIDEDIF</t>
  </si>
  <si>
    <t>.0403823415-1.</t>
  </si>
  <si>
    <t xml:space="preserve">HERNANDEZ VENEGAS JOSE ANTONIO </t>
  </si>
  <si>
    <t>DELEGACION SINDICAL SUSPAZ</t>
  </si>
  <si>
    <t>.5200780432-2.</t>
  </si>
  <si>
    <t>MORALES RAMOS MARIA DOLORES</t>
  </si>
  <si>
    <t>JURIDICO</t>
  </si>
  <si>
    <t>.0407781197-6.</t>
  </si>
  <si>
    <t>LUJAN FLORES MIRNA GUADALUPE</t>
  </si>
  <si>
    <t>.0409915538-6.</t>
  </si>
  <si>
    <t>CUEVAS EVANGELISTA JOSE ANGEL</t>
  </si>
  <si>
    <t>.0409680350-9.</t>
  </si>
  <si>
    <t xml:space="preserve">DE SANTIAGO MARTINEZ DALIA ROCIO </t>
  </si>
  <si>
    <t>.5499801498-6.</t>
  </si>
  <si>
    <t>GARCIA GARCIA ADRIANA</t>
  </si>
  <si>
    <t>.0409640244-3.</t>
  </si>
  <si>
    <t>CORONA ARIAS JOSEFINA</t>
  </si>
  <si>
    <t>.0400710786-7.</t>
  </si>
  <si>
    <t>CARDENAS RAMIREZ CESAR HERNANDO</t>
  </si>
  <si>
    <t>TRABAJO SOCIAL</t>
  </si>
  <si>
    <t>.0116936918-6.</t>
  </si>
  <si>
    <t>IGNACIO GARCIA TANIA ELIZABETH</t>
  </si>
  <si>
    <t>.0515892200-4.</t>
  </si>
  <si>
    <t>PALAFOX AGUILAR ROCIO ALEJANDRA</t>
  </si>
  <si>
    <t>.5688663042-7.</t>
  </si>
  <si>
    <t>GARCIA CHAVEZ ROSA ICELA</t>
  </si>
  <si>
    <t>.0411970010-4.</t>
  </si>
  <si>
    <t>ZEPEDA URZUA SIOAMARA ANAID</t>
  </si>
  <si>
    <t>PSICOLOGIA</t>
  </si>
  <si>
    <t>.5490721794-4.</t>
  </si>
  <si>
    <t>GUTIERREZ CERVANTES BERTHA</t>
  </si>
  <si>
    <t>.5489661678-3.</t>
  </si>
  <si>
    <t>VENANCIO MORALES MARIANA</t>
  </si>
  <si>
    <t>.4415941870-4.</t>
  </si>
  <si>
    <t>CABRALES GUDIÑO MARIA FERNANDA</t>
  </si>
  <si>
    <t>.5490751581-8.</t>
  </si>
  <si>
    <t xml:space="preserve">RENTERIA NAVA JOSE MARIA </t>
  </si>
  <si>
    <t>PROTECCION A LA INFANCIA</t>
  </si>
  <si>
    <t>.7501833737-0.</t>
  </si>
  <si>
    <t>BARTOLO MENDEZ SERGIO</t>
  </si>
  <si>
    <t>.0401836461-3.</t>
  </si>
  <si>
    <t>.7503853331-3.</t>
  </si>
  <si>
    <t>MEJIA PIZANO JOSE SALVADOR</t>
  </si>
  <si>
    <t>.0409790659-0.</t>
  </si>
  <si>
    <t>AGUILAR QUINTERO ESMERALDA</t>
  </si>
  <si>
    <t>ATENCION AL ADULTO MAYOR</t>
  </si>
  <si>
    <t>.5497760131-6.</t>
  </si>
  <si>
    <t>BARAJAS ZUÑIGA MARTHA ELENA</t>
  </si>
  <si>
    <t>.7275530545-4.</t>
  </si>
  <si>
    <t>HERNANDEZ MENDOZA FRANCISCO XAVIER</t>
  </si>
  <si>
    <t>.5482662156-4.</t>
  </si>
  <si>
    <t>DE JESUS ALONSO JOAQUIN</t>
  </si>
  <si>
    <t>.0408540194-3.</t>
  </si>
  <si>
    <t>EUSEBIO MARTINEZ MA DE JESÙS</t>
  </si>
  <si>
    <t>ASISTENCIA ALIMENTARIA</t>
  </si>
  <si>
    <t>.5479606036-3.</t>
  </si>
  <si>
    <t>ANAYA PADILLA ALMA DELIA</t>
  </si>
  <si>
    <t>.5497710064-0.</t>
  </si>
  <si>
    <t xml:space="preserve">ALCARAZ LARA MARIA SONIA </t>
  </si>
  <si>
    <t>.7596762378-8.</t>
  </si>
  <si>
    <t>AGUILAR BALTAZAR MARIA DE LOS ANGELES</t>
  </si>
  <si>
    <t>.0416946008-8.</t>
  </si>
  <si>
    <t>RODRIGUEZ GUTIERREZ KARLA GEORGINA</t>
  </si>
  <si>
    <t>.0406856723-1.</t>
  </si>
  <si>
    <t>MAGAÑA MORAN LESDIE LINETTE</t>
  </si>
  <si>
    <t>.0499560359-6.</t>
  </si>
  <si>
    <t>RAMON CRUZ MARIA SEBASTIANA</t>
  </si>
  <si>
    <t>.5484606074-4.</t>
  </si>
  <si>
    <t xml:space="preserve">ALCARAZ LARA MARTHA ELIA </t>
  </si>
  <si>
    <t>.5484617746-4.</t>
  </si>
  <si>
    <t>TORRES CAMPOS ROCIO SELINA</t>
  </si>
  <si>
    <t>.0406640888-3.</t>
  </si>
  <si>
    <t>LOPEZ MIRANDA MARIA ELENA</t>
  </si>
  <si>
    <t>.5497790387-8.</t>
  </si>
  <si>
    <t>GARCIA VERDUZCO JOSE DE JESUS</t>
  </si>
  <si>
    <t>.0913005870-5.</t>
  </si>
  <si>
    <t>CHAVEZ HERNANDEZ LUIS ANTONIO</t>
  </si>
  <si>
    <t>.0402880610-9.</t>
  </si>
  <si>
    <t>AMEZCUA MONTES HIRAM</t>
  </si>
  <si>
    <t>.0518883849-3.</t>
  </si>
  <si>
    <t>PINTO CHAVEZ OCTAVIO ADOLFO</t>
  </si>
  <si>
    <t>COMEDORES COMUNITARIOS</t>
  </si>
  <si>
    <t>.3515935939-3.</t>
  </si>
  <si>
    <t>LUJAN FLORES JUAN JOSE</t>
  </si>
  <si>
    <t>.0408590113-2.</t>
  </si>
  <si>
    <t xml:space="preserve">LUCIA BELTRAN TERESA </t>
  </si>
  <si>
    <t>.0407470085-9.</t>
  </si>
  <si>
    <t>PIZANO CARMONA MARIA</t>
  </si>
  <si>
    <t>.0410864050-1.</t>
  </si>
  <si>
    <t xml:space="preserve">GARCIA GARCIA ANABEL </t>
  </si>
  <si>
    <t>.0407580204-3.</t>
  </si>
  <si>
    <t xml:space="preserve">TORRES CERVANTES MA DEL CARMEN </t>
  </si>
  <si>
    <t>.0407520145-1.</t>
  </si>
  <si>
    <t xml:space="preserve">ZUÑIGA SORIA ROSA MARIA </t>
  </si>
  <si>
    <t>.5490590464-2.</t>
  </si>
  <si>
    <t>SANCHEZ FRIAS EVA GRACIELA</t>
  </si>
  <si>
    <t>COMUNICACIÓN SOCIAL Y ESTADISTICAS</t>
  </si>
  <si>
    <t>.7511930587-0.</t>
  </si>
  <si>
    <t>ZUÑIGA LEAL AARON</t>
  </si>
  <si>
    <t>.0410932829-6.</t>
  </si>
  <si>
    <t>DE LA MORA ZANABRIA ANA SOFIA</t>
  </si>
  <si>
    <t>GOBIERNO INCLUYENTE</t>
  </si>
  <si>
    <t>SERVICIOS GENERALES</t>
  </si>
  <si>
    <t>.0400815262-3.</t>
  </si>
  <si>
    <t>VAZQUEZ CORTES MARIA DE LOS ANGELES</t>
  </si>
  <si>
    <t>.5493753958-0.</t>
  </si>
  <si>
    <t>GAMA GODINEZ OSCAR</t>
  </si>
  <si>
    <t>.5495770009-6.</t>
  </si>
  <si>
    <t>CONTRERAS MOTA PATRICIA MARIA</t>
  </si>
  <si>
    <t>.0401610128-1.</t>
  </si>
  <si>
    <t>BAUTISTA FLORES MARTHA</t>
  </si>
  <si>
    <t>CENTROS COMUNITARIOS</t>
  </si>
  <si>
    <t>.0407620350-6.</t>
  </si>
  <si>
    <t>LARES GALINDO TERESA</t>
  </si>
  <si>
    <t>.0407590221-5.</t>
  </si>
  <si>
    <t xml:space="preserve">CAMBEROS OCHOA DOMITILA </t>
  </si>
  <si>
    <t>.0407550169-4.</t>
  </si>
  <si>
    <t xml:space="preserve">CASTILLO BALTAZAR BEATRIZ </t>
  </si>
  <si>
    <t>.0408821248-7.</t>
  </si>
  <si>
    <t>PALACIOS CERVANTES YAMILLET</t>
  </si>
  <si>
    <t>.0491687634-7.</t>
  </si>
  <si>
    <t>MEJIA PIZANO MARISELA</t>
  </si>
  <si>
    <t>.5268491109-3.</t>
  </si>
  <si>
    <t xml:space="preserve">REYES CARRILLO ROSARIO </t>
  </si>
  <si>
    <t>.5482600020-7.</t>
  </si>
  <si>
    <t>GONZALEZ CHAVEZ SARA</t>
  </si>
  <si>
    <t>.0407660426-5.</t>
  </si>
  <si>
    <t xml:space="preserve">MAGAÑA RAMIREZ LIDIA </t>
  </si>
  <si>
    <t>.0407560160-1.</t>
  </si>
  <si>
    <t>VARGAS BONILLA MARIA DE LOS ANGELES</t>
  </si>
  <si>
    <t>.0484440392-5.</t>
  </si>
  <si>
    <t>FLORES GAYTAN MARIA DE LA PAZ</t>
  </si>
  <si>
    <t>.5291610079-6.</t>
  </si>
  <si>
    <t>BARBOZA RODRIGUEZ MARIA DEL REFUGIO</t>
  </si>
  <si>
    <t>.0408740181-8.</t>
  </si>
  <si>
    <t>ALVAREZ CORTES YOLANDA</t>
  </si>
  <si>
    <t>.5481582013-6.</t>
  </si>
  <si>
    <t>GARCIA FRIAS JUANA MARICELA</t>
  </si>
  <si>
    <t>.0402814910-4.</t>
  </si>
  <si>
    <t>SILVA GOMEZ HUGO ANTONIO</t>
  </si>
  <si>
    <t>.5687666922-9.</t>
  </si>
  <si>
    <t>GARCIA GUZMAN MARTHA</t>
  </si>
  <si>
    <t>.7503852280-3.</t>
  </si>
  <si>
    <t>JUAREZ ABAN MARIA ISABEL</t>
  </si>
  <si>
    <t>.2614910348-8.</t>
  </si>
  <si>
    <t>GAMBOA LOPEZ DAVID</t>
  </si>
  <si>
    <t>.5482620124-3.</t>
  </si>
  <si>
    <t>MEDINA GUZMAN JOSE CONCEPCION</t>
  </si>
  <si>
    <t>.5489650541-6.</t>
  </si>
  <si>
    <t xml:space="preserve">LICEA ESTEBAN MAGDALENO </t>
  </si>
  <si>
    <t>.03146936764.</t>
  </si>
  <si>
    <t>LEAL SANCHEZ MARIA ELENA</t>
  </si>
  <si>
    <t>GUARDERIA (CADI)</t>
  </si>
  <si>
    <t>.2916954050-0.</t>
  </si>
  <si>
    <t>LARIOS ABAN LIZETH</t>
  </si>
  <si>
    <t>.0407811551-8.</t>
  </si>
  <si>
    <t>PINTO FAJARDO MIRIAN ELIZABETH</t>
  </si>
  <si>
    <t>.0407791046-3.</t>
  </si>
  <si>
    <t>JUVENAL AVALOS ARACELI</t>
  </si>
  <si>
    <t>.0407801240-0.</t>
  </si>
  <si>
    <t>ALVAREZ MEZA MARISELA</t>
  </si>
  <si>
    <t>.5494760238-6.</t>
  </si>
  <si>
    <t>LOPEZ CEJA ANA ELIZABETH</t>
  </si>
  <si>
    <t>.5495770300-9.</t>
  </si>
  <si>
    <t>REBOLLEDO REYES ALEJANDRA</t>
  </si>
  <si>
    <t>.0408875583-2.</t>
  </si>
  <si>
    <t>TOPETE ESPARZA ITZEL ANAHI</t>
  </si>
  <si>
    <t>.0407760835-6.</t>
  </si>
  <si>
    <t xml:space="preserve">VERGARA OCHOA MARIA MILAGROS </t>
  </si>
  <si>
    <t>.3101831102-2.</t>
  </si>
  <si>
    <t>PEÑA GUZMAN MARIA TERESA</t>
  </si>
  <si>
    <t>.5497820358-3.</t>
  </si>
  <si>
    <t>PEREZ DE LA CRUZ TERESITA</t>
  </si>
  <si>
    <t>.5493743588-8.</t>
  </si>
  <si>
    <t xml:space="preserve">CONTRERAS MOTA OLGA </t>
  </si>
  <si>
    <t>.0407821936-9.</t>
  </si>
  <si>
    <t>GUZMAN REYES ROSA ELIA</t>
  </si>
  <si>
    <t>.7501820633-6.</t>
  </si>
  <si>
    <t xml:space="preserve">LUIS JUAN GOMEZ MARTHA LETICIA </t>
  </si>
  <si>
    <t>.0400807809-1.</t>
  </si>
  <si>
    <t xml:space="preserve">MORENO CONTRERAS LILIANA </t>
  </si>
  <si>
    <t>.4305840692-7.</t>
  </si>
  <si>
    <t>NUÑEZ BERNARDINO MA. VIRGINIA</t>
  </si>
  <si>
    <t>.5495760278-9.</t>
  </si>
  <si>
    <t>VILLA GONZALEZ ISELA</t>
  </si>
  <si>
    <t>.0401825873-3.</t>
  </si>
  <si>
    <t>QUIROZ ROBLES GABRIELA ELIZABETH</t>
  </si>
  <si>
    <t>.1914910080-2.</t>
  </si>
  <si>
    <t>RODRIGUEZ RANGEL ANA CAROLINA</t>
  </si>
  <si>
    <t>.0407580262-1.</t>
  </si>
  <si>
    <t>CAMPOS ARIAS MARIA AURORA</t>
  </si>
  <si>
    <t>.5494750174-5.</t>
  </si>
  <si>
    <t xml:space="preserve">HERNANDEZ ORTIZ MARIA CRUZ </t>
  </si>
  <si>
    <t>PALAFOX GARCES ARACELI</t>
  </si>
  <si>
    <t>.0400660425-2.</t>
  </si>
  <si>
    <t>CARMONA VICTORIANO MARIA DE LA LUZ</t>
  </si>
  <si>
    <t>.0407730677-9.</t>
  </si>
  <si>
    <t>SALVADOR LEAL MARIA DE JESUS</t>
  </si>
  <si>
    <t>UNIDAD REGIONAL DE REHABILITACION (URR)</t>
  </si>
  <si>
    <t>.0408750712-7.</t>
  </si>
  <si>
    <t>ANDRADE ARROYO LORENA</t>
  </si>
  <si>
    <t>.0407560159-3.</t>
  </si>
  <si>
    <t>DEL TORO BARRAGAN XOCHITL CAROLINA</t>
  </si>
  <si>
    <t>.5489671008-6.</t>
  </si>
  <si>
    <t xml:space="preserve">PULIDO BARAJAS GRACIELA </t>
  </si>
  <si>
    <t>.0413800635-0.</t>
  </si>
  <si>
    <t>MEDINA ESCALANTE LAURA ALICIA</t>
  </si>
  <si>
    <t>.0317947969-0.</t>
  </si>
  <si>
    <t>SANTIAGO MARTINEZ JOSUE EMMANUEL</t>
  </si>
  <si>
    <t>.0409935855-0.</t>
  </si>
  <si>
    <t>XOCHITLA ZUÑIGA LUIS MANUEL</t>
  </si>
  <si>
    <t>.0407630336-3.</t>
  </si>
  <si>
    <t>IGLESIAS SANCHEZ MARTHA ELVA</t>
  </si>
  <si>
    <t>.0403824596-7.</t>
  </si>
  <si>
    <t>FLORES GARCIA ROSA MARIA</t>
  </si>
  <si>
    <t>UAVI</t>
  </si>
  <si>
    <t>.6816921032-2.</t>
  </si>
  <si>
    <t>SOLIS AVALOS ALEJANDRA</t>
  </si>
  <si>
    <t>.0412890922-5.</t>
  </si>
  <si>
    <t>LOMELI RENTERIA CHRISTIAN EVARISTO</t>
  </si>
  <si>
    <t>.0407922888-0.</t>
  </si>
  <si>
    <t>RUBIO CASILLAS JOSE LUIS</t>
  </si>
  <si>
    <t>LUDOTECA</t>
  </si>
  <si>
    <t>.0401801539-8.</t>
  </si>
  <si>
    <t>ALVAREZ RAMIREZ PATRICIA EUGENIA</t>
  </si>
  <si>
    <t>.0407875035-5.</t>
  </si>
  <si>
    <t>AGUILAR TAPIA SARA</t>
  </si>
  <si>
    <t>BALTAZAR MORAN MARGARITO</t>
  </si>
  <si>
    <t>ASISTENTE DE DIRECCION</t>
  </si>
  <si>
    <t>.0400842512-8.</t>
  </si>
  <si>
    <t>AGUILAR SOLANO ALEJANDRA GUADALUPE</t>
  </si>
  <si>
    <t>ASISTENTE DE PRESIDENCIA</t>
  </si>
  <si>
    <t>CASTREJON GUERRERO ARACELY</t>
  </si>
  <si>
    <t>CODIGOS</t>
  </si>
  <si>
    <t>PERCEPCIONES</t>
  </si>
  <si>
    <t>DESPENSA</t>
  </si>
  <si>
    <t>QUINQUENIO</t>
  </si>
  <si>
    <t>PERMISO S/GS</t>
  </si>
  <si>
    <t xml:space="preserve">CUOTA SINDICAL </t>
  </si>
  <si>
    <t>RECIBI DE CONFORMIDAD</t>
  </si>
  <si>
    <t xml:space="preserve"> RODRIGUEZ LOPEZ ALEJANDRA</t>
  </si>
  <si>
    <t>.0221759870-1.</t>
  </si>
  <si>
    <t>CUOTA IMSS</t>
  </si>
  <si>
    <t>CUOTA SINDICAL</t>
  </si>
  <si>
    <t>.0616950343-7.</t>
  </si>
  <si>
    <t>.0222720136-1.</t>
  </si>
  <si>
    <t>LEAL CASTILLO RODOLFO</t>
  </si>
  <si>
    <t>GONZALEZ HERNANDEZ BERENICE</t>
  </si>
  <si>
    <t>.0409886548-0.</t>
  </si>
  <si>
    <t>14</t>
  </si>
  <si>
    <t>PRESTAMO SINDICATO</t>
  </si>
  <si>
    <t>.0223610181-8.</t>
  </si>
  <si>
    <t>GOMEZ TOSCANO SOLEDAD</t>
  </si>
  <si>
    <t>08</t>
  </si>
  <si>
    <t>DESC. RETARDO</t>
  </si>
  <si>
    <t>08,10,12,14,32,34</t>
  </si>
  <si>
    <t>LOMELI CONTRERAS JAQUELINE</t>
  </si>
  <si>
    <t>CUOTAS</t>
  </si>
  <si>
    <t>SALARIO D INT</t>
  </si>
  <si>
    <t>DIAS /MES</t>
  </si>
  <si>
    <t>CUOTA RET. IMSS</t>
  </si>
  <si>
    <t>SALUD</t>
  </si>
  <si>
    <t>GOMEZ GOMEZ FRANCISCO JAVIER</t>
  </si>
  <si>
    <t>.0474541812-1.</t>
  </si>
  <si>
    <t>DESCUENTO ISR</t>
  </si>
  <si>
    <t>06</t>
  </si>
  <si>
    <t>.2216978096-6.</t>
  </si>
  <si>
    <t>SOTO COVARRUBIAS FATIMA</t>
  </si>
  <si>
    <t>03</t>
  </si>
  <si>
    <t>.6216905370-9.</t>
  </si>
  <si>
    <t>BARBOZA PULIDO MAYRA LILIANA</t>
  </si>
  <si>
    <t>FALTA INJUSTIFICADA/ DIA SIN GOCE</t>
  </si>
  <si>
    <t>RAMOS GONZALEZ FRANCISCO JAVIER</t>
  </si>
  <si>
    <t>.0321764008-9.</t>
  </si>
  <si>
    <t>RIVERA BALTAZAR ANA LUISA</t>
  </si>
  <si>
    <t>.7598791138-7.</t>
  </si>
  <si>
    <t>.5491717061-2.</t>
  </si>
  <si>
    <t>CASTREJON GUERRERO MARICELA</t>
  </si>
  <si>
    <t>TRANSPARENCIA</t>
  </si>
  <si>
    <t>.0409864691-4.</t>
  </si>
  <si>
    <t>SANCHEZ ARIAS MARIA GORETTI</t>
  </si>
  <si>
    <t>.5461411002-8.</t>
  </si>
  <si>
    <t>.5499808647-1.</t>
  </si>
  <si>
    <t>OLVERA AGUIRRE RAQUEL</t>
  </si>
  <si>
    <t>NOMINA 01  AL 15 DE ENERO 2025</t>
  </si>
  <si>
    <t>NOMINA 16  AL 31 DE ENERO 2025</t>
  </si>
  <si>
    <t>.</t>
  </si>
  <si>
    <t>GARCIA VALENCIA MIRIAM IVAN</t>
  </si>
  <si>
    <t>NOMINA DEL 01  AL 15  DE FEBRERO 2025</t>
  </si>
  <si>
    <t>COBIAN MEDINA ISAAC ALEJANDRO</t>
  </si>
  <si>
    <t>.0400833770-3</t>
  </si>
  <si>
    <t>.0519015488-9.</t>
  </si>
  <si>
    <t>01</t>
  </si>
  <si>
    <t>.0412850642-7.</t>
  </si>
  <si>
    <t>0517961093-5</t>
  </si>
  <si>
    <t>VILLALVAZO MAGAÑA DIANA ITZEL</t>
  </si>
  <si>
    <t>PATRIMONIO</t>
  </si>
  <si>
    <t>.0401826668-6.</t>
  </si>
  <si>
    <t>BERNARDINO CALVARIO GUSTAVO</t>
  </si>
  <si>
    <t>JIMENEZ GONZALEZ LETICIA GUADALUPE</t>
  </si>
  <si>
    <t>.0116912168-6.</t>
  </si>
  <si>
    <t>VELAZQUEZ FARIAS MARIA GUADALUPE</t>
  </si>
  <si>
    <t>NOMINA DEL 01  AL 15  DE MARZO 2025</t>
  </si>
  <si>
    <t>NOMINA DEL 01  AL 15  DE MAYO 2025</t>
  </si>
  <si>
    <t>AJUSTE PAGO 15/03/2025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</si>
</sst>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"/>
    <numFmt numFmtId="165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b/>
      <u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u/>
      <sz val="1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118">
    <xf numFmtId="0" fontId="0" fillId="0" borderId="0" xfId="0"/>
    <xf numFmtId="44" fontId="14" fillId="0" borderId="0" xfId="1" applyFont="1" applyFill="1" applyBorder="1" applyAlignment="1">
      <alignment horizontal="center" vertical="center"/>
    </xf>
    <xf numFmtId="44" fontId="6" fillId="0" borderId="0" xfId="1" applyFont="1" applyFill="1" applyBorder="1"/>
    <xf numFmtId="165" fontId="0" fillId="0" borderId="11" xfId="2" applyNumberFormat="1" applyFont="1" applyFill="1" applyBorder="1"/>
    <xf numFmtId="44" fontId="0" fillId="0" borderId="17" xfId="1" applyFont="1" applyFill="1" applyBorder="1"/>
    <xf numFmtId="44" fontId="14" fillId="0" borderId="0" xfId="3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44" fontId="7" fillId="0" borderId="0" xfId="3" applyNumberFormat="1" applyFont="1" applyAlignment="1">
      <alignment horizontal="left"/>
    </xf>
    <xf numFmtId="44" fontId="8" fillId="0" borderId="0" xfId="0" applyNumberFormat="1" applyFont="1" applyAlignment="1">
      <alignment horizontal="left"/>
    </xf>
    <xf numFmtId="44" fontId="9" fillId="0" borderId="0" xfId="0" applyNumberFormat="1" applyFont="1"/>
    <xf numFmtId="44" fontId="8" fillId="0" borderId="0" xfId="0" applyNumberFormat="1" applyFont="1"/>
    <xf numFmtId="44" fontId="6" fillId="0" borderId="0" xfId="0" applyNumberFormat="1" applyFont="1"/>
    <xf numFmtId="44" fontId="6" fillId="0" borderId="0" xfId="3" applyNumberFormat="1" applyFont="1"/>
    <xf numFmtId="0" fontId="10" fillId="0" borderId="0" xfId="0" applyFont="1"/>
    <xf numFmtId="44" fontId="3" fillId="0" borderId="0" xfId="0" applyNumberFormat="1" applyFont="1" applyAlignment="1">
      <alignment horizontal="center" vertical="center"/>
    </xf>
    <xf numFmtId="0" fontId="8" fillId="0" borderId="0" xfId="0" applyFont="1"/>
    <xf numFmtId="44" fontId="3" fillId="0" borderId="0" xfId="0" applyNumberFormat="1" applyFont="1" applyAlignment="1">
      <alignment horizontal="left"/>
    </xf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164" fontId="8" fillId="0" borderId="1" xfId="0" applyNumberFormat="1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8" fillId="0" borderId="3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vertic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left" vertical="center"/>
    </xf>
    <xf numFmtId="44" fontId="14" fillId="0" borderId="9" xfId="3" applyNumberFormat="1" applyFont="1" applyBorder="1" applyAlignment="1">
      <alignment vertical="center"/>
    </xf>
    <xf numFmtId="4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center" vertical="center"/>
    </xf>
    <xf numFmtId="44" fontId="16" fillId="0" borderId="0" xfId="0" applyNumberFormat="1" applyFont="1" applyAlignment="1">
      <alignment horizontal="left" vertical="center"/>
    </xf>
    <xf numFmtId="44" fontId="14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3" applyFont="1" applyAlignment="1">
      <alignment horizontal="left" vertical="center"/>
    </xf>
    <xf numFmtId="44" fontId="14" fillId="0" borderId="0" xfId="4" applyNumberFormat="1" applyFont="1" applyAlignment="1">
      <alignment vertical="center"/>
    </xf>
    <xf numFmtId="44" fontId="14" fillId="0" borderId="0" xfId="0" applyNumberFormat="1" applyFont="1" applyAlignment="1">
      <alignment horizontal="center" vertical="center"/>
    </xf>
    <xf numFmtId="44" fontId="3" fillId="0" borderId="5" xfId="0" applyNumberFormat="1" applyFont="1" applyBorder="1"/>
    <xf numFmtId="0" fontId="3" fillId="0" borderId="5" xfId="0" applyFont="1" applyBorder="1"/>
    <xf numFmtId="0" fontId="17" fillId="0" borderId="5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5" xfId="0" applyFont="1" applyBorder="1"/>
    <xf numFmtId="0" fontId="16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left" vertical="center"/>
    </xf>
    <xf numFmtId="164" fontId="20" fillId="0" borderId="0" xfId="4" applyNumberFormat="1" applyFont="1" applyAlignment="1">
      <alignment horizontal="center" vertical="center"/>
    </xf>
    <xf numFmtId="164" fontId="20" fillId="0" borderId="0" xfId="4" applyNumberFormat="1" applyFont="1" applyAlignment="1">
      <alignment vertical="center"/>
    </xf>
    <xf numFmtId="164" fontId="14" fillId="0" borderId="0" xfId="4" applyNumberFormat="1" applyFont="1" applyAlignment="1">
      <alignment horizontal="center" vertical="center"/>
    </xf>
    <xf numFmtId="44" fontId="14" fillId="0" borderId="0" xfId="0" applyNumberFormat="1" applyFont="1" applyAlignment="1">
      <alignment horizontal="left" vertical="center"/>
    </xf>
    <xf numFmtId="0" fontId="16" fillId="0" borderId="0" xfId="3" applyFont="1" applyAlignment="1">
      <alignment horizontal="center" vertical="center"/>
    </xf>
    <xf numFmtId="44" fontId="2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/>
    <xf numFmtId="44" fontId="16" fillId="0" borderId="0" xfId="0" applyNumberFormat="1" applyFont="1" applyAlignment="1">
      <alignment horizontal="center" vertical="center"/>
    </xf>
    <xf numFmtId="44" fontId="8" fillId="0" borderId="1" xfId="0" applyNumberFormat="1" applyFont="1" applyBorder="1" applyAlignment="1">
      <alignment vertical="center"/>
    </xf>
    <xf numFmtId="44" fontId="8" fillId="0" borderId="0" xfId="0" applyNumberFormat="1" applyFont="1" applyAlignment="1">
      <alignment vertical="center"/>
    </xf>
    <xf numFmtId="44" fontId="14" fillId="0" borderId="0" xfId="3" applyNumberFormat="1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44" fontId="8" fillId="0" borderId="0" xfId="0" applyNumberFormat="1" applyFont="1" applyAlignment="1">
      <alignment horizontal="center" vertical="center"/>
    </xf>
    <xf numFmtId="44" fontId="9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44" fontId="3" fillId="0" borderId="0" xfId="0" applyNumberFormat="1" applyFont="1" applyAlignment="1">
      <alignment vertic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vertical="center"/>
    </xf>
    <xf numFmtId="0" fontId="0" fillId="0" borderId="10" xfId="0" applyBorder="1"/>
    <xf numFmtId="0" fontId="10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3" fillId="0" borderId="0" xfId="0" applyNumberFormat="1" applyFont="1"/>
    <xf numFmtId="44" fontId="0" fillId="0" borderId="7" xfId="0" applyNumberFormat="1" applyBorder="1" applyAlignment="1">
      <alignment horizontal="center" vertical="center" wrapText="1"/>
    </xf>
    <xf numFmtId="44" fontId="0" fillId="0" borderId="6" xfId="0" applyNumberFormat="1" applyBorder="1" applyAlignment="1">
      <alignment horizontal="center" vertical="center" wrapText="1"/>
    </xf>
    <xf numFmtId="44" fontId="0" fillId="0" borderId="8" xfId="0" applyNumberForma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4" fontId="7" fillId="0" borderId="0" xfId="3" applyNumberFormat="1" applyFont="1" applyAlignment="1">
      <alignment horizontal="left"/>
    </xf>
    <xf numFmtId="44" fontId="3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44" fontId="8" fillId="0" borderId="2" xfId="0" applyNumberFormat="1" applyFont="1" applyBorder="1" applyAlignment="1">
      <alignment horizontal="center" vertical="center"/>
    </xf>
    <xf numFmtId="44" fontId="8" fillId="0" borderId="3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44" fontId="7" fillId="0" borderId="7" xfId="0" applyNumberFormat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44" fontId="6" fillId="0" borderId="7" xfId="3" applyNumberFormat="1" applyFont="1" applyBorder="1" applyAlignment="1">
      <alignment horizontal="center" vertical="center" wrapText="1"/>
    </xf>
    <xf numFmtId="44" fontId="6" fillId="0" borderId="6" xfId="3" applyNumberFormat="1" applyFont="1" applyBorder="1" applyAlignment="1">
      <alignment horizontal="center" vertical="center" wrapText="1"/>
    </xf>
    <xf numFmtId="44" fontId="6" fillId="0" borderId="8" xfId="3" applyNumberFormat="1" applyFont="1" applyBorder="1" applyAlignment="1">
      <alignment horizontal="center" vertical="center" wrapText="1"/>
    </xf>
    <xf numFmtId="44" fontId="7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</cellXfs>
  <cellStyles count="5">
    <cellStyle name="Moneda" xfId="1" builtinId="4"/>
    <cellStyle name="Normal" xfId="0" builtinId="0"/>
    <cellStyle name="Normal_PRES NOMINA JUL A DIC 2011" xfId="3"/>
    <cellStyle name="Normal_RELACION LABORAL 2012" xfId="4"/>
    <cellStyle name="Porcentaje" xfId="2" builtinId="5"/>
  </cellStyles>
  <dxfs count="0"/>
  <tableStyles count="0" defaultTableStyle="TableStyleMedium2" defaultPivotStyle="PivotStyleLight16"/>
  <colors>
    <mruColors>
      <color rgb="FFB0B404"/>
      <color rgb="FF1791A1"/>
      <color rgb="FF99056F"/>
      <color rgb="FFFF00FF"/>
      <color rgb="FF4F0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CD9BDF5-933E-438F-973D-753E0A432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9697450-BAE7-45EE-949D-620AB805F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8B2C6039-DD23-4EC6-A5D8-C48441C84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C964757-C41D-4636-9A6E-AD3F5EFCE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59CE15CE-DCEC-49B8-8028-B800C4597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0"/>
  <sheetViews>
    <sheetView view="pageBreakPreview" topLeftCell="A18" zoomScale="90" zoomScaleNormal="100" zoomScaleSheetLayoutView="90" workbookViewId="0">
      <selection activeCell="A127" sqref="A127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85546875" style="6" customWidth="1"/>
    <col min="11" max="11" width="15.5703125" style="6" customWidth="1"/>
    <col min="12" max="12" width="13" style="6" customWidth="1"/>
    <col min="13" max="13" width="14.85546875" style="6" customWidth="1"/>
    <col min="14" max="14" width="13.7109375" style="6" customWidth="1"/>
    <col min="15" max="15" width="14.42578125" style="6" customWidth="1"/>
    <col min="16" max="16" width="19.5703125" style="6" customWidth="1"/>
    <col min="17" max="17" width="13.5703125" style="6" customWidth="1"/>
    <col min="18" max="18" width="14.28515625" style="6" customWidth="1"/>
    <col min="19" max="19" width="14.5703125" style="6" customWidth="1"/>
    <col min="20" max="20" width="16.7109375" style="6" customWidth="1"/>
    <col min="21" max="21" width="14.5703125" style="6" customWidth="1"/>
    <col min="22" max="22" width="17.28515625" style="6" customWidth="1"/>
    <col min="23" max="23" width="27" style="6" customWidth="1"/>
    <col min="24" max="16384" width="12.7109375" style="6"/>
  </cols>
  <sheetData>
    <row r="1" spans="1:24" x14ac:dyDescent="0.25">
      <c r="B1" s="6" t="s">
        <v>0</v>
      </c>
      <c r="C1" s="7" t="s">
        <v>0</v>
      </c>
      <c r="E1" s="6" t="s">
        <v>0</v>
      </c>
      <c r="M1" s="6" t="s">
        <v>0</v>
      </c>
      <c r="T1" s="6" t="s">
        <v>0</v>
      </c>
    </row>
    <row r="2" spans="1:24" x14ac:dyDescent="0.25">
      <c r="A2" s="8" t="s">
        <v>0</v>
      </c>
      <c r="B2" s="8" t="s">
        <v>0</v>
      </c>
      <c r="D2" s="86" t="s">
        <v>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6" t="s">
        <v>0</v>
      </c>
    </row>
    <row r="3" spans="1:24" x14ac:dyDescent="0.25">
      <c r="A3" s="9" t="s">
        <v>0</v>
      </c>
      <c r="B3" s="9"/>
      <c r="C3" s="10" t="s">
        <v>0</v>
      </c>
      <c r="D3" s="87" t="s">
        <v>2</v>
      </c>
      <c r="E3" s="87"/>
      <c r="F3" s="87"/>
      <c r="G3" s="87"/>
      <c r="H3" s="87"/>
      <c r="I3" s="87"/>
      <c r="J3" s="11"/>
      <c r="K3" s="12"/>
      <c r="L3" s="13"/>
      <c r="M3" s="14"/>
      <c r="N3" s="14"/>
      <c r="O3" s="14"/>
      <c r="P3" s="14"/>
      <c r="Q3" s="14"/>
      <c r="R3" s="14"/>
      <c r="S3" s="14"/>
      <c r="T3" s="2"/>
      <c r="U3" s="15" t="s">
        <v>0</v>
      </c>
      <c r="V3" s="15"/>
    </row>
    <row r="4" spans="1:24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88"/>
      <c r="I4" s="88"/>
      <c r="J4" s="18"/>
      <c r="K4" s="12"/>
      <c r="V4" s="19"/>
      <c r="W4" s="19"/>
      <c r="X4" s="19"/>
    </row>
    <row r="5" spans="1:24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12"/>
      <c r="L5" s="89" t="s">
        <v>338</v>
      </c>
      <c r="M5" s="89"/>
      <c r="N5" s="89"/>
      <c r="O5" s="89"/>
      <c r="P5" s="89"/>
      <c r="Q5" s="89"/>
      <c r="R5" s="89"/>
      <c r="S5" s="89"/>
      <c r="T5" s="89"/>
      <c r="U5" s="89"/>
    </row>
    <row r="6" spans="1:24" x14ac:dyDescent="0.25">
      <c r="A6" s="21"/>
      <c r="B6" s="21"/>
      <c r="C6" s="22"/>
      <c r="D6" s="90" t="s">
        <v>7</v>
      </c>
      <c r="E6" s="91"/>
      <c r="F6" s="91"/>
      <c r="G6" s="91"/>
      <c r="H6" s="91"/>
      <c r="I6" s="92"/>
      <c r="J6" s="23"/>
      <c r="K6" s="24"/>
      <c r="L6" s="93" t="s">
        <v>8</v>
      </c>
      <c r="M6" s="94"/>
      <c r="N6" s="25"/>
      <c r="O6" s="25"/>
      <c r="P6" s="25"/>
      <c r="Q6" s="25"/>
      <c r="R6" s="25"/>
      <c r="S6" s="25"/>
      <c r="T6" s="26"/>
      <c r="U6" s="27"/>
      <c r="V6" s="15"/>
    </row>
    <row r="7" spans="1:24" ht="15.75" customHeight="1" x14ac:dyDescent="0.25">
      <c r="A7" s="100" t="s">
        <v>9</v>
      </c>
      <c r="B7" s="102" t="s">
        <v>10</v>
      </c>
      <c r="C7" s="104" t="s">
        <v>11</v>
      </c>
      <c r="D7" s="107" t="s">
        <v>12</v>
      </c>
      <c r="E7" s="83" t="s">
        <v>13</v>
      </c>
      <c r="F7" s="83" t="s">
        <v>14</v>
      </c>
      <c r="G7" s="95" t="s">
        <v>15</v>
      </c>
      <c r="H7" s="95" t="s">
        <v>16</v>
      </c>
      <c r="I7" s="83" t="s">
        <v>17</v>
      </c>
      <c r="J7" s="83" t="s">
        <v>290</v>
      </c>
      <c r="K7" s="83" t="s">
        <v>18</v>
      </c>
      <c r="L7" s="98" t="s">
        <v>292</v>
      </c>
      <c r="M7" s="83" t="s">
        <v>19</v>
      </c>
      <c r="N7" s="83" t="s">
        <v>318</v>
      </c>
      <c r="O7" s="83" t="s">
        <v>325</v>
      </c>
      <c r="P7" s="83" t="s">
        <v>20</v>
      </c>
      <c r="Q7" s="83" t="s">
        <v>21</v>
      </c>
      <c r="R7" s="83" t="s">
        <v>22</v>
      </c>
      <c r="S7" s="114" t="s">
        <v>304</v>
      </c>
      <c r="T7" s="116" t="s">
        <v>23</v>
      </c>
      <c r="U7" s="98" t="s">
        <v>24</v>
      </c>
      <c r="V7" s="98" t="s">
        <v>25</v>
      </c>
      <c r="W7" s="111" t="s">
        <v>293</v>
      </c>
    </row>
    <row r="8" spans="1:24" ht="24" customHeight="1" x14ac:dyDescent="0.25">
      <c r="A8" s="101"/>
      <c r="B8" s="102"/>
      <c r="C8" s="105"/>
      <c r="D8" s="108"/>
      <c r="E8" s="84"/>
      <c r="F8" s="84"/>
      <c r="G8" s="96"/>
      <c r="H8" s="96"/>
      <c r="I8" s="84"/>
      <c r="J8" s="85"/>
      <c r="K8" s="84"/>
      <c r="L8" s="99"/>
      <c r="M8" s="85"/>
      <c r="N8" s="85"/>
      <c r="O8" s="85"/>
      <c r="P8" s="85"/>
      <c r="Q8" s="85"/>
      <c r="R8" s="85"/>
      <c r="S8" s="115"/>
      <c r="T8" s="117"/>
      <c r="U8" s="110"/>
      <c r="V8" s="110"/>
      <c r="W8" s="112"/>
    </row>
    <row r="9" spans="1:24" ht="33" customHeight="1" x14ac:dyDescent="0.25">
      <c r="A9" s="101"/>
      <c r="B9" s="103"/>
      <c r="C9" s="106"/>
      <c r="D9" s="109"/>
      <c r="E9" s="85"/>
      <c r="F9" s="85"/>
      <c r="G9" s="97"/>
      <c r="H9" s="97"/>
      <c r="I9" s="85"/>
      <c r="J9" s="28" t="s">
        <v>322</v>
      </c>
      <c r="K9" s="85"/>
      <c r="L9" s="29" t="s">
        <v>26</v>
      </c>
      <c r="M9" s="29" t="s">
        <v>27</v>
      </c>
      <c r="N9" s="28" t="s">
        <v>319</v>
      </c>
      <c r="O9" s="28" t="s">
        <v>307</v>
      </c>
      <c r="P9" s="28" t="s">
        <v>28</v>
      </c>
      <c r="Q9" s="28" t="s">
        <v>29</v>
      </c>
      <c r="R9" s="28" t="s">
        <v>30</v>
      </c>
      <c r="S9" s="28" t="s">
        <v>303</v>
      </c>
      <c r="T9" s="28" t="s">
        <v>309</v>
      </c>
      <c r="U9" s="99"/>
      <c r="V9" s="99"/>
      <c r="W9" s="113"/>
    </row>
    <row r="10" spans="1:24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5"/>
      <c r="L10" s="36"/>
      <c r="M10" s="33"/>
      <c r="N10" s="33"/>
      <c r="O10" s="33"/>
      <c r="P10" s="33"/>
      <c r="Q10" s="33"/>
      <c r="R10" s="33"/>
      <c r="S10" s="33"/>
      <c r="T10" s="1"/>
      <c r="U10" s="36"/>
      <c r="V10" s="36"/>
    </row>
    <row r="11" spans="1:24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100</v>
      </c>
      <c r="K11" s="33">
        <f>SUM(I11+J11)</f>
        <v>15552.472</v>
      </c>
      <c r="L11" s="36">
        <v>0</v>
      </c>
      <c r="M11" s="33">
        <v>408.97</v>
      </c>
      <c r="N11" s="33">
        <v>2477.59</v>
      </c>
      <c r="P11" s="33"/>
      <c r="Q11" s="33"/>
      <c r="R11" s="33"/>
      <c r="S11" s="33"/>
      <c r="T11" s="1">
        <f>SUM(O11+P11+Q11+R11+S11)</f>
        <v>0</v>
      </c>
      <c r="U11" s="36">
        <f>SUM(L11+M11+N11+O11+P11+Q11+R11+S11)</f>
        <v>2886.5600000000004</v>
      </c>
      <c r="V11" s="40">
        <f>K11-U11</f>
        <v>12665.912</v>
      </c>
      <c r="W11" s="41"/>
    </row>
    <row r="12" spans="1:24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6"/>
      <c r="M12" s="33"/>
      <c r="N12" s="33"/>
      <c r="P12" s="33"/>
      <c r="Q12" s="33"/>
      <c r="R12" s="33"/>
      <c r="S12" s="33"/>
      <c r="T12" s="1"/>
      <c r="U12" s="36"/>
      <c r="V12" s="40"/>
    </row>
    <row r="13" spans="1:24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100</v>
      </c>
      <c r="K13" s="33">
        <f t="shared" ref="K13:K76" si="0">SUM(I13+J13)</f>
        <v>13415.503999999999</v>
      </c>
      <c r="L13" s="36">
        <v>0</v>
      </c>
      <c r="M13" s="33">
        <v>0</v>
      </c>
      <c r="N13" s="33">
        <v>2021.13</v>
      </c>
      <c r="O13" s="33"/>
      <c r="P13" s="33"/>
      <c r="Q13" s="33"/>
      <c r="R13" s="33"/>
      <c r="S13" s="33"/>
      <c r="T13" s="1">
        <f t="shared" ref="T13:T76" si="1">SUM(O13+P13+Q13+R13+S13)</f>
        <v>0</v>
      </c>
      <c r="U13" s="36">
        <f>SUM(L13+M13+N13+O13+P13+Q13+R13+S13)</f>
        <v>2021.13</v>
      </c>
      <c r="V13" s="40">
        <f>K13-U13</f>
        <v>11394.374</v>
      </c>
      <c r="W13" s="42"/>
    </row>
    <row r="14" spans="1:24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100</v>
      </c>
      <c r="K14" s="33">
        <f t="shared" si="0"/>
        <v>8209.503999999999</v>
      </c>
      <c r="L14" s="36">
        <v>0</v>
      </c>
      <c r="M14" s="33">
        <v>214.62</v>
      </c>
      <c r="N14" s="33">
        <v>909.13</v>
      </c>
      <c r="O14" s="33"/>
      <c r="P14" s="33"/>
      <c r="Q14" s="33"/>
      <c r="R14" s="33"/>
      <c r="S14" s="33"/>
      <c r="T14" s="1">
        <f t="shared" si="1"/>
        <v>0</v>
      </c>
      <c r="U14" s="36">
        <f>SUM(L14+M14+N14+O14+P14+Q14+R14+S14)</f>
        <v>1123.75</v>
      </c>
      <c r="V14" s="40">
        <f>K14-U14</f>
        <v>7085.753999999999</v>
      </c>
      <c r="W14" s="41"/>
    </row>
    <row r="15" spans="1:24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100</v>
      </c>
      <c r="K15" s="33">
        <f t="shared" si="0"/>
        <v>6977.5439999999999</v>
      </c>
      <c r="L15" s="36">
        <f>I15*1%</f>
        <v>68.775440000000003</v>
      </c>
      <c r="M15" s="33">
        <v>182.02</v>
      </c>
      <c r="N15" s="33">
        <v>672.31</v>
      </c>
      <c r="O15" s="33"/>
      <c r="P15" s="33"/>
      <c r="Q15" s="33"/>
      <c r="R15" s="33"/>
      <c r="S15" s="33"/>
      <c r="T15" s="1">
        <f t="shared" si="1"/>
        <v>0</v>
      </c>
      <c r="U15" s="36">
        <f>SUM(L15+M15+N15+O15+P15+Q15+R15+S15)</f>
        <v>923.10543999999993</v>
      </c>
      <c r="V15" s="40">
        <f>K15-U15</f>
        <v>6054.4385599999996</v>
      </c>
      <c r="W15" s="42"/>
    </row>
    <row r="16" spans="1:24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100</v>
      </c>
      <c r="K16" s="33">
        <f t="shared" si="0"/>
        <v>6350.3919999999998</v>
      </c>
      <c r="L16" s="36">
        <f>I16*1%</f>
        <v>62.503920000000001</v>
      </c>
      <c r="M16" s="33">
        <v>152.25</v>
      </c>
      <c r="N16" s="33">
        <v>562.54</v>
      </c>
      <c r="O16" s="33"/>
      <c r="P16" s="33"/>
      <c r="Q16" s="33"/>
      <c r="R16" s="33"/>
      <c r="S16" s="33"/>
      <c r="T16" s="1">
        <f t="shared" si="1"/>
        <v>0</v>
      </c>
      <c r="U16" s="36">
        <f>SUM(L16+M16+N16+O16+P16+Q16+R16+S16)</f>
        <v>777.29391999999996</v>
      </c>
      <c r="V16" s="40">
        <f>K16-U16</f>
        <v>5573.0980799999998</v>
      </c>
      <c r="W16" s="42"/>
    </row>
    <row r="17" spans="1:23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100</v>
      </c>
      <c r="K17" s="33">
        <f t="shared" si="0"/>
        <v>5560.4480000000003</v>
      </c>
      <c r="L17" s="36">
        <f>I17*1%</f>
        <v>54.604480000000002</v>
      </c>
      <c r="M17" s="33">
        <v>144.52000000000001</v>
      </c>
      <c r="N17" s="33">
        <v>437.62</v>
      </c>
      <c r="O17" s="33"/>
      <c r="P17" s="33"/>
      <c r="Q17" s="33"/>
      <c r="R17" s="33"/>
      <c r="S17" s="33"/>
      <c r="T17" s="1">
        <f t="shared" si="1"/>
        <v>0</v>
      </c>
      <c r="U17" s="36">
        <f>SUM(L17+M17+N17+O17+P17+Q17+R17+S17)</f>
        <v>636.74448000000007</v>
      </c>
      <c r="V17" s="40">
        <f>K17-U17</f>
        <v>4923.70352</v>
      </c>
      <c r="W17" s="43"/>
    </row>
    <row r="18" spans="1:23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6"/>
      <c r="M18" s="33"/>
      <c r="N18" s="33"/>
      <c r="O18" s="33"/>
      <c r="P18" s="33"/>
      <c r="Q18" s="33"/>
      <c r="R18" s="33"/>
      <c r="S18" s="33"/>
      <c r="T18" s="1"/>
      <c r="U18" s="36"/>
      <c r="V18" s="40"/>
    </row>
    <row r="19" spans="1:23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4" si="2">D19*1.1507</f>
        <v>709.36052200000006</v>
      </c>
      <c r="F19" s="39">
        <f t="shared" ref="F19:F24" si="3">E19</f>
        <v>709.36052200000006</v>
      </c>
      <c r="G19" s="34">
        <v>15.2</v>
      </c>
      <c r="H19" s="34">
        <v>15.2</v>
      </c>
      <c r="I19" s="33">
        <f t="shared" ref="I19:I24" si="4">D19*H19</f>
        <v>9370.1920000000009</v>
      </c>
      <c r="J19" s="33">
        <v>100</v>
      </c>
      <c r="K19" s="33">
        <f t="shared" si="0"/>
        <v>9470.1920000000009</v>
      </c>
      <c r="L19" s="36">
        <v>0</v>
      </c>
      <c r="M19" s="33">
        <v>247.99</v>
      </c>
      <c r="N19" s="33">
        <v>1178.4100000000001</v>
      </c>
      <c r="O19" s="33"/>
      <c r="P19" s="33"/>
      <c r="Q19" s="33"/>
      <c r="R19" s="33"/>
      <c r="S19" s="33"/>
      <c r="T19" s="1">
        <f t="shared" si="1"/>
        <v>0</v>
      </c>
      <c r="U19" s="36">
        <f t="shared" ref="U19:U24" si="5">SUM(L19+M19+N19+O19+P19+Q19+R19+S19)</f>
        <v>1426.4</v>
      </c>
      <c r="V19" s="40">
        <f t="shared" ref="V19:V24" si="6">K19-U19</f>
        <v>8043.7920000000013</v>
      </c>
      <c r="W19" s="42"/>
    </row>
    <row r="20" spans="1:23" ht="27.95" customHeight="1" x14ac:dyDescent="0.25">
      <c r="A20" s="37">
        <f>A19+1</f>
        <v>8</v>
      </c>
      <c r="B20" s="30" t="s">
        <v>47</v>
      </c>
      <c r="C20" s="38" t="s">
        <v>48</v>
      </c>
      <c r="D20" s="5">
        <v>367.5</v>
      </c>
      <c r="E20" s="39">
        <f t="shared" si="2"/>
        <v>422.88225</v>
      </c>
      <c r="F20" s="39">
        <f t="shared" si="3"/>
        <v>422.88225</v>
      </c>
      <c r="G20" s="34">
        <v>15.2</v>
      </c>
      <c r="H20" s="34">
        <v>15.2</v>
      </c>
      <c r="I20" s="33">
        <f t="shared" si="4"/>
        <v>5586</v>
      </c>
      <c r="J20" s="33">
        <v>100</v>
      </c>
      <c r="K20" s="33">
        <f t="shared" si="0"/>
        <v>5686</v>
      </c>
      <c r="L20" s="36">
        <f>I20*1%</f>
        <v>55.86</v>
      </c>
      <c r="M20" s="33">
        <v>147.84</v>
      </c>
      <c r="N20" s="33">
        <v>451.28</v>
      </c>
      <c r="O20" s="33"/>
      <c r="P20" s="33"/>
      <c r="Q20" s="33"/>
      <c r="R20" s="33"/>
      <c r="S20" s="33"/>
      <c r="T20" s="1">
        <f t="shared" si="1"/>
        <v>0</v>
      </c>
      <c r="U20" s="36">
        <f t="shared" si="5"/>
        <v>654.98</v>
      </c>
      <c r="V20" s="40">
        <f t="shared" si="6"/>
        <v>5031.0200000000004</v>
      </c>
      <c r="W20" s="42"/>
    </row>
    <row r="21" spans="1:23" ht="27.95" customHeight="1" x14ac:dyDescent="0.25">
      <c r="A21" s="37">
        <f>A20+1</f>
        <v>9</v>
      </c>
      <c r="B21" s="30" t="s">
        <v>49</v>
      </c>
      <c r="C21" s="38" t="s">
        <v>50</v>
      </c>
      <c r="D21" s="5">
        <v>411.21</v>
      </c>
      <c r="E21" s="39">
        <f t="shared" si="2"/>
        <v>473.17934700000001</v>
      </c>
      <c r="F21" s="39">
        <f t="shared" si="3"/>
        <v>473.17934700000001</v>
      </c>
      <c r="G21" s="34">
        <v>15.2</v>
      </c>
      <c r="H21" s="34">
        <v>15.2</v>
      </c>
      <c r="I21" s="33">
        <f t="shared" si="4"/>
        <v>6250.3919999999998</v>
      </c>
      <c r="J21" s="33">
        <v>100</v>
      </c>
      <c r="K21" s="33">
        <f t="shared" si="0"/>
        <v>6350.3919999999998</v>
      </c>
      <c r="L21" s="36">
        <f>I21*1%</f>
        <v>62.503920000000001</v>
      </c>
      <c r="M21" s="33">
        <v>165.42</v>
      </c>
      <c r="N21" s="33">
        <v>562.54</v>
      </c>
      <c r="O21" s="33"/>
      <c r="P21" s="33">
        <v>20</v>
      </c>
      <c r="Q21" s="33">
        <f>I21*5%</f>
        <v>312.51960000000003</v>
      </c>
      <c r="R21" s="33"/>
      <c r="S21" s="33"/>
      <c r="T21" s="1">
        <f t="shared" si="1"/>
        <v>332.51960000000003</v>
      </c>
      <c r="U21" s="36">
        <f t="shared" si="5"/>
        <v>1122.98352</v>
      </c>
      <c r="V21" s="40">
        <f t="shared" si="6"/>
        <v>5227.4084800000001</v>
      </c>
      <c r="W21" s="42"/>
    </row>
    <row r="22" spans="1:23" ht="27.95" customHeight="1" x14ac:dyDescent="0.25">
      <c r="A22" s="37">
        <f>A21+1</f>
        <v>10</v>
      </c>
      <c r="B22" s="30" t="s">
        <v>52</v>
      </c>
      <c r="C22" s="46" t="s">
        <v>53</v>
      </c>
      <c r="D22" s="5">
        <v>411.21</v>
      </c>
      <c r="E22" s="39">
        <f t="shared" si="2"/>
        <v>473.17934700000001</v>
      </c>
      <c r="F22" s="39">
        <f t="shared" si="3"/>
        <v>473.17934700000001</v>
      </c>
      <c r="G22" s="34">
        <v>15.2</v>
      </c>
      <c r="H22" s="34">
        <v>15.2</v>
      </c>
      <c r="I22" s="33">
        <f t="shared" si="4"/>
        <v>6250.3919999999998</v>
      </c>
      <c r="J22" s="33">
        <v>100</v>
      </c>
      <c r="K22" s="33">
        <f t="shared" si="0"/>
        <v>6350.3919999999998</v>
      </c>
      <c r="L22" s="36">
        <f>I22*1%</f>
        <v>62.503920000000001</v>
      </c>
      <c r="M22" s="33">
        <v>165.42</v>
      </c>
      <c r="N22" s="33">
        <v>562.54</v>
      </c>
      <c r="O22" s="33"/>
      <c r="P22" s="33"/>
      <c r="Q22" s="33"/>
      <c r="R22" s="33"/>
      <c r="S22" s="33"/>
      <c r="T22" s="1">
        <f t="shared" si="1"/>
        <v>0</v>
      </c>
      <c r="U22" s="36">
        <f t="shared" si="5"/>
        <v>790.46391999999992</v>
      </c>
      <c r="V22" s="40">
        <f t="shared" si="6"/>
        <v>5559.9280799999997</v>
      </c>
      <c r="W22" s="42"/>
    </row>
    <row r="23" spans="1:23" ht="27.95" customHeight="1" x14ac:dyDescent="0.25">
      <c r="A23" s="37">
        <f>A22+1</f>
        <v>11</v>
      </c>
      <c r="B23" s="30" t="s">
        <v>45</v>
      </c>
      <c r="C23" s="46" t="s">
        <v>46</v>
      </c>
      <c r="D23" s="5">
        <v>411.21</v>
      </c>
      <c r="E23" s="39">
        <f t="shared" si="2"/>
        <v>473.17934700000001</v>
      </c>
      <c r="F23" s="39">
        <f t="shared" si="3"/>
        <v>473.17934700000001</v>
      </c>
      <c r="G23" s="34">
        <v>15.2</v>
      </c>
      <c r="H23" s="34">
        <v>15.2</v>
      </c>
      <c r="I23" s="33">
        <f t="shared" si="4"/>
        <v>6250.3919999999998</v>
      </c>
      <c r="J23" s="33">
        <v>100</v>
      </c>
      <c r="K23" s="33">
        <f t="shared" si="0"/>
        <v>6350.3919999999998</v>
      </c>
      <c r="L23" s="36">
        <f>I23*1%</f>
        <v>62.503920000000001</v>
      </c>
      <c r="M23" s="33">
        <v>165.42</v>
      </c>
      <c r="N23" s="33">
        <v>562.54</v>
      </c>
      <c r="O23" s="33"/>
      <c r="P23" s="33"/>
      <c r="Q23" s="33"/>
      <c r="R23" s="33"/>
      <c r="S23" s="33"/>
      <c r="T23" s="1">
        <f t="shared" si="1"/>
        <v>0</v>
      </c>
      <c r="U23" s="36">
        <f t="shared" si="5"/>
        <v>790.46391999999992</v>
      </c>
      <c r="V23" s="40">
        <f t="shared" si="6"/>
        <v>5559.9280799999997</v>
      </c>
      <c r="W23" s="42"/>
    </row>
    <row r="24" spans="1:23" ht="27.95" customHeight="1" x14ac:dyDescent="0.25">
      <c r="A24" s="37">
        <f>A23+1</f>
        <v>12</v>
      </c>
      <c r="B24" s="30" t="s">
        <v>65</v>
      </c>
      <c r="C24" s="38" t="s">
        <v>66</v>
      </c>
      <c r="D24" s="5">
        <v>367.5</v>
      </c>
      <c r="E24" s="39">
        <f t="shared" si="2"/>
        <v>422.88225</v>
      </c>
      <c r="F24" s="39">
        <f t="shared" si="3"/>
        <v>422.88225</v>
      </c>
      <c r="G24" s="34">
        <v>15.2</v>
      </c>
      <c r="H24" s="34">
        <v>15.2</v>
      </c>
      <c r="I24" s="33">
        <f t="shared" si="4"/>
        <v>5586</v>
      </c>
      <c r="J24" s="33">
        <v>100</v>
      </c>
      <c r="K24" s="33">
        <f t="shared" si="0"/>
        <v>5686</v>
      </c>
      <c r="L24" s="36">
        <f>I24*1%</f>
        <v>55.86</v>
      </c>
      <c r="M24" s="33">
        <v>147.84</v>
      </c>
      <c r="N24" s="33">
        <v>451.28</v>
      </c>
      <c r="O24" s="33"/>
      <c r="P24" s="33"/>
      <c r="Q24" s="33"/>
      <c r="R24" s="33"/>
      <c r="S24" s="33"/>
      <c r="T24" s="1">
        <f t="shared" si="1"/>
        <v>0</v>
      </c>
      <c r="U24" s="36">
        <f t="shared" si="5"/>
        <v>654.98</v>
      </c>
      <c r="V24" s="40">
        <f t="shared" si="6"/>
        <v>5031.0200000000004</v>
      </c>
      <c r="W24" s="42"/>
    </row>
    <row r="25" spans="1:23" ht="28.5" customHeight="1" x14ac:dyDescent="0.25">
      <c r="A25" s="37"/>
      <c r="B25" s="30"/>
      <c r="C25" s="31" t="s">
        <v>54</v>
      </c>
      <c r="D25" s="5"/>
      <c r="E25" s="39"/>
      <c r="F25" s="39"/>
      <c r="G25" s="34"/>
      <c r="H25" s="34"/>
      <c r="I25" s="33"/>
      <c r="J25" s="33"/>
      <c r="K25" s="33"/>
      <c r="L25" s="36"/>
      <c r="M25" s="33"/>
      <c r="N25" s="33"/>
      <c r="O25" s="33"/>
      <c r="P25" s="33"/>
      <c r="Q25" s="33"/>
      <c r="R25" s="33"/>
      <c r="S25" s="33"/>
      <c r="T25" s="1"/>
      <c r="U25" s="36"/>
      <c r="V25" s="40"/>
    </row>
    <row r="26" spans="1:23" ht="27.95" customHeight="1" x14ac:dyDescent="0.25">
      <c r="A26" s="37">
        <f>A24+1</f>
        <v>13</v>
      </c>
      <c r="B26" s="30" t="s">
        <v>55</v>
      </c>
      <c r="C26" s="38" t="s">
        <v>56</v>
      </c>
      <c r="D26" s="5">
        <v>452.47</v>
      </c>
      <c r="E26" s="39">
        <f>D26*1.1507</f>
        <v>520.65722900000003</v>
      </c>
      <c r="F26" s="39">
        <f>E26</f>
        <v>520.65722900000003</v>
      </c>
      <c r="G26" s="34">
        <v>15.2</v>
      </c>
      <c r="H26" s="34">
        <v>15.2</v>
      </c>
      <c r="I26" s="33">
        <f>D26*H26</f>
        <v>6877.5439999999999</v>
      </c>
      <c r="J26" s="33">
        <v>100</v>
      </c>
      <c r="K26" s="33">
        <f t="shared" si="0"/>
        <v>6977.5439999999999</v>
      </c>
      <c r="L26" s="36">
        <f>I26*1%</f>
        <v>68.775440000000003</v>
      </c>
      <c r="M26" s="33">
        <v>182.02</v>
      </c>
      <c r="N26" s="33">
        <v>672.31</v>
      </c>
      <c r="O26" s="33"/>
      <c r="P26" s="33"/>
      <c r="Q26" s="33"/>
      <c r="R26" s="33">
        <v>6054.44</v>
      </c>
      <c r="S26" s="33"/>
      <c r="T26" s="1">
        <f t="shared" si="1"/>
        <v>6054.44</v>
      </c>
      <c r="U26" s="36">
        <f>SUM(L26+M26+N26+O26+P26+Q26+R26+S26)</f>
        <v>6977.5454399999999</v>
      </c>
      <c r="V26" s="40">
        <f>K26-U26</f>
        <v>-1.4400000000023283E-3</v>
      </c>
      <c r="W26" s="43"/>
    </row>
    <row r="27" spans="1:23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6"/>
      <c r="M27" s="33"/>
      <c r="N27" s="33"/>
      <c r="O27" s="33"/>
      <c r="P27" s="33"/>
      <c r="Q27" s="33"/>
      <c r="R27" s="33"/>
      <c r="S27" s="33"/>
      <c r="T27" s="1"/>
      <c r="U27" s="36"/>
      <c r="V27" s="40"/>
      <c r="W27" s="47"/>
    </row>
    <row r="28" spans="1:23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449.98</v>
      </c>
      <c r="E28" s="39">
        <f>D28*1.1507</f>
        <v>517.79198600000007</v>
      </c>
      <c r="F28" s="39">
        <f>E28</f>
        <v>517.79198600000007</v>
      </c>
      <c r="G28" s="34">
        <v>15.2</v>
      </c>
      <c r="H28" s="34">
        <v>15.2</v>
      </c>
      <c r="I28" s="33">
        <f>D28*H28</f>
        <v>6839.6959999999999</v>
      </c>
      <c r="J28" s="33">
        <v>100</v>
      </c>
      <c r="K28" s="33">
        <f t="shared" si="0"/>
        <v>6939.6959999999999</v>
      </c>
      <c r="L28" s="36">
        <f>I28*1%</f>
        <v>68.396960000000007</v>
      </c>
      <c r="M28" s="33">
        <v>181.02</v>
      </c>
      <c r="N28" s="33">
        <v>665.52</v>
      </c>
      <c r="O28" s="33"/>
      <c r="P28" s="33">
        <v>20</v>
      </c>
      <c r="Q28" s="33">
        <f>I28*5%</f>
        <v>341.98480000000001</v>
      </c>
      <c r="R28" s="33"/>
      <c r="S28" s="33"/>
      <c r="T28" s="1">
        <f t="shared" si="1"/>
        <v>361.98480000000001</v>
      </c>
      <c r="U28" s="36">
        <f>SUM(L28+M28+N28+O28+P28+Q28+R28+S28)</f>
        <v>1276.9217599999999</v>
      </c>
      <c r="V28" s="40">
        <f>K28-U28</f>
        <v>5662.7742399999997</v>
      </c>
      <c r="W28" s="48"/>
    </row>
    <row r="29" spans="1:23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6"/>
      <c r="M29" s="33"/>
      <c r="N29" s="33"/>
      <c r="O29" s="33"/>
      <c r="P29" s="33"/>
      <c r="Q29" s="33"/>
      <c r="R29" s="33"/>
      <c r="S29" s="33"/>
      <c r="T29" s="1"/>
      <c r="U29" s="36"/>
      <c r="V29" s="40"/>
    </row>
    <row r="30" spans="1:23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475.86</v>
      </c>
      <c r="E30" s="39">
        <f t="shared" ref="E30:E35" si="7">D30*1.1507</f>
        <v>547.57210200000009</v>
      </c>
      <c r="F30" s="39">
        <f t="shared" ref="F30:F35" si="8">E30</f>
        <v>547.57210200000009</v>
      </c>
      <c r="G30" s="34">
        <v>15.2</v>
      </c>
      <c r="H30" s="34">
        <v>15.2</v>
      </c>
      <c r="I30" s="33">
        <f t="shared" ref="I30:I35" si="9">D30*H30</f>
        <v>7233.0720000000001</v>
      </c>
      <c r="J30" s="33">
        <v>100</v>
      </c>
      <c r="K30" s="33">
        <f t="shared" si="0"/>
        <v>7333.0720000000001</v>
      </c>
      <c r="L30" s="36">
        <v>0</v>
      </c>
      <c r="M30" s="33">
        <v>181.02</v>
      </c>
      <c r="N30" s="33">
        <v>736.02</v>
      </c>
      <c r="O30" s="33"/>
      <c r="P30" s="33"/>
      <c r="Q30" s="33"/>
      <c r="R30" s="33"/>
      <c r="S30" s="33"/>
      <c r="T30" s="1">
        <f t="shared" si="1"/>
        <v>0</v>
      </c>
      <c r="U30" s="36">
        <f t="shared" ref="U30:U35" si="10">SUM(L30+M30+N30+O30+P30+Q30+R30+S30)</f>
        <v>917.04</v>
      </c>
      <c r="V30" s="40">
        <f t="shared" ref="V30:V35" si="11">K30-U30</f>
        <v>6416.0320000000002</v>
      </c>
      <c r="W30" s="41"/>
    </row>
    <row r="31" spans="1:23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475.86</v>
      </c>
      <c r="E31" s="39">
        <f t="shared" si="7"/>
        <v>547.57210200000009</v>
      </c>
      <c r="F31" s="39">
        <f t="shared" si="8"/>
        <v>547.57210200000009</v>
      </c>
      <c r="G31" s="34">
        <v>15.2</v>
      </c>
      <c r="H31" s="34">
        <v>15.2</v>
      </c>
      <c r="I31" s="33">
        <f t="shared" si="9"/>
        <v>7233.0720000000001</v>
      </c>
      <c r="J31" s="33">
        <v>100</v>
      </c>
      <c r="K31" s="33">
        <f t="shared" si="0"/>
        <v>7333.0720000000001</v>
      </c>
      <c r="L31" s="36">
        <f>I31*1%</f>
        <v>72.330719999999999</v>
      </c>
      <c r="M31" s="33">
        <v>191.43</v>
      </c>
      <c r="N31" s="33">
        <v>736.02</v>
      </c>
      <c r="O31" s="33"/>
      <c r="P31" s="33">
        <v>20</v>
      </c>
      <c r="Q31" s="33">
        <f>I31*5%</f>
        <v>361.65360000000004</v>
      </c>
      <c r="R31" s="33"/>
      <c r="S31" s="33"/>
      <c r="T31" s="1">
        <f t="shared" si="1"/>
        <v>381.65360000000004</v>
      </c>
      <c r="U31" s="36">
        <f t="shared" si="10"/>
        <v>1381.4343200000001</v>
      </c>
      <c r="V31" s="40">
        <f t="shared" si="11"/>
        <v>5951.6376799999998</v>
      </c>
      <c r="W31" s="42"/>
    </row>
    <row r="32" spans="1:23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449.98</v>
      </c>
      <c r="E32" s="39">
        <f t="shared" si="7"/>
        <v>517.79198600000007</v>
      </c>
      <c r="F32" s="39">
        <f t="shared" si="8"/>
        <v>517.79198600000007</v>
      </c>
      <c r="G32" s="34">
        <v>15.2</v>
      </c>
      <c r="H32" s="34">
        <v>15.2</v>
      </c>
      <c r="I32" s="33">
        <f t="shared" si="9"/>
        <v>6839.6959999999999</v>
      </c>
      <c r="J32" s="33">
        <v>100</v>
      </c>
      <c r="K32" s="33">
        <f t="shared" si="0"/>
        <v>6939.6959999999999</v>
      </c>
      <c r="L32" s="36">
        <f>I32*1%</f>
        <v>68.396960000000007</v>
      </c>
      <c r="M32" s="33">
        <v>181.02</v>
      </c>
      <c r="N32" s="33">
        <v>665.52</v>
      </c>
      <c r="O32" s="33"/>
      <c r="P32" s="33"/>
      <c r="Q32" s="33"/>
      <c r="R32" s="33"/>
      <c r="S32" s="33"/>
      <c r="T32" s="1">
        <f t="shared" si="1"/>
        <v>0</v>
      </c>
      <c r="U32" s="36">
        <f t="shared" si="10"/>
        <v>914.93696</v>
      </c>
      <c r="V32" s="40">
        <f t="shared" si="11"/>
        <v>6024.7590399999999</v>
      </c>
      <c r="W32" s="42"/>
    </row>
    <row r="33" spans="1:23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449.98</v>
      </c>
      <c r="E33" s="39">
        <f t="shared" si="7"/>
        <v>517.79198600000007</v>
      </c>
      <c r="F33" s="39">
        <f t="shared" si="8"/>
        <v>517.79198600000007</v>
      </c>
      <c r="G33" s="34">
        <v>15.2</v>
      </c>
      <c r="H33" s="34">
        <v>15.2</v>
      </c>
      <c r="I33" s="33">
        <f t="shared" si="9"/>
        <v>6839.6959999999999</v>
      </c>
      <c r="J33" s="33">
        <v>100</v>
      </c>
      <c r="K33" s="33">
        <f t="shared" si="0"/>
        <v>6939.6959999999999</v>
      </c>
      <c r="L33" s="36">
        <f>I33*1%</f>
        <v>68.396960000000007</v>
      </c>
      <c r="M33" s="33">
        <v>181.02</v>
      </c>
      <c r="N33" s="33">
        <v>665.52</v>
      </c>
      <c r="O33" s="33"/>
      <c r="P33" s="33">
        <v>20</v>
      </c>
      <c r="Q33" s="33">
        <f>I33*5%</f>
        <v>341.98480000000001</v>
      </c>
      <c r="R33" s="33"/>
      <c r="S33" s="33"/>
      <c r="T33" s="1">
        <f t="shared" si="1"/>
        <v>361.98480000000001</v>
      </c>
      <c r="U33" s="36">
        <f t="shared" si="10"/>
        <v>1276.9217599999999</v>
      </c>
      <c r="V33" s="40">
        <f t="shared" si="11"/>
        <v>5662.7742399999997</v>
      </c>
      <c r="W33" s="42"/>
    </row>
    <row r="34" spans="1:23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449.98</v>
      </c>
      <c r="E34" s="39">
        <f t="shared" si="7"/>
        <v>517.79198600000007</v>
      </c>
      <c r="F34" s="39">
        <f t="shared" si="8"/>
        <v>517.79198600000007</v>
      </c>
      <c r="G34" s="34">
        <v>15.2</v>
      </c>
      <c r="H34" s="34">
        <v>15.2</v>
      </c>
      <c r="I34" s="33">
        <f t="shared" si="9"/>
        <v>6839.6959999999999</v>
      </c>
      <c r="J34" s="33">
        <v>100</v>
      </c>
      <c r="K34" s="33">
        <f t="shared" si="0"/>
        <v>6939.6959999999999</v>
      </c>
      <c r="L34" s="36">
        <f>I34*1%</f>
        <v>68.396960000000007</v>
      </c>
      <c r="M34" s="33">
        <v>181.02</v>
      </c>
      <c r="N34" s="33">
        <v>665.52</v>
      </c>
      <c r="O34" s="33"/>
      <c r="P34" s="33">
        <v>20</v>
      </c>
      <c r="Q34" s="33">
        <f>I34*5%</f>
        <v>341.98480000000001</v>
      </c>
      <c r="R34" s="33"/>
      <c r="S34" s="33"/>
      <c r="T34" s="1">
        <f t="shared" si="1"/>
        <v>361.98480000000001</v>
      </c>
      <c r="U34" s="36">
        <f t="shared" si="10"/>
        <v>1276.9217599999999</v>
      </c>
      <c r="V34" s="40">
        <f t="shared" si="11"/>
        <v>5662.7742399999997</v>
      </c>
      <c r="W34" s="42"/>
    </row>
    <row r="35" spans="1:23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444.62</v>
      </c>
      <c r="E35" s="39">
        <f t="shared" si="7"/>
        <v>511.62423400000006</v>
      </c>
      <c r="F35" s="39">
        <f t="shared" si="8"/>
        <v>511.62423400000006</v>
      </c>
      <c r="G35" s="34">
        <v>15.2</v>
      </c>
      <c r="H35" s="34">
        <v>15.2</v>
      </c>
      <c r="I35" s="33">
        <f t="shared" si="9"/>
        <v>6758.2240000000002</v>
      </c>
      <c r="J35" s="33">
        <v>100</v>
      </c>
      <c r="K35" s="33">
        <f t="shared" si="0"/>
        <v>6858.2240000000002</v>
      </c>
      <c r="L35" s="36">
        <f>I35*1%</f>
        <v>67.582239999999999</v>
      </c>
      <c r="M35" s="33">
        <v>173.69</v>
      </c>
      <c r="N35" s="33">
        <v>650.91999999999996</v>
      </c>
      <c r="O35" s="33"/>
      <c r="P35" s="33">
        <v>20</v>
      </c>
      <c r="Q35" s="33">
        <f>I35*5%</f>
        <v>337.91120000000001</v>
      </c>
      <c r="R35" s="33"/>
      <c r="S35" s="33"/>
      <c r="T35" s="1">
        <f t="shared" si="1"/>
        <v>357.91120000000001</v>
      </c>
      <c r="U35" s="36">
        <f t="shared" si="10"/>
        <v>1250.1034399999999</v>
      </c>
      <c r="V35" s="40">
        <f t="shared" si="11"/>
        <v>5608.1205600000003</v>
      </c>
      <c r="W35" s="42"/>
    </row>
    <row r="36" spans="1:23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6"/>
      <c r="M36" s="33"/>
      <c r="N36" s="33"/>
      <c r="O36" s="33"/>
      <c r="P36" s="33"/>
      <c r="Q36" s="33"/>
      <c r="R36" s="33"/>
      <c r="S36" s="33"/>
      <c r="T36" s="1"/>
      <c r="U36" s="36"/>
      <c r="V36" s="40"/>
    </row>
    <row r="37" spans="1:23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443.42</v>
      </c>
      <c r="E37" s="39">
        <f>D37*1.1507</f>
        <v>510.24339400000002</v>
      </c>
      <c r="F37" s="39">
        <f>E37</f>
        <v>510.24339400000002</v>
      </c>
      <c r="G37" s="34">
        <v>15.2</v>
      </c>
      <c r="H37" s="34">
        <v>15.2</v>
      </c>
      <c r="I37" s="33">
        <f>D37*H37</f>
        <v>6739.9840000000004</v>
      </c>
      <c r="J37" s="33">
        <v>100</v>
      </c>
      <c r="K37" s="33">
        <f t="shared" si="0"/>
        <v>6839.9840000000004</v>
      </c>
      <c r="L37" s="36">
        <v>0</v>
      </c>
      <c r="M37" s="33">
        <v>178.38</v>
      </c>
      <c r="N37" s="33">
        <v>650.91999999999996</v>
      </c>
      <c r="O37" s="33"/>
      <c r="P37" s="33"/>
      <c r="Q37" s="33">
        <v>0</v>
      </c>
      <c r="R37" s="33"/>
      <c r="S37" s="33"/>
      <c r="T37" s="1">
        <f t="shared" si="1"/>
        <v>0</v>
      </c>
      <c r="U37" s="36">
        <f>SUM(L37+M37+N37+O37+P37+Q37+R37+S37)</f>
        <v>829.3</v>
      </c>
      <c r="V37" s="40">
        <f>K37-U37</f>
        <v>6010.6840000000002</v>
      </c>
      <c r="W37" s="43"/>
    </row>
    <row r="38" spans="1:23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444.62</v>
      </c>
      <c r="E38" s="39">
        <f>D38*1.1507</f>
        <v>511.62423400000006</v>
      </c>
      <c r="F38" s="39">
        <f>E38</f>
        <v>511.62423400000006</v>
      </c>
      <c r="G38" s="34">
        <v>15.2</v>
      </c>
      <c r="H38" s="34">
        <v>15.2</v>
      </c>
      <c r="I38" s="33">
        <f>D38*H38</f>
        <v>6758.2240000000002</v>
      </c>
      <c r="J38" s="33">
        <v>100</v>
      </c>
      <c r="K38" s="33">
        <f t="shared" si="0"/>
        <v>6858.2240000000002</v>
      </c>
      <c r="L38" s="36">
        <f>I38*1%</f>
        <v>67.582239999999999</v>
      </c>
      <c r="M38" s="33">
        <v>178.86</v>
      </c>
      <c r="N38" s="33">
        <v>650.91999999999996</v>
      </c>
      <c r="O38" s="33"/>
      <c r="P38" s="33"/>
      <c r="Q38" s="33"/>
      <c r="R38" s="33"/>
      <c r="S38" s="33"/>
      <c r="T38" s="1">
        <f t="shared" si="1"/>
        <v>0</v>
      </c>
      <c r="U38" s="36">
        <f>SUM(L38+M38+N38+O38+P38+Q38+R38+S38)</f>
        <v>897.36223999999993</v>
      </c>
      <c r="V38" s="40">
        <f>K38-U38</f>
        <v>5960.8617599999998</v>
      </c>
      <c r="W38" s="48"/>
    </row>
    <row r="39" spans="1:23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378.29</v>
      </c>
      <c r="E39" s="39">
        <f>D39*1.1507</f>
        <v>435.29830300000003</v>
      </c>
      <c r="F39" s="39">
        <f>E39</f>
        <v>435.29830300000003</v>
      </c>
      <c r="G39" s="37">
        <v>15.2</v>
      </c>
      <c r="H39" s="34">
        <v>15.2</v>
      </c>
      <c r="I39" s="33">
        <f>D39*H39</f>
        <v>5750.0079999999998</v>
      </c>
      <c r="J39" s="33">
        <v>100</v>
      </c>
      <c r="K39" s="33">
        <f t="shared" si="0"/>
        <v>5850.0079999999998</v>
      </c>
      <c r="L39" s="36">
        <f>I39*1%</f>
        <v>57.500079999999997</v>
      </c>
      <c r="M39" s="33">
        <v>144.27000000000001</v>
      </c>
      <c r="N39" s="33">
        <v>469.12</v>
      </c>
      <c r="O39" s="33"/>
      <c r="P39" s="33"/>
      <c r="Q39" s="33"/>
      <c r="R39" s="33"/>
      <c r="S39" s="33"/>
      <c r="T39" s="1">
        <f t="shared" si="1"/>
        <v>0</v>
      </c>
      <c r="U39" s="36">
        <f>SUM(L39+M39+N39+O39+P39+Q39+R39+S39)</f>
        <v>670.89008000000001</v>
      </c>
      <c r="V39" s="40">
        <f>K39-U39</f>
        <v>5179.1179199999997</v>
      </c>
      <c r="W39" s="42"/>
    </row>
    <row r="40" spans="1:23" ht="27.95" customHeight="1" x14ac:dyDescent="0.25">
      <c r="A40" s="37"/>
      <c r="B40" s="30"/>
      <c r="C40" s="31" t="s">
        <v>82</v>
      </c>
      <c r="D40" s="5"/>
      <c r="E40" s="39"/>
      <c r="F40" s="39"/>
      <c r="G40" s="34"/>
      <c r="H40" s="34"/>
      <c r="I40" s="33"/>
      <c r="J40" s="33"/>
      <c r="K40" s="33"/>
      <c r="L40" s="36"/>
      <c r="M40" s="33"/>
      <c r="N40" s="33"/>
      <c r="O40" s="33"/>
      <c r="P40" s="33"/>
      <c r="Q40" s="33"/>
      <c r="R40" s="33"/>
      <c r="S40" s="33"/>
      <c r="T40" s="1"/>
      <c r="U40" s="36"/>
      <c r="V40" s="40"/>
      <c r="W40" s="50"/>
    </row>
    <row r="41" spans="1:23" ht="27.95" customHeight="1" x14ac:dyDescent="0.25">
      <c r="A41" s="37">
        <f>A39+1</f>
        <v>24</v>
      </c>
      <c r="B41" s="37" t="s">
        <v>83</v>
      </c>
      <c r="C41" s="36" t="s">
        <v>84</v>
      </c>
      <c r="D41" s="5">
        <v>443.42</v>
      </c>
      <c r="E41" s="39">
        <f>D41*1.1507</f>
        <v>510.24339400000002</v>
      </c>
      <c r="F41" s="39">
        <f>E41</f>
        <v>510.24339400000002</v>
      </c>
      <c r="G41" s="34">
        <v>15.2</v>
      </c>
      <c r="H41" s="34">
        <v>15.2</v>
      </c>
      <c r="I41" s="33">
        <f>D41*H41</f>
        <v>6739.9840000000004</v>
      </c>
      <c r="J41" s="33">
        <v>100</v>
      </c>
      <c r="K41" s="33">
        <f t="shared" si="0"/>
        <v>6839.9840000000004</v>
      </c>
      <c r="L41" s="36">
        <v>0</v>
      </c>
      <c r="M41" s="33">
        <v>178.38</v>
      </c>
      <c r="N41" s="33">
        <v>647.66</v>
      </c>
      <c r="O41" s="33"/>
      <c r="P41" s="33"/>
      <c r="Q41" s="33"/>
      <c r="R41" s="33"/>
      <c r="S41" s="33"/>
      <c r="T41" s="1">
        <f t="shared" si="1"/>
        <v>0</v>
      </c>
      <c r="U41" s="36">
        <f>SUM(L41+M41+N41+O41+P41+Q41+R41+S41)</f>
        <v>826.04</v>
      </c>
      <c r="V41" s="40">
        <f>K41-U41</f>
        <v>6013.9440000000004</v>
      </c>
      <c r="W41" s="42"/>
    </row>
    <row r="42" spans="1:23" ht="27.95" customHeight="1" x14ac:dyDescent="0.25">
      <c r="A42" s="37">
        <f>A41+1</f>
        <v>25</v>
      </c>
      <c r="B42" s="30" t="s">
        <v>85</v>
      </c>
      <c r="C42" s="38" t="s">
        <v>86</v>
      </c>
      <c r="D42" s="5">
        <v>449.98</v>
      </c>
      <c r="E42" s="39">
        <f>D42*1.1507</f>
        <v>517.79198600000007</v>
      </c>
      <c r="F42" s="39">
        <f>E42</f>
        <v>517.79198600000007</v>
      </c>
      <c r="G42" s="34">
        <v>15.2</v>
      </c>
      <c r="H42" s="34">
        <v>15.2</v>
      </c>
      <c r="I42" s="33">
        <f>D42*H42</f>
        <v>6839.6959999999999</v>
      </c>
      <c r="J42" s="33">
        <v>100</v>
      </c>
      <c r="K42" s="33">
        <f t="shared" si="0"/>
        <v>6939.6959999999999</v>
      </c>
      <c r="L42" s="36">
        <f>I42*1%</f>
        <v>68.396960000000007</v>
      </c>
      <c r="M42" s="33">
        <v>181.02</v>
      </c>
      <c r="N42" s="33">
        <v>665.52</v>
      </c>
      <c r="O42" s="33"/>
      <c r="P42" s="33">
        <v>20</v>
      </c>
      <c r="Q42" s="33">
        <f>I42*5%</f>
        <v>341.98480000000001</v>
      </c>
      <c r="R42" s="33"/>
      <c r="S42" s="33"/>
      <c r="T42" s="1">
        <f t="shared" si="1"/>
        <v>361.98480000000001</v>
      </c>
      <c r="U42" s="36">
        <f>SUM(L42+M42+N42+O42+P42+Q42+R42+S42)</f>
        <v>1276.9217599999999</v>
      </c>
      <c r="V42" s="40">
        <f>K42-U42</f>
        <v>5662.7742399999997</v>
      </c>
      <c r="W42" s="48"/>
    </row>
    <row r="43" spans="1:23" ht="27.95" customHeight="1" x14ac:dyDescent="0.25">
      <c r="A43" s="37">
        <f>A42+1</f>
        <v>26</v>
      </c>
      <c r="B43" s="30" t="s">
        <v>87</v>
      </c>
      <c r="C43" s="38" t="s">
        <v>88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v>100</v>
      </c>
      <c r="K43" s="33">
        <f t="shared" si="0"/>
        <v>6939.6959999999999</v>
      </c>
      <c r="L43" s="36">
        <f>I43*1%</f>
        <v>68.396960000000007</v>
      </c>
      <c r="M43" s="33">
        <v>181.02</v>
      </c>
      <c r="N43" s="33">
        <v>665.52</v>
      </c>
      <c r="O43" s="33"/>
      <c r="P43" s="33"/>
      <c r="Q43" s="33"/>
      <c r="R43" s="33"/>
      <c r="S43" s="33"/>
      <c r="T43" s="1">
        <f t="shared" si="1"/>
        <v>0</v>
      </c>
      <c r="U43" s="36">
        <f>SUM(L43+M43+N43+O43+P43+Q43+R43+S43)</f>
        <v>914.93696</v>
      </c>
      <c r="V43" s="40">
        <f>K43-U43</f>
        <v>6024.7590399999999</v>
      </c>
      <c r="W43" s="42"/>
    </row>
    <row r="44" spans="1:23" ht="27.95" customHeight="1" x14ac:dyDescent="0.25">
      <c r="A44" s="37"/>
      <c r="B44" s="30"/>
      <c r="C44" s="31" t="s">
        <v>91</v>
      </c>
      <c r="D44" s="5"/>
      <c r="E44" s="39"/>
      <c r="F44" s="39"/>
      <c r="G44" s="34"/>
      <c r="H44" s="34"/>
      <c r="I44" s="33"/>
      <c r="J44" s="33"/>
      <c r="K44" s="33"/>
      <c r="L44" s="36"/>
      <c r="M44" s="33"/>
      <c r="N44" s="33"/>
      <c r="O44" s="33"/>
      <c r="P44" s="33"/>
      <c r="Q44" s="33"/>
      <c r="R44" s="33"/>
      <c r="S44" s="33"/>
      <c r="T44" s="1"/>
      <c r="U44" s="36"/>
      <c r="V44" s="40"/>
    </row>
    <row r="45" spans="1:23" ht="27.95" customHeight="1" x14ac:dyDescent="0.25">
      <c r="A45" s="37">
        <f>A43+1</f>
        <v>27</v>
      </c>
      <c r="B45" s="30" t="s">
        <v>92</v>
      </c>
      <c r="C45" s="38" t="s">
        <v>93</v>
      </c>
      <c r="D45" s="5">
        <v>443.42</v>
      </c>
      <c r="E45" s="39">
        <f>D45*1.1507</f>
        <v>510.24339400000002</v>
      </c>
      <c r="F45" s="39">
        <f>E45</f>
        <v>510.24339400000002</v>
      </c>
      <c r="G45" s="34">
        <v>15.2</v>
      </c>
      <c r="H45" s="34">
        <v>15.2</v>
      </c>
      <c r="I45" s="33">
        <f>D45*H45</f>
        <v>6739.9840000000004</v>
      </c>
      <c r="J45" s="33">
        <v>100</v>
      </c>
      <c r="K45" s="33">
        <f t="shared" si="0"/>
        <v>6839.9840000000004</v>
      </c>
      <c r="L45" s="36">
        <v>0</v>
      </c>
      <c r="M45" s="33">
        <v>178.38</v>
      </c>
      <c r="N45" s="33">
        <v>647.66</v>
      </c>
      <c r="O45" s="33"/>
      <c r="P45" s="33"/>
      <c r="Q45" s="33"/>
      <c r="R45" s="33"/>
      <c r="S45" s="33"/>
      <c r="T45" s="1">
        <f t="shared" si="1"/>
        <v>0</v>
      </c>
      <c r="U45" s="36">
        <f>SUM(L45+M45+N45+O45+P45+Q45+R45+S45)</f>
        <v>826.04</v>
      </c>
      <c r="V45" s="40">
        <f>K45-U45</f>
        <v>6013.9440000000004</v>
      </c>
      <c r="W45" s="42"/>
    </row>
    <row r="46" spans="1:23" ht="27.95" customHeight="1" x14ac:dyDescent="0.25">
      <c r="A46" s="37">
        <f>A45+1</f>
        <v>28</v>
      </c>
      <c r="B46" s="30" t="s">
        <v>94</v>
      </c>
      <c r="C46" s="38" t="s">
        <v>326</v>
      </c>
      <c r="D46" s="5">
        <v>388.48</v>
      </c>
      <c r="E46" s="39">
        <f>D46*1.1507</f>
        <v>447.02393600000005</v>
      </c>
      <c r="F46" s="39">
        <f>E46</f>
        <v>447.02393600000005</v>
      </c>
      <c r="G46" s="34">
        <v>15.2</v>
      </c>
      <c r="H46" s="34">
        <v>15.2</v>
      </c>
      <c r="I46" s="33">
        <f>D46*H46</f>
        <v>5904.8959999999997</v>
      </c>
      <c r="J46" s="33">
        <v>100</v>
      </c>
      <c r="K46" s="33">
        <f t="shared" si="0"/>
        <v>6004.8959999999997</v>
      </c>
      <c r="L46" s="36">
        <v>56.24</v>
      </c>
      <c r="M46" s="33">
        <v>156.28</v>
      </c>
      <c r="N46" s="33">
        <v>507.26</v>
      </c>
      <c r="O46" s="33"/>
      <c r="P46" s="33">
        <v>20</v>
      </c>
      <c r="Q46" s="33">
        <f>I46*5%</f>
        <v>295.2448</v>
      </c>
      <c r="R46" s="33"/>
      <c r="S46" s="33"/>
      <c r="T46" s="1">
        <f t="shared" si="1"/>
        <v>315.2448</v>
      </c>
      <c r="U46" s="36">
        <f>SUM(L46+M46+N46+O46+P46+Q46+R46+S46)</f>
        <v>1035.0247999999999</v>
      </c>
      <c r="V46" s="40">
        <f>K46-U46</f>
        <v>4969.8711999999996</v>
      </c>
      <c r="W46" s="42"/>
    </row>
    <row r="47" spans="1:23" ht="27.95" customHeight="1" x14ac:dyDescent="0.25">
      <c r="A47" s="37">
        <f>A46+1</f>
        <v>29</v>
      </c>
      <c r="B47" s="30" t="s">
        <v>95</v>
      </c>
      <c r="C47" s="38" t="s">
        <v>96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100</v>
      </c>
      <c r="K47" s="33">
        <f t="shared" si="0"/>
        <v>6004.8959999999997</v>
      </c>
      <c r="L47" s="36">
        <v>56.24</v>
      </c>
      <c r="M47" s="33">
        <v>156.28</v>
      </c>
      <c r="N47" s="33">
        <v>507.26</v>
      </c>
      <c r="O47" s="33"/>
      <c r="P47" s="33">
        <v>20</v>
      </c>
      <c r="Q47" s="33">
        <f>I47*5%</f>
        <v>295.2448</v>
      </c>
      <c r="R47" s="33"/>
      <c r="S47" s="33"/>
      <c r="T47" s="1">
        <f t="shared" si="1"/>
        <v>315.2448</v>
      </c>
      <c r="U47" s="36">
        <f>SUM(L47+M47+N47+O47+P47+Q47+R47+S47)</f>
        <v>1035.0247999999999</v>
      </c>
      <c r="V47" s="40">
        <f>K47-U47</f>
        <v>4969.8711999999996</v>
      </c>
      <c r="W47" s="42"/>
    </row>
    <row r="48" spans="1:23" ht="27.95" customHeight="1" x14ac:dyDescent="0.25">
      <c r="A48" s="37">
        <f>A47+1</f>
        <v>30</v>
      </c>
      <c r="B48" s="30" t="s">
        <v>97</v>
      </c>
      <c r="C48" s="38" t="s">
        <v>98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v>100</v>
      </c>
      <c r="K48" s="33">
        <f t="shared" si="0"/>
        <v>6004.8959999999997</v>
      </c>
      <c r="L48" s="36">
        <f>I48*1%</f>
        <v>59.048960000000001</v>
      </c>
      <c r="M48" s="33">
        <v>156.28</v>
      </c>
      <c r="N48" s="33">
        <v>507.26</v>
      </c>
      <c r="O48" s="33"/>
      <c r="P48" s="33">
        <v>20</v>
      </c>
      <c r="Q48" s="33">
        <f>I48*5%</f>
        <v>295.2448</v>
      </c>
      <c r="R48" s="33"/>
      <c r="S48" s="33"/>
      <c r="T48" s="1">
        <f t="shared" si="1"/>
        <v>315.2448</v>
      </c>
      <c r="U48" s="36">
        <f>SUM(L48+M48+N48+O48+P48+Q48+R48+S48)</f>
        <v>1037.83376</v>
      </c>
      <c r="V48" s="40">
        <f>K48-U48</f>
        <v>4967.0622399999993</v>
      </c>
      <c r="W48" s="42"/>
    </row>
    <row r="49" spans="1:23" ht="27.95" customHeight="1" x14ac:dyDescent="0.25">
      <c r="A49" s="37"/>
      <c r="B49" s="30"/>
      <c r="C49" s="31" t="s">
        <v>99</v>
      </c>
      <c r="D49" s="5"/>
      <c r="E49" s="39"/>
      <c r="F49" s="39"/>
      <c r="G49" s="34"/>
      <c r="H49" s="34"/>
      <c r="I49" s="33"/>
      <c r="J49" s="33"/>
      <c r="K49" s="33"/>
      <c r="L49" s="36"/>
      <c r="M49" s="33"/>
      <c r="N49" s="33"/>
      <c r="O49" s="33"/>
      <c r="P49" s="33"/>
      <c r="Q49" s="33"/>
      <c r="R49" s="33"/>
      <c r="S49" s="33"/>
      <c r="T49" s="1"/>
      <c r="U49" s="36"/>
      <c r="V49" s="40"/>
    </row>
    <row r="50" spans="1:23" ht="27.95" customHeight="1" x14ac:dyDescent="0.25">
      <c r="A50" s="37">
        <f>A48+1</f>
        <v>31</v>
      </c>
      <c r="B50" s="30" t="s">
        <v>100</v>
      </c>
      <c r="C50" s="38" t="s">
        <v>101</v>
      </c>
      <c r="D50" s="5">
        <v>419.62</v>
      </c>
      <c r="E50" s="39">
        <f>D50*1.1507</f>
        <v>482.85673400000002</v>
      </c>
      <c r="F50" s="39">
        <f>E50</f>
        <v>482.85673400000002</v>
      </c>
      <c r="G50" s="34">
        <v>15.2</v>
      </c>
      <c r="H50" s="34">
        <v>15.2</v>
      </c>
      <c r="I50" s="33">
        <f>D50*H50</f>
        <v>6378.2240000000002</v>
      </c>
      <c r="J50" s="33">
        <v>100</v>
      </c>
      <c r="K50" s="33">
        <f t="shared" si="0"/>
        <v>6478.2240000000002</v>
      </c>
      <c r="L50" s="36">
        <v>0</v>
      </c>
      <c r="M50" s="33">
        <v>168.81</v>
      </c>
      <c r="N50" s="33">
        <v>582.99</v>
      </c>
      <c r="O50" s="33"/>
      <c r="P50" s="33"/>
      <c r="Q50" s="33"/>
      <c r="R50" s="33"/>
      <c r="S50" s="33"/>
      <c r="T50" s="1">
        <f t="shared" si="1"/>
        <v>0</v>
      </c>
      <c r="U50" s="36">
        <f>SUM(L50+M50+N50+O50+P50+Q50+R50+S50)</f>
        <v>751.8</v>
      </c>
      <c r="V50" s="40">
        <f>K50-U50</f>
        <v>5726.424</v>
      </c>
      <c r="W50" s="42"/>
    </row>
    <row r="51" spans="1:23" ht="27.95" customHeight="1" x14ac:dyDescent="0.25">
      <c r="A51" s="37">
        <f>A50+1</f>
        <v>32</v>
      </c>
      <c r="B51" s="30" t="s">
        <v>330</v>
      </c>
      <c r="C51" s="38" t="s">
        <v>331</v>
      </c>
      <c r="D51" s="5">
        <v>267.25</v>
      </c>
      <c r="E51" s="39">
        <f>D51*1.1507</f>
        <v>307.52457500000003</v>
      </c>
      <c r="F51" s="39">
        <f>E51</f>
        <v>307.52457500000003</v>
      </c>
      <c r="G51" s="34">
        <v>15.2</v>
      </c>
      <c r="H51" s="34">
        <v>15.2</v>
      </c>
      <c r="I51" s="33">
        <f>D51*H51</f>
        <v>4062.2</v>
      </c>
      <c r="J51" s="33">
        <v>100</v>
      </c>
      <c r="K51" s="33">
        <f t="shared" si="0"/>
        <v>4162.2</v>
      </c>
      <c r="L51" s="36">
        <v>0</v>
      </c>
      <c r="M51" s="33">
        <v>107.51</v>
      </c>
      <c r="N51" s="33">
        <v>466.89</v>
      </c>
      <c r="O51" s="33"/>
      <c r="P51" s="33"/>
      <c r="Q51" s="33"/>
      <c r="R51" s="33"/>
      <c r="S51" s="33"/>
      <c r="T51" s="1">
        <f t="shared" si="1"/>
        <v>0</v>
      </c>
      <c r="U51" s="36">
        <f>SUM(L51+M51+N51+O51+P51+Q51+R51+S51)</f>
        <v>574.4</v>
      </c>
      <c r="V51" s="40">
        <f>K51-U51</f>
        <v>3587.7999999999997</v>
      </c>
      <c r="W51" s="42"/>
    </row>
    <row r="52" spans="1:23" ht="27.95" customHeight="1" x14ac:dyDescent="0.25">
      <c r="A52" s="37">
        <f>A51+1</f>
        <v>33</v>
      </c>
      <c r="B52" s="30" t="s">
        <v>104</v>
      </c>
      <c r="C52" s="38" t="s">
        <v>105</v>
      </c>
      <c r="D52" s="5">
        <v>168</v>
      </c>
      <c r="E52" s="39">
        <f>D52*1.1507</f>
        <v>193.3176</v>
      </c>
      <c r="F52" s="39">
        <f>E52</f>
        <v>193.3176</v>
      </c>
      <c r="G52" s="34">
        <v>15.2</v>
      </c>
      <c r="H52" s="34">
        <v>15.2</v>
      </c>
      <c r="I52" s="33">
        <f>D52*H52</f>
        <v>2553.6</v>
      </c>
      <c r="J52" s="33">
        <v>100</v>
      </c>
      <c r="K52" s="33">
        <f t="shared" si="0"/>
        <v>2653.6</v>
      </c>
      <c r="L52" s="36">
        <f>I52*1%</f>
        <v>25.536000000000001</v>
      </c>
      <c r="M52" s="33">
        <v>0</v>
      </c>
      <c r="N52" s="33"/>
      <c r="O52" s="33"/>
      <c r="P52" s="33">
        <v>20</v>
      </c>
      <c r="Q52" s="33">
        <f>I52*5%</f>
        <v>127.68</v>
      </c>
      <c r="R52" s="33"/>
      <c r="S52" s="33"/>
      <c r="T52" s="1">
        <f t="shared" si="1"/>
        <v>147.68</v>
      </c>
      <c r="U52" s="36">
        <f>SUM(L52+M52+N52+O52+P52+Q52+R52+S52)</f>
        <v>173.21600000000001</v>
      </c>
      <c r="V52" s="40">
        <f>K52-U52</f>
        <v>2480.384</v>
      </c>
      <c r="W52" s="42"/>
    </row>
    <row r="53" spans="1:23" ht="27.95" customHeight="1" x14ac:dyDescent="0.25">
      <c r="A53" s="37">
        <f>A52+1</f>
        <v>34</v>
      </c>
      <c r="B53" s="30" t="s">
        <v>106</v>
      </c>
      <c r="C53" s="38" t="s">
        <v>107</v>
      </c>
      <c r="D53" s="5">
        <v>136.5</v>
      </c>
      <c r="E53" s="39">
        <f>D53*1.1507</f>
        <v>157.07055</v>
      </c>
      <c r="F53" s="39">
        <f>E53</f>
        <v>157.07055</v>
      </c>
      <c r="G53" s="34">
        <v>15.2</v>
      </c>
      <c r="H53" s="34">
        <v>15.2</v>
      </c>
      <c r="I53" s="33">
        <f>D53*H53</f>
        <v>2074.7999999999997</v>
      </c>
      <c r="J53" s="33">
        <v>100</v>
      </c>
      <c r="K53" s="33">
        <f t="shared" si="0"/>
        <v>2174.7999999999997</v>
      </c>
      <c r="L53" s="36">
        <f>I53*1%</f>
        <v>20.747999999999998</v>
      </c>
      <c r="M53" s="33">
        <v>0</v>
      </c>
      <c r="N53" s="33"/>
      <c r="O53" s="33"/>
      <c r="P53" s="33">
        <v>20</v>
      </c>
      <c r="Q53" s="33">
        <f>I53*5%</f>
        <v>103.74</v>
      </c>
      <c r="R53" s="33"/>
      <c r="S53" s="33"/>
      <c r="T53" s="1">
        <f t="shared" si="1"/>
        <v>123.74</v>
      </c>
      <c r="U53" s="36">
        <f>SUM(L53+M53+N53+O53+P53+Q53+R53+S53)</f>
        <v>144.488</v>
      </c>
      <c r="V53" s="40">
        <f>K53-U53</f>
        <v>2030.3119999999997</v>
      </c>
      <c r="W53" s="42"/>
    </row>
    <row r="54" spans="1:23" ht="27.95" customHeight="1" x14ac:dyDescent="0.25">
      <c r="A54" s="37">
        <f>A53+1</f>
        <v>35</v>
      </c>
      <c r="B54" s="30" t="s">
        <v>305</v>
      </c>
      <c r="C54" s="38" t="s">
        <v>306</v>
      </c>
      <c r="D54" s="5">
        <v>168</v>
      </c>
      <c r="E54" s="39">
        <f>D54*1.1507</f>
        <v>193.3176</v>
      </c>
      <c r="F54" s="39">
        <f>E54</f>
        <v>193.3176</v>
      </c>
      <c r="G54" s="34">
        <v>15.2</v>
      </c>
      <c r="H54" s="34">
        <v>15.2</v>
      </c>
      <c r="I54" s="33">
        <f>D54*H54</f>
        <v>2553.6</v>
      </c>
      <c r="J54" s="33">
        <v>100</v>
      </c>
      <c r="K54" s="33">
        <f t="shared" si="0"/>
        <v>2653.6</v>
      </c>
      <c r="L54" s="36">
        <f>I54*1%</f>
        <v>25.536000000000001</v>
      </c>
      <c r="M54" s="33">
        <v>0</v>
      </c>
      <c r="N54" s="33"/>
      <c r="O54" s="33"/>
      <c r="P54" s="33">
        <v>20</v>
      </c>
      <c r="Q54" s="33">
        <f>I54*5%</f>
        <v>127.68</v>
      </c>
      <c r="R54" s="33"/>
      <c r="S54" s="33"/>
      <c r="T54" s="1">
        <f t="shared" si="1"/>
        <v>147.68</v>
      </c>
      <c r="U54" s="36">
        <f>SUM(L54+M54+N54+O54+P54+Q54+R54+S54)</f>
        <v>173.21600000000001</v>
      </c>
      <c r="V54" s="40">
        <f>K54-U54</f>
        <v>2480.384</v>
      </c>
      <c r="W54" s="42"/>
    </row>
    <row r="55" spans="1:23" ht="27.95" customHeight="1" x14ac:dyDescent="0.25">
      <c r="A55" s="37"/>
      <c r="B55" s="30"/>
      <c r="C55" s="31" t="s">
        <v>108</v>
      </c>
      <c r="D55" s="5"/>
      <c r="E55" s="39"/>
      <c r="F55" s="39"/>
      <c r="G55" s="34"/>
      <c r="H55" s="34"/>
      <c r="I55" s="33"/>
      <c r="J55" s="33"/>
      <c r="K55" s="33"/>
      <c r="L55" s="36"/>
      <c r="M55" s="33"/>
      <c r="N55" s="33"/>
      <c r="O55" s="33"/>
      <c r="P55" s="33"/>
      <c r="Q55" s="33"/>
      <c r="R55" s="33"/>
      <c r="S55" s="33"/>
      <c r="T55" s="1"/>
      <c r="U55" s="36"/>
      <c r="V55" s="40"/>
    </row>
    <row r="56" spans="1:23" ht="27.95" customHeight="1" x14ac:dyDescent="0.25">
      <c r="A56" s="37">
        <f>A54+1</f>
        <v>36</v>
      </c>
      <c r="B56" s="30" t="s">
        <v>89</v>
      </c>
      <c r="C56" s="38" t="s">
        <v>90</v>
      </c>
      <c r="D56" s="5">
        <v>449.98</v>
      </c>
      <c r="E56" s="39">
        <f>D56*1.1507</f>
        <v>517.79198600000007</v>
      </c>
      <c r="F56" s="39">
        <f t="shared" ref="F56:F70" si="12">E56</f>
        <v>517.79198600000007</v>
      </c>
      <c r="G56" s="34">
        <v>15.2</v>
      </c>
      <c r="H56" s="34">
        <v>15.2</v>
      </c>
      <c r="I56" s="33">
        <f>D56*H56</f>
        <v>6839.6959999999999</v>
      </c>
      <c r="J56" s="33">
        <v>100</v>
      </c>
      <c r="K56" s="33">
        <f t="shared" si="0"/>
        <v>6939.6959999999999</v>
      </c>
      <c r="L56" s="36">
        <v>0</v>
      </c>
      <c r="M56" s="33">
        <v>181.02</v>
      </c>
      <c r="N56" s="33">
        <v>665.03</v>
      </c>
      <c r="O56" s="33"/>
      <c r="P56" s="33"/>
      <c r="Q56" s="33"/>
      <c r="R56" s="33"/>
      <c r="S56" s="33"/>
      <c r="T56" s="1">
        <f t="shared" si="1"/>
        <v>0</v>
      </c>
      <c r="U56" s="36">
        <f t="shared" ref="U56:U70" si="13">SUM(L56+M56+N56+O56+P56+Q56+R56+S56)</f>
        <v>846.05</v>
      </c>
      <c r="V56" s="40">
        <f t="shared" ref="V56:V70" si="14">K56-U56</f>
        <v>6093.6459999999997</v>
      </c>
      <c r="W56" s="42"/>
    </row>
    <row r="57" spans="1:23" ht="27.95" customHeight="1" x14ac:dyDescent="0.25">
      <c r="A57" s="37">
        <f>A56+1</f>
        <v>37</v>
      </c>
      <c r="B57" s="30" t="s">
        <v>109</v>
      </c>
      <c r="C57" s="38" t="s">
        <v>110</v>
      </c>
      <c r="D57" s="5">
        <v>426.58</v>
      </c>
      <c r="E57" s="39">
        <f t="shared" ref="E57:E70" si="15">D57*1.1507</f>
        <v>490.86560600000001</v>
      </c>
      <c r="F57" s="39">
        <f t="shared" si="12"/>
        <v>490.86560600000001</v>
      </c>
      <c r="G57" s="34">
        <v>15.2</v>
      </c>
      <c r="H57" s="34">
        <v>15.2</v>
      </c>
      <c r="I57" s="33">
        <f t="shared" ref="I57:I70" si="16">D57*H57</f>
        <v>6484.0159999999996</v>
      </c>
      <c r="J57" s="33">
        <v>100</v>
      </c>
      <c r="K57" s="33">
        <f t="shared" si="0"/>
        <v>6584.0159999999996</v>
      </c>
      <c r="L57" s="36">
        <f>I57*1%</f>
        <v>64.840159999999997</v>
      </c>
      <c r="M57" s="33">
        <v>163.27000000000001</v>
      </c>
      <c r="N57" s="33">
        <v>599.91999999999996</v>
      </c>
      <c r="O57" s="33"/>
      <c r="P57" s="33"/>
      <c r="Q57" s="33"/>
      <c r="R57" s="33"/>
      <c r="S57" s="33"/>
      <c r="T57" s="1">
        <f t="shared" si="1"/>
        <v>0</v>
      </c>
      <c r="U57" s="36">
        <f t="shared" si="13"/>
        <v>828.03016000000002</v>
      </c>
      <c r="V57" s="40">
        <f t="shared" si="14"/>
        <v>5755.9858399999994</v>
      </c>
      <c r="W57" s="42"/>
    </row>
    <row r="58" spans="1:23" ht="27.95" customHeight="1" x14ac:dyDescent="0.25">
      <c r="A58" s="37">
        <f t="shared" ref="A58:A70" si="17">A57+1</f>
        <v>38</v>
      </c>
      <c r="B58" s="30" t="s">
        <v>111</v>
      </c>
      <c r="C58" s="38" t="s">
        <v>112</v>
      </c>
      <c r="D58" s="5">
        <v>426.58</v>
      </c>
      <c r="E58" s="39">
        <f t="shared" si="15"/>
        <v>490.86560600000001</v>
      </c>
      <c r="F58" s="39">
        <f t="shared" si="12"/>
        <v>490.86560600000001</v>
      </c>
      <c r="G58" s="34">
        <v>15.2</v>
      </c>
      <c r="H58" s="34">
        <v>15.2</v>
      </c>
      <c r="I58" s="33">
        <f t="shared" si="16"/>
        <v>6484.0159999999996</v>
      </c>
      <c r="J58" s="33">
        <v>100</v>
      </c>
      <c r="K58" s="33">
        <f t="shared" si="0"/>
        <v>6584.0159999999996</v>
      </c>
      <c r="L58" s="36">
        <f>I58*1%</f>
        <v>64.840159999999997</v>
      </c>
      <c r="M58" s="33">
        <v>163.27000000000001</v>
      </c>
      <c r="N58" s="33">
        <v>599.91999999999996</v>
      </c>
      <c r="O58" s="33"/>
      <c r="P58" s="33">
        <v>20</v>
      </c>
      <c r="Q58" s="33">
        <f>I58*5%</f>
        <v>324.20080000000002</v>
      </c>
      <c r="R58" s="33"/>
      <c r="S58" s="33"/>
      <c r="T58" s="1">
        <f t="shared" si="1"/>
        <v>344.20080000000002</v>
      </c>
      <c r="U58" s="36">
        <f t="shared" si="13"/>
        <v>1172.2309600000001</v>
      </c>
      <c r="V58" s="40">
        <f t="shared" si="14"/>
        <v>5411.7850399999998</v>
      </c>
      <c r="W58" s="42"/>
    </row>
    <row r="59" spans="1:23" ht="27.95" customHeight="1" x14ac:dyDescent="0.25">
      <c r="A59" s="37">
        <f t="shared" si="17"/>
        <v>39</v>
      </c>
      <c r="B59" s="30" t="s">
        <v>113</v>
      </c>
      <c r="C59" s="38" t="s">
        <v>114</v>
      </c>
      <c r="D59" s="5">
        <v>426.58</v>
      </c>
      <c r="E59" s="39">
        <f t="shared" si="15"/>
        <v>490.86560600000001</v>
      </c>
      <c r="F59" s="39">
        <f t="shared" si="12"/>
        <v>490.86560600000001</v>
      </c>
      <c r="G59" s="34">
        <v>15.2</v>
      </c>
      <c r="H59" s="34">
        <v>15.2</v>
      </c>
      <c r="I59" s="33">
        <f t="shared" si="16"/>
        <v>6484.0159999999996</v>
      </c>
      <c r="J59" s="33">
        <v>100</v>
      </c>
      <c r="K59" s="33">
        <f t="shared" si="0"/>
        <v>6584.0159999999996</v>
      </c>
      <c r="L59" s="36">
        <v>0</v>
      </c>
      <c r="M59" s="33">
        <v>171.61</v>
      </c>
      <c r="N59" s="33">
        <v>599.91999999999996</v>
      </c>
      <c r="O59" s="33"/>
      <c r="P59" s="33"/>
      <c r="Q59" s="33"/>
      <c r="R59" s="33"/>
      <c r="S59" s="33"/>
      <c r="T59" s="1">
        <f t="shared" si="1"/>
        <v>0</v>
      </c>
      <c r="U59" s="36">
        <f t="shared" si="13"/>
        <v>771.53</v>
      </c>
      <c r="V59" s="40">
        <f t="shared" si="14"/>
        <v>5812.4859999999999</v>
      </c>
      <c r="W59" s="42"/>
    </row>
    <row r="60" spans="1:23" ht="27.95" customHeight="1" x14ac:dyDescent="0.25">
      <c r="A60" s="37">
        <f t="shared" si="17"/>
        <v>40</v>
      </c>
      <c r="B60" s="30" t="s">
        <v>115</v>
      </c>
      <c r="C60" s="38" t="s">
        <v>116</v>
      </c>
      <c r="D60" s="5">
        <v>426.58</v>
      </c>
      <c r="E60" s="39">
        <f t="shared" si="15"/>
        <v>490.86560600000001</v>
      </c>
      <c r="F60" s="39">
        <f t="shared" si="12"/>
        <v>490.86560600000001</v>
      </c>
      <c r="G60" s="34">
        <v>15.2</v>
      </c>
      <c r="H60" s="34">
        <v>15.2</v>
      </c>
      <c r="I60" s="33">
        <f t="shared" si="16"/>
        <v>6484.0159999999996</v>
      </c>
      <c r="J60" s="33">
        <v>100</v>
      </c>
      <c r="K60" s="33">
        <f t="shared" si="0"/>
        <v>6584.0159999999996</v>
      </c>
      <c r="L60" s="36">
        <f t="shared" ref="L60:L70" si="18">I60*1%</f>
        <v>64.840159999999997</v>
      </c>
      <c r="M60" s="33">
        <v>171.61</v>
      </c>
      <c r="N60" s="33">
        <v>599.91999999999996</v>
      </c>
      <c r="O60" s="33"/>
      <c r="P60" s="33"/>
      <c r="Q60" s="33"/>
      <c r="R60" s="33"/>
      <c r="S60" s="33"/>
      <c r="T60" s="1">
        <f t="shared" si="1"/>
        <v>0</v>
      </c>
      <c r="U60" s="36">
        <f t="shared" si="13"/>
        <v>836.37015999999994</v>
      </c>
      <c r="V60" s="40">
        <f t="shared" si="14"/>
        <v>5747.6458399999992</v>
      </c>
      <c r="W60" s="42"/>
    </row>
    <row r="61" spans="1:23" ht="27.95" customHeight="1" x14ac:dyDescent="0.25">
      <c r="A61" s="37">
        <f t="shared" si="17"/>
        <v>41</v>
      </c>
      <c r="B61" s="30" t="s">
        <v>117</v>
      </c>
      <c r="C61" s="38" t="s">
        <v>118</v>
      </c>
      <c r="D61" s="5">
        <v>426.58</v>
      </c>
      <c r="E61" s="39">
        <f t="shared" si="15"/>
        <v>490.86560600000001</v>
      </c>
      <c r="F61" s="39">
        <f t="shared" si="12"/>
        <v>490.86560600000001</v>
      </c>
      <c r="G61" s="34">
        <v>15.2</v>
      </c>
      <c r="H61" s="34">
        <v>15.2</v>
      </c>
      <c r="I61" s="33">
        <f t="shared" si="16"/>
        <v>6484.0159999999996</v>
      </c>
      <c r="J61" s="33">
        <v>100</v>
      </c>
      <c r="K61" s="33">
        <f t="shared" si="0"/>
        <v>6584.0159999999996</v>
      </c>
      <c r="L61" s="36">
        <f t="shared" si="18"/>
        <v>64.840159999999997</v>
      </c>
      <c r="M61" s="33">
        <v>171.61</v>
      </c>
      <c r="N61" s="33">
        <v>599.91999999999996</v>
      </c>
      <c r="O61" s="33"/>
      <c r="P61" s="33"/>
      <c r="Q61" s="33"/>
      <c r="R61" s="33"/>
      <c r="S61" s="33"/>
      <c r="T61" s="1">
        <f t="shared" si="1"/>
        <v>0</v>
      </c>
      <c r="U61" s="36">
        <f t="shared" si="13"/>
        <v>836.37015999999994</v>
      </c>
      <c r="V61" s="40">
        <f t="shared" si="14"/>
        <v>5747.6458399999992</v>
      </c>
      <c r="W61" s="42"/>
    </row>
    <row r="62" spans="1:23" ht="27.95" customHeight="1" x14ac:dyDescent="0.25">
      <c r="A62" s="37">
        <f>A61+1</f>
        <v>42</v>
      </c>
      <c r="B62" s="37" t="s">
        <v>283</v>
      </c>
      <c r="C62" s="46" t="s">
        <v>284</v>
      </c>
      <c r="D62" s="5">
        <v>426.58</v>
      </c>
      <c r="E62" s="39">
        <f>D62*1.1507</f>
        <v>490.86560600000001</v>
      </c>
      <c r="F62" s="39">
        <f t="shared" si="12"/>
        <v>490.86560600000001</v>
      </c>
      <c r="G62" s="34">
        <v>15.2</v>
      </c>
      <c r="H62" s="34">
        <v>15.2</v>
      </c>
      <c r="I62" s="33">
        <f>D62*H62</f>
        <v>6484.0159999999996</v>
      </c>
      <c r="J62" s="33">
        <v>100</v>
      </c>
      <c r="K62" s="33">
        <f t="shared" si="0"/>
        <v>6584.0159999999996</v>
      </c>
      <c r="L62" s="36">
        <f t="shared" si="18"/>
        <v>64.840159999999997</v>
      </c>
      <c r="M62" s="33">
        <v>171.61</v>
      </c>
      <c r="N62" s="33">
        <v>616.85</v>
      </c>
      <c r="O62" s="33"/>
      <c r="P62" s="33"/>
      <c r="Q62" s="33"/>
      <c r="R62" s="33"/>
      <c r="S62" s="33"/>
      <c r="T62" s="1">
        <f t="shared" si="1"/>
        <v>0</v>
      </c>
      <c r="U62" s="36">
        <f t="shared" si="13"/>
        <v>853.30016000000001</v>
      </c>
      <c r="V62" s="40">
        <f t="shared" si="14"/>
        <v>5730.7158399999998</v>
      </c>
      <c r="W62" s="42"/>
    </row>
    <row r="63" spans="1:23" ht="27.95" customHeight="1" x14ac:dyDescent="0.25">
      <c r="A63" s="37">
        <f>A62+1</f>
        <v>43</v>
      </c>
      <c r="B63" s="30" t="s">
        <v>119</v>
      </c>
      <c r="C63" s="38" t="s">
        <v>120</v>
      </c>
      <c r="D63" s="5">
        <v>302.82</v>
      </c>
      <c r="E63" s="39">
        <f t="shared" si="15"/>
        <v>348.45497399999999</v>
      </c>
      <c r="F63" s="39">
        <f t="shared" si="12"/>
        <v>348.45497399999999</v>
      </c>
      <c r="G63" s="34">
        <v>15.2</v>
      </c>
      <c r="H63" s="34">
        <v>15.2</v>
      </c>
      <c r="I63" s="33">
        <f t="shared" si="16"/>
        <v>4602.8639999999996</v>
      </c>
      <c r="J63" s="33">
        <v>100</v>
      </c>
      <c r="K63" s="33">
        <f t="shared" si="0"/>
        <v>4702.8639999999996</v>
      </c>
      <c r="L63" s="36">
        <f t="shared" si="18"/>
        <v>46.028639999999996</v>
      </c>
      <c r="M63" s="33">
        <v>121.82</v>
      </c>
      <c r="N63" s="33">
        <v>344.31</v>
      </c>
      <c r="O63" s="33"/>
      <c r="P63" s="33"/>
      <c r="Q63" s="33"/>
      <c r="R63" s="33"/>
      <c r="S63" s="33"/>
      <c r="T63" s="1">
        <f t="shared" si="1"/>
        <v>0</v>
      </c>
      <c r="U63" s="36">
        <f t="shared" si="13"/>
        <v>512.15863999999999</v>
      </c>
      <c r="V63" s="40">
        <f t="shared" si="14"/>
        <v>4190.7053599999999</v>
      </c>
      <c r="W63" s="42"/>
    </row>
    <row r="64" spans="1:23" ht="27.95" customHeight="1" x14ac:dyDescent="0.25">
      <c r="A64" s="37">
        <f t="shared" si="17"/>
        <v>44</v>
      </c>
      <c r="B64" s="30" t="s">
        <v>121</v>
      </c>
      <c r="C64" s="38" t="s">
        <v>122</v>
      </c>
      <c r="D64" s="5">
        <v>302.82</v>
      </c>
      <c r="E64" s="39">
        <f t="shared" si="15"/>
        <v>348.45497399999999</v>
      </c>
      <c r="F64" s="39">
        <f t="shared" si="12"/>
        <v>348.45497399999999</v>
      </c>
      <c r="G64" s="34">
        <v>15.2</v>
      </c>
      <c r="H64" s="34">
        <v>15.2</v>
      </c>
      <c r="I64" s="33">
        <f t="shared" si="16"/>
        <v>4602.8639999999996</v>
      </c>
      <c r="J64" s="33">
        <v>100</v>
      </c>
      <c r="K64" s="33">
        <f t="shared" si="0"/>
        <v>4702.8639999999996</v>
      </c>
      <c r="L64" s="36">
        <f t="shared" si="18"/>
        <v>46.028639999999996</v>
      </c>
      <c r="M64" s="33">
        <v>121.82</v>
      </c>
      <c r="N64" s="33">
        <v>344.31</v>
      </c>
      <c r="O64" s="33"/>
      <c r="P64" s="33"/>
      <c r="Q64" s="33"/>
      <c r="R64" s="33"/>
      <c r="S64" s="33"/>
      <c r="T64" s="1">
        <f t="shared" si="1"/>
        <v>0</v>
      </c>
      <c r="U64" s="36">
        <f t="shared" si="13"/>
        <v>512.15863999999999</v>
      </c>
      <c r="V64" s="40">
        <f t="shared" si="14"/>
        <v>4190.7053599999999</v>
      </c>
      <c r="W64" s="42"/>
    </row>
    <row r="65" spans="1:23" ht="27.95" customHeight="1" x14ac:dyDescent="0.25">
      <c r="A65" s="37">
        <f t="shared" si="17"/>
        <v>45</v>
      </c>
      <c r="B65" s="30" t="s">
        <v>123</v>
      </c>
      <c r="C65" s="38" t="s">
        <v>124</v>
      </c>
      <c r="D65" s="5">
        <v>302.82</v>
      </c>
      <c r="E65" s="39">
        <f t="shared" si="15"/>
        <v>348.45497399999999</v>
      </c>
      <c r="F65" s="39">
        <f t="shared" si="12"/>
        <v>348.45497399999999</v>
      </c>
      <c r="G65" s="34">
        <v>15.2</v>
      </c>
      <c r="H65" s="34">
        <v>15.2</v>
      </c>
      <c r="I65" s="33">
        <f t="shared" si="16"/>
        <v>4602.8639999999996</v>
      </c>
      <c r="J65" s="33">
        <v>100</v>
      </c>
      <c r="K65" s="33">
        <f t="shared" si="0"/>
        <v>4702.8639999999996</v>
      </c>
      <c r="L65" s="36">
        <f t="shared" si="18"/>
        <v>46.028639999999996</v>
      </c>
      <c r="M65" s="33">
        <v>121.82</v>
      </c>
      <c r="N65" s="33">
        <v>344.31</v>
      </c>
      <c r="O65" s="33"/>
      <c r="P65" s="33"/>
      <c r="Q65" s="33"/>
      <c r="R65" s="33"/>
      <c r="S65" s="33"/>
      <c r="T65" s="1">
        <f t="shared" si="1"/>
        <v>0</v>
      </c>
      <c r="U65" s="36">
        <f t="shared" si="13"/>
        <v>512.15863999999999</v>
      </c>
      <c r="V65" s="40">
        <f t="shared" si="14"/>
        <v>4190.7053599999999</v>
      </c>
      <c r="W65" s="42"/>
    </row>
    <row r="66" spans="1:23" ht="27.95" customHeight="1" x14ac:dyDescent="0.25">
      <c r="A66" s="37">
        <f t="shared" si="17"/>
        <v>46</v>
      </c>
      <c r="B66" s="30" t="s">
        <v>125</v>
      </c>
      <c r="C66" s="38" t="s">
        <v>126</v>
      </c>
      <c r="D66" s="5">
        <v>302.82</v>
      </c>
      <c r="E66" s="39">
        <f t="shared" si="15"/>
        <v>348.45497399999999</v>
      </c>
      <c r="F66" s="39">
        <f t="shared" si="12"/>
        <v>348.45497399999999</v>
      </c>
      <c r="G66" s="34">
        <v>15.2</v>
      </c>
      <c r="H66" s="34">
        <v>15.2</v>
      </c>
      <c r="I66" s="33">
        <f t="shared" si="16"/>
        <v>4602.8639999999996</v>
      </c>
      <c r="J66" s="33">
        <v>100</v>
      </c>
      <c r="K66" s="33">
        <f t="shared" si="0"/>
        <v>4702.8639999999996</v>
      </c>
      <c r="L66" s="36">
        <f t="shared" si="18"/>
        <v>46.028639999999996</v>
      </c>
      <c r="M66" s="33">
        <v>121.82</v>
      </c>
      <c r="N66" s="33">
        <v>344.31</v>
      </c>
      <c r="O66" s="33"/>
      <c r="P66" s="33"/>
      <c r="Q66" s="33"/>
      <c r="R66" s="33"/>
      <c r="S66" s="33"/>
      <c r="T66" s="1">
        <f t="shared" si="1"/>
        <v>0</v>
      </c>
      <c r="U66" s="36">
        <f t="shared" si="13"/>
        <v>512.15863999999999</v>
      </c>
      <c r="V66" s="40">
        <f t="shared" si="14"/>
        <v>4190.7053599999999</v>
      </c>
      <c r="W66" s="42"/>
    </row>
    <row r="67" spans="1:23" ht="27.95" customHeight="1" x14ac:dyDescent="0.25">
      <c r="A67" s="37">
        <f t="shared" si="17"/>
        <v>47</v>
      </c>
      <c r="B67" s="30" t="s">
        <v>127</v>
      </c>
      <c r="C67" s="38" t="s">
        <v>128</v>
      </c>
      <c r="D67" s="5">
        <v>359.24</v>
      </c>
      <c r="E67" s="39">
        <f t="shared" si="15"/>
        <v>413.37746800000002</v>
      </c>
      <c r="F67" s="39">
        <f t="shared" si="12"/>
        <v>413.37746800000002</v>
      </c>
      <c r="G67" s="34">
        <v>15.2</v>
      </c>
      <c r="H67" s="34">
        <v>15.2</v>
      </c>
      <c r="I67" s="33">
        <f t="shared" si="16"/>
        <v>5460.4480000000003</v>
      </c>
      <c r="J67" s="33">
        <v>100</v>
      </c>
      <c r="K67" s="33">
        <f t="shared" si="0"/>
        <v>5560.4480000000003</v>
      </c>
      <c r="L67" s="36">
        <f t="shared" si="18"/>
        <v>54.604480000000002</v>
      </c>
      <c r="M67" s="33">
        <v>144.52000000000001</v>
      </c>
      <c r="N67" s="33">
        <v>437.62</v>
      </c>
      <c r="O67" s="33"/>
      <c r="P67" s="33"/>
      <c r="Q67" s="33"/>
      <c r="R67" s="33"/>
      <c r="S67" s="33"/>
      <c r="T67" s="1">
        <f t="shared" si="1"/>
        <v>0</v>
      </c>
      <c r="U67" s="36">
        <f t="shared" si="13"/>
        <v>636.74448000000007</v>
      </c>
      <c r="V67" s="40">
        <f t="shared" si="14"/>
        <v>4923.70352</v>
      </c>
      <c r="W67" s="42"/>
    </row>
    <row r="68" spans="1:23" ht="27.95" customHeight="1" x14ac:dyDescent="0.25">
      <c r="A68" s="37">
        <f t="shared" si="17"/>
        <v>48</v>
      </c>
      <c r="B68" s="30" t="s">
        <v>129</v>
      </c>
      <c r="C68" s="49" t="s">
        <v>130</v>
      </c>
      <c r="D68" s="5">
        <v>359.24</v>
      </c>
      <c r="E68" s="39">
        <f t="shared" si="15"/>
        <v>413.37746800000002</v>
      </c>
      <c r="F68" s="39">
        <f t="shared" si="12"/>
        <v>413.37746800000002</v>
      </c>
      <c r="G68" s="34">
        <v>15.2</v>
      </c>
      <c r="H68" s="34">
        <v>15.2</v>
      </c>
      <c r="I68" s="33">
        <f t="shared" si="16"/>
        <v>5460.4480000000003</v>
      </c>
      <c r="J68" s="33">
        <v>100</v>
      </c>
      <c r="K68" s="33">
        <f t="shared" si="0"/>
        <v>5560.4480000000003</v>
      </c>
      <c r="L68" s="36">
        <f t="shared" si="18"/>
        <v>54.604480000000002</v>
      </c>
      <c r="M68" s="33">
        <v>144.52000000000001</v>
      </c>
      <c r="N68" s="33">
        <v>437.62</v>
      </c>
      <c r="O68" s="33"/>
      <c r="P68" s="33"/>
      <c r="Q68" s="33"/>
      <c r="R68" s="33"/>
      <c r="S68" s="33"/>
      <c r="T68" s="1">
        <f t="shared" si="1"/>
        <v>0</v>
      </c>
      <c r="U68" s="36">
        <f t="shared" si="13"/>
        <v>636.74448000000007</v>
      </c>
      <c r="V68" s="40">
        <f t="shared" si="14"/>
        <v>4923.70352</v>
      </c>
      <c r="W68" s="42"/>
    </row>
    <row r="69" spans="1:23" ht="27.95" customHeight="1" x14ac:dyDescent="0.25">
      <c r="A69" s="37">
        <f t="shared" si="17"/>
        <v>49</v>
      </c>
      <c r="B69" s="30" t="s">
        <v>131</v>
      </c>
      <c r="C69" s="38" t="s">
        <v>132</v>
      </c>
      <c r="D69" s="5">
        <v>359.24</v>
      </c>
      <c r="E69" s="39">
        <f t="shared" si="15"/>
        <v>413.37746800000002</v>
      </c>
      <c r="F69" s="39">
        <f t="shared" si="12"/>
        <v>413.37746800000002</v>
      </c>
      <c r="G69" s="34">
        <v>15.2</v>
      </c>
      <c r="H69" s="34">
        <v>15.2</v>
      </c>
      <c r="I69" s="33">
        <f t="shared" si="16"/>
        <v>5460.4480000000003</v>
      </c>
      <c r="J69" s="33">
        <v>100</v>
      </c>
      <c r="K69" s="33">
        <f t="shared" si="0"/>
        <v>5560.4480000000003</v>
      </c>
      <c r="L69" s="36">
        <f t="shared" si="18"/>
        <v>54.604480000000002</v>
      </c>
      <c r="M69" s="33">
        <v>144.52000000000001</v>
      </c>
      <c r="N69" s="33">
        <v>437.62</v>
      </c>
      <c r="O69" s="33"/>
      <c r="P69" s="33"/>
      <c r="Q69" s="33"/>
      <c r="R69" s="33"/>
      <c r="S69" s="33"/>
      <c r="T69" s="1">
        <f t="shared" si="1"/>
        <v>0</v>
      </c>
      <c r="U69" s="36">
        <f t="shared" si="13"/>
        <v>636.74448000000007</v>
      </c>
      <c r="V69" s="40">
        <f t="shared" si="14"/>
        <v>4923.70352</v>
      </c>
      <c r="W69" s="42"/>
    </row>
    <row r="70" spans="1:23" ht="27.95" customHeight="1" x14ac:dyDescent="0.25">
      <c r="A70" s="37">
        <f t="shared" si="17"/>
        <v>50</v>
      </c>
      <c r="B70" s="30" t="s">
        <v>133</v>
      </c>
      <c r="C70" s="38" t="s">
        <v>134</v>
      </c>
      <c r="D70" s="5">
        <v>261.38</v>
      </c>
      <c r="E70" s="39">
        <f t="shared" si="15"/>
        <v>300.76996600000001</v>
      </c>
      <c r="F70" s="39">
        <f t="shared" si="12"/>
        <v>300.76996600000001</v>
      </c>
      <c r="G70" s="34">
        <v>15.2</v>
      </c>
      <c r="H70" s="34">
        <v>15.2</v>
      </c>
      <c r="I70" s="33">
        <f t="shared" si="16"/>
        <v>3972.9759999999997</v>
      </c>
      <c r="J70" s="33">
        <v>100</v>
      </c>
      <c r="K70" s="33">
        <f t="shared" si="0"/>
        <v>4072.9759999999997</v>
      </c>
      <c r="L70" s="36">
        <f t="shared" si="18"/>
        <v>39.729759999999999</v>
      </c>
      <c r="M70" s="33">
        <v>92.93</v>
      </c>
      <c r="N70" s="33">
        <v>275.77999999999997</v>
      </c>
      <c r="O70" s="33"/>
      <c r="P70" s="33"/>
      <c r="Q70" s="33"/>
      <c r="R70" s="33"/>
      <c r="S70" s="33"/>
      <c r="T70" s="1">
        <f t="shared" si="1"/>
        <v>0</v>
      </c>
      <c r="U70" s="36">
        <f t="shared" si="13"/>
        <v>408.43975999999998</v>
      </c>
      <c r="V70" s="40">
        <f t="shared" si="14"/>
        <v>3664.5362399999995</v>
      </c>
      <c r="W70" s="43"/>
    </row>
    <row r="71" spans="1:23" ht="27.95" customHeight="1" x14ac:dyDescent="0.25">
      <c r="A71" s="37"/>
      <c r="B71" s="30"/>
      <c r="C71" s="31" t="s">
        <v>135</v>
      </c>
      <c r="D71" s="5"/>
      <c r="E71" s="39"/>
      <c r="F71" s="39"/>
      <c r="G71" s="34"/>
      <c r="H71" s="34"/>
      <c r="I71" s="33"/>
      <c r="J71" s="33"/>
      <c r="K71" s="33"/>
      <c r="L71" s="36"/>
      <c r="M71" s="33"/>
      <c r="N71" s="33"/>
      <c r="O71" s="33"/>
      <c r="P71" s="33"/>
      <c r="Q71" s="33"/>
      <c r="R71" s="33"/>
      <c r="S71" s="33"/>
      <c r="T71" s="1"/>
      <c r="U71" s="36"/>
      <c r="V71" s="40"/>
    </row>
    <row r="72" spans="1:23" ht="27.95" customHeight="1" x14ac:dyDescent="0.25">
      <c r="A72" s="37">
        <f>A70+1</f>
        <v>51</v>
      </c>
      <c r="B72" s="30" t="s">
        <v>138</v>
      </c>
      <c r="C72" s="38" t="s">
        <v>139</v>
      </c>
      <c r="D72" s="5">
        <v>302.82</v>
      </c>
      <c r="E72" s="39">
        <f t="shared" ref="E72:E79" si="19">D72*1.1507</f>
        <v>348.45497399999999</v>
      </c>
      <c r="F72" s="39">
        <f t="shared" ref="F72:F78" si="20">E72</f>
        <v>348.45497399999999</v>
      </c>
      <c r="G72" s="34">
        <v>15.2</v>
      </c>
      <c r="H72" s="34">
        <v>15.2</v>
      </c>
      <c r="I72" s="33">
        <f t="shared" ref="I72:I79" si="21">D72*H72</f>
        <v>4602.8639999999996</v>
      </c>
      <c r="J72" s="33">
        <v>100</v>
      </c>
      <c r="K72" s="33">
        <f t="shared" si="0"/>
        <v>4702.8639999999996</v>
      </c>
      <c r="L72" s="36">
        <f t="shared" ref="L72:L79" si="22">I72*1%</f>
        <v>46.028639999999996</v>
      </c>
      <c r="M72" s="33">
        <v>121.82</v>
      </c>
      <c r="N72" s="33">
        <v>344.31</v>
      </c>
      <c r="O72" s="33"/>
      <c r="P72" s="33">
        <v>20</v>
      </c>
      <c r="Q72" s="33">
        <f>I72*5%</f>
        <v>230.14319999999998</v>
      </c>
      <c r="R72" s="33"/>
      <c r="S72" s="33"/>
      <c r="T72" s="1">
        <f t="shared" si="1"/>
        <v>250.14319999999998</v>
      </c>
      <c r="U72" s="36">
        <f t="shared" ref="U72:U79" si="23">SUM(L72+M72+N72+O72+P72+Q72+R72+S72)</f>
        <v>762.30183999999997</v>
      </c>
      <c r="V72" s="40">
        <f t="shared" ref="V72:V79" si="24">K72-U72</f>
        <v>3940.5621599999995</v>
      </c>
      <c r="W72" s="42"/>
    </row>
    <row r="73" spans="1:23" ht="27.95" customHeight="1" x14ac:dyDescent="0.25">
      <c r="A73" s="37">
        <f t="shared" ref="A73:A78" si="25">A72+1</f>
        <v>52</v>
      </c>
      <c r="B73" s="30" t="s">
        <v>140</v>
      </c>
      <c r="C73" s="38" t="s">
        <v>141</v>
      </c>
      <c r="D73" s="5">
        <v>302.82</v>
      </c>
      <c r="E73" s="39">
        <f t="shared" si="19"/>
        <v>348.45497399999999</v>
      </c>
      <c r="F73" s="39">
        <f t="shared" si="20"/>
        <v>348.45497399999999</v>
      </c>
      <c r="G73" s="34">
        <v>15.2</v>
      </c>
      <c r="H73" s="34">
        <v>15.2</v>
      </c>
      <c r="I73" s="33">
        <f t="shared" si="21"/>
        <v>4602.8639999999996</v>
      </c>
      <c r="J73" s="33">
        <v>100</v>
      </c>
      <c r="K73" s="33">
        <f t="shared" si="0"/>
        <v>4702.8639999999996</v>
      </c>
      <c r="L73" s="36">
        <f t="shared" si="22"/>
        <v>46.028639999999996</v>
      </c>
      <c r="M73" s="33">
        <v>121.82</v>
      </c>
      <c r="N73" s="33">
        <v>344.31</v>
      </c>
      <c r="O73" s="33"/>
      <c r="P73" s="33">
        <v>20</v>
      </c>
      <c r="Q73" s="33">
        <f>I73*5%</f>
        <v>230.14319999999998</v>
      </c>
      <c r="R73" s="33"/>
      <c r="S73" s="33"/>
      <c r="T73" s="1">
        <f t="shared" si="1"/>
        <v>250.14319999999998</v>
      </c>
      <c r="U73" s="36">
        <f t="shared" si="23"/>
        <v>762.30183999999997</v>
      </c>
      <c r="V73" s="40">
        <f t="shared" si="24"/>
        <v>3940.5621599999995</v>
      </c>
      <c r="W73" s="42"/>
    </row>
    <row r="74" spans="1:23" ht="27.95" customHeight="1" x14ac:dyDescent="0.25">
      <c r="A74" s="37">
        <f t="shared" si="25"/>
        <v>53</v>
      </c>
      <c r="B74" s="37" t="s">
        <v>142</v>
      </c>
      <c r="C74" s="46" t="s">
        <v>143</v>
      </c>
      <c r="D74" s="5">
        <v>302.82</v>
      </c>
      <c r="E74" s="39">
        <f t="shared" si="19"/>
        <v>348.45497399999999</v>
      </c>
      <c r="F74" s="39">
        <f t="shared" si="20"/>
        <v>348.45497399999999</v>
      </c>
      <c r="G74" s="37">
        <v>15.2</v>
      </c>
      <c r="H74" s="34">
        <v>15.2</v>
      </c>
      <c r="I74" s="33">
        <f t="shared" si="21"/>
        <v>4602.8639999999996</v>
      </c>
      <c r="J74" s="33">
        <v>100</v>
      </c>
      <c r="K74" s="33">
        <f t="shared" si="0"/>
        <v>4702.8639999999996</v>
      </c>
      <c r="L74" s="36">
        <f t="shared" si="22"/>
        <v>46.028639999999996</v>
      </c>
      <c r="M74" s="33">
        <v>121.82</v>
      </c>
      <c r="N74" s="33">
        <v>344.31</v>
      </c>
      <c r="O74" s="33"/>
      <c r="P74" s="33">
        <v>20</v>
      </c>
      <c r="Q74" s="33">
        <f>I74*5%</f>
        <v>230.14319999999998</v>
      </c>
      <c r="R74" s="33"/>
      <c r="S74" s="33"/>
      <c r="T74" s="1">
        <f t="shared" si="1"/>
        <v>250.14319999999998</v>
      </c>
      <c r="U74" s="36">
        <f t="shared" si="23"/>
        <v>762.30183999999997</v>
      </c>
      <c r="V74" s="40">
        <f t="shared" si="24"/>
        <v>3940.5621599999995</v>
      </c>
      <c r="W74" s="42"/>
    </row>
    <row r="75" spans="1:23" ht="27.95" customHeight="1" x14ac:dyDescent="0.25">
      <c r="A75" s="37">
        <f t="shared" si="25"/>
        <v>54</v>
      </c>
      <c r="B75" s="30" t="s">
        <v>144</v>
      </c>
      <c r="C75" s="38" t="s">
        <v>145</v>
      </c>
      <c r="D75" s="5">
        <v>302.82</v>
      </c>
      <c r="E75" s="39">
        <f t="shared" si="19"/>
        <v>348.45497399999999</v>
      </c>
      <c r="F75" s="39">
        <f t="shared" si="20"/>
        <v>348.45497399999999</v>
      </c>
      <c r="G75" s="34">
        <v>15.2</v>
      </c>
      <c r="H75" s="34">
        <v>15.2</v>
      </c>
      <c r="I75" s="33">
        <f t="shared" si="21"/>
        <v>4602.8639999999996</v>
      </c>
      <c r="J75" s="33">
        <v>100</v>
      </c>
      <c r="K75" s="33">
        <f t="shared" si="0"/>
        <v>4702.8639999999996</v>
      </c>
      <c r="L75" s="36">
        <f t="shared" si="22"/>
        <v>46.028639999999996</v>
      </c>
      <c r="M75" s="33">
        <v>121.82</v>
      </c>
      <c r="N75" s="33">
        <v>344.31</v>
      </c>
      <c r="O75" s="33"/>
      <c r="P75" s="33"/>
      <c r="Q75" s="33"/>
      <c r="R75" s="33"/>
      <c r="S75" s="33"/>
      <c r="T75" s="1">
        <f t="shared" si="1"/>
        <v>0</v>
      </c>
      <c r="U75" s="36">
        <f t="shared" si="23"/>
        <v>512.15863999999999</v>
      </c>
      <c r="V75" s="40">
        <f t="shared" si="24"/>
        <v>4190.7053599999999</v>
      </c>
      <c r="W75" s="42"/>
    </row>
    <row r="76" spans="1:23" ht="27.95" customHeight="1" x14ac:dyDescent="0.25">
      <c r="A76" s="37">
        <f t="shared" si="25"/>
        <v>55</v>
      </c>
      <c r="B76" s="30" t="s">
        <v>146</v>
      </c>
      <c r="C76" s="38" t="s">
        <v>147</v>
      </c>
      <c r="D76" s="5">
        <v>302.82</v>
      </c>
      <c r="E76" s="39">
        <f t="shared" si="19"/>
        <v>348.45497399999999</v>
      </c>
      <c r="F76" s="39">
        <f t="shared" si="20"/>
        <v>348.45497399999999</v>
      </c>
      <c r="G76" s="34">
        <v>15.2</v>
      </c>
      <c r="H76" s="34">
        <v>15.2</v>
      </c>
      <c r="I76" s="33">
        <f t="shared" si="21"/>
        <v>4602.8639999999996</v>
      </c>
      <c r="J76" s="33">
        <v>100</v>
      </c>
      <c r="K76" s="33">
        <f t="shared" si="0"/>
        <v>4702.8639999999996</v>
      </c>
      <c r="L76" s="36">
        <f t="shared" si="22"/>
        <v>46.028639999999996</v>
      </c>
      <c r="M76" s="33">
        <v>121.82</v>
      </c>
      <c r="N76" s="33">
        <v>344.31</v>
      </c>
      <c r="O76" s="33"/>
      <c r="P76" s="33"/>
      <c r="Q76" s="33"/>
      <c r="R76" s="33"/>
      <c r="S76" s="33"/>
      <c r="T76" s="1">
        <f t="shared" si="1"/>
        <v>0</v>
      </c>
      <c r="U76" s="36">
        <f t="shared" si="23"/>
        <v>512.15863999999999</v>
      </c>
      <c r="V76" s="40">
        <f t="shared" si="24"/>
        <v>4190.7053599999999</v>
      </c>
      <c r="W76" s="42"/>
    </row>
    <row r="77" spans="1:23" ht="27.95" customHeight="1" x14ac:dyDescent="0.25">
      <c r="A77" s="37">
        <f t="shared" si="25"/>
        <v>56</v>
      </c>
      <c r="B77" s="30" t="s">
        <v>163</v>
      </c>
      <c r="C77" s="38" t="s">
        <v>164</v>
      </c>
      <c r="D77" s="5">
        <v>302.82</v>
      </c>
      <c r="E77" s="39">
        <f t="shared" si="19"/>
        <v>348.45497399999999</v>
      </c>
      <c r="F77" s="39">
        <f t="shared" si="20"/>
        <v>348.45497399999999</v>
      </c>
      <c r="G77" s="34">
        <v>15.2</v>
      </c>
      <c r="H77" s="34">
        <v>15.2</v>
      </c>
      <c r="I77" s="33">
        <f t="shared" si="21"/>
        <v>4602.8639999999996</v>
      </c>
      <c r="J77" s="33">
        <v>100</v>
      </c>
      <c r="K77" s="33">
        <f t="shared" ref="K77:K140" si="26">SUM(I77+J77)</f>
        <v>4702.8639999999996</v>
      </c>
      <c r="L77" s="36">
        <f t="shared" si="22"/>
        <v>46.028639999999996</v>
      </c>
      <c r="M77" s="33">
        <v>121.82</v>
      </c>
      <c r="N77" s="33">
        <v>344.31</v>
      </c>
      <c r="O77" s="33"/>
      <c r="P77" s="33"/>
      <c r="Q77" s="33"/>
      <c r="R77" s="33"/>
      <c r="S77" s="33"/>
      <c r="T77" s="1">
        <f t="shared" ref="T77:T140" si="27">SUM(O77+P77+Q77+R77+S77)</f>
        <v>0</v>
      </c>
      <c r="U77" s="36">
        <f t="shared" si="23"/>
        <v>512.15863999999999</v>
      </c>
      <c r="V77" s="40">
        <f t="shared" si="24"/>
        <v>4190.7053599999999</v>
      </c>
      <c r="W77" s="42"/>
    </row>
    <row r="78" spans="1:23" ht="27.95" customHeight="1" x14ac:dyDescent="0.25">
      <c r="A78" s="37">
        <f t="shared" si="25"/>
        <v>57</v>
      </c>
      <c r="B78" s="30" t="s">
        <v>148</v>
      </c>
      <c r="C78" s="38" t="s">
        <v>149</v>
      </c>
      <c r="D78" s="5">
        <v>412.57</v>
      </c>
      <c r="E78" s="39">
        <f t="shared" si="19"/>
        <v>474.74429900000001</v>
      </c>
      <c r="F78" s="39">
        <f t="shared" si="20"/>
        <v>474.74429900000001</v>
      </c>
      <c r="G78" s="34">
        <v>15.2</v>
      </c>
      <c r="H78" s="34">
        <v>15.2</v>
      </c>
      <c r="I78" s="33">
        <f t="shared" si="21"/>
        <v>6271.0639999999994</v>
      </c>
      <c r="J78" s="33">
        <v>100</v>
      </c>
      <c r="K78" s="33">
        <f t="shared" si="26"/>
        <v>6371.0639999999994</v>
      </c>
      <c r="L78" s="36">
        <f t="shared" si="22"/>
        <v>62.710639999999998</v>
      </c>
      <c r="M78" s="33">
        <v>165.97</v>
      </c>
      <c r="N78" s="33">
        <v>565.85</v>
      </c>
      <c r="O78" s="33"/>
      <c r="P78" s="33">
        <v>20</v>
      </c>
      <c r="Q78" s="33">
        <f>I78*5%</f>
        <v>313.5532</v>
      </c>
      <c r="R78" s="33"/>
      <c r="S78" s="33"/>
      <c r="T78" s="1">
        <f t="shared" si="27"/>
        <v>333.5532</v>
      </c>
      <c r="U78" s="36">
        <f t="shared" si="23"/>
        <v>1128.08384</v>
      </c>
      <c r="V78" s="40">
        <f t="shared" si="24"/>
        <v>5242.9801599999992</v>
      </c>
      <c r="W78" s="42"/>
    </row>
    <row r="79" spans="1:23" ht="27.95" customHeight="1" x14ac:dyDescent="0.25">
      <c r="A79" s="37">
        <f>A78+1</f>
        <v>58</v>
      </c>
      <c r="B79" s="30" t="s">
        <v>204</v>
      </c>
      <c r="C79" s="46" t="s">
        <v>205</v>
      </c>
      <c r="D79" s="5">
        <v>302.82</v>
      </c>
      <c r="E79" s="39">
        <f t="shared" si="19"/>
        <v>348.45497399999999</v>
      </c>
      <c r="F79" s="39">
        <f>E79</f>
        <v>348.45497399999999</v>
      </c>
      <c r="G79" s="34">
        <v>15.2</v>
      </c>
      <c r="H79" s="34">
        <v>15.2</v>
      </c>
      <c r="I79" s="33">
        <f t="shared" si="21"/>
        <v>4602.8639999999996</v>
      </c>
      <c r="J79" s="33">
        <v>100</v>
      </c>
      <c r="K79" s="33">
        <f t="shared" si="26"/>
        <v>4702.8639999999996</v>
      </c>
      <c r="L79" s="36">
        <f t="shared" si="22"/>
        <v>46.028639999999996</v>
      </c>
      <c r="M79" s="33">
        <v>110.76</v>
      </c>
      <c r="N79" s="33">
        <v>344.31</v>
      </c>
      <c r="O79" s="33"/>
      <c r="P79" s="33"/>
      <c r="Q79" s="33"/>
      <c r="R79" s="33"/>
      <c r="S79" s="33"/>
      <c r="T79" s="1">
        <f t="shared" si="27"/>
        <v>0</v>
      </c>
      <c r="U79" s="36">
        <f t="shared" si="23"/>
        <v>501.09863999999999</v>
      </c>
      <c r="V79" s="40">
        <f t="shared" si="24"/>
        <v>4201.7653599999994</v>
      </c>
      <c r="W79" s="42"/>
    </row>
    <row r="80" spans="1:23" ht="27.75" customHeight="1" x14ac:dyDescent="0.25">
      <c r="A80" s="37"/>
      <c r="B80" s="37"/>
      <c r="C80" s="51" t="s">
        <v>150</v>
      </c>
      <c r="D80" s="5"/>
      <c r="E80" s="39"/>
      <c r="F80" s="39"/>
      <c r="G80" s="52"/>
      <c r="H80" s="34"/>
      <c r="I80" s="53"/>
      <c r="J80" s="53"/>
      <c r="K80" s="33"/>
      <c r="L80" s="36"/>
      <c r="M80" s="33"/>
      <c r="N80" s="33"/>
      <c r="O80" s="33"/>
      <c r="P80" s="33"/>
      <c r="Q80" s="33"/>
      <c r="R80" s="33"/>
      <c r="S80" s="33"/>
      <c r="T80" s="1"/>
      <c r="U80" s="36"/>
      <c r="V80" s="40"/>
    </row>
    <row r="81" spans="1:23" ht="27.95" customHeight="1" x14ac:dyDescent="0.25">
      <c r="A81" s="37">
        <f>A79+1</f>
        <v>59</v>
      </c>
      <c r="B81" s="37" t="s">
        <v>151</v>
      </c>
      <c r="C81" s="39" t="s">
        <v>152</v>
      </c>
      <c r="D81" s="5">
        <v>350</v>
      </c>
      <c r="E81" s="39">
        <f>D81*1.1507</f>
        <v>402.745</v>
      </c>
      <c r="F81" s="39">
        <f>E81</f>
        <v>402.745</v>
      </c>
      <c r="G81" s="54">
        <v>15.2</v>
      </c>
      <c r="H81" s="34">
        <v>15.2</v>
      </c>
      <c r="I81" s="33">
        <f>D81*H81</f>
        <v>5320</v>
      </c>
      <c r="J81" s="33">
        <v>100</v>
      </c>
      <c r="K81" s="33">
        <f t="shared" si="26"/>
        <v>5420</v>
      </c>
      <c r="L81" s="36">
        <f>I81*1%</f>
        <v>53.2</v>
      </c>
      <c r="M81" s="33">
        <v>138.4</v>
      </c>
      <c r="N81" s="33">
        <v>422.34</v>
      </c>
      <c r="O81" s="33"/>
      <c r="P81" s="33"/>
      <c r="Q81" s="33"/>
      <c r="R81" s="33"/>
      <c r="S81" s="33"/>
      <c r="T81" s="1">
        <f t="shared" si="27"/>
        <v>0</v>
      </c>
      <c r="U81" s="36">
        <f>SUM(L81+M81+N81+O81+P81+Q81+R81+S81)</f>
        <v>613.94000000000005</v>
      </c>
      <c r="V81" s="40">
        <f>K81-U81</f>
        <v>4806.0599999999995</v>
      </c>
      <c r="W81" s="42"/>
    </row>
    <row r="82" spans="1:23" ht="27.95" customHeight="1" x14ac:dyDescent="0.25">
      <c r="A82" s="37">
        <f>A81+1</f>
        <v>60</v>
      </c>
      <c r="B82" s="30" t="s">
        <v>153</v>
      </c>
      <c r="C82" s="39" t="s">
        <v>154</v>
      </c>
      <c r="D82" s="5">
        <v>390</v>
      </c>
      <c r="E82" s="39">
        <f>D82*1.1507</f>
        <v>448.77300000000002</v>
      </c>
      <c r="F82" s="39">
        <f>E82</f>
        <v>448.77300000000002</v>
      </c>
      <c r="G82" s="34">
        <v>15.2</v>
      </c>
      <c r="H82" s="34">
        <v>15.2</v>
      </c>
      <c r="I82" s="33">
        <f>D82*H82</f>
        <v>5928</v>
      </c>
      <c r="J82" s="33">
        <v>100</v>
      </c>
      <c r="K82" s="33">
        <f t="shared" si="26"/>
        <v>6028</v>
      </c>
      <c r="L82" s="36">
        <f>I82*1%</f>
        <v>59.28</v>
      </c>
      <c r="M82" s="33">
        <v>152.25</v>
      </c>
      <c r="N82" s="33">
        <v>510.96</v>
      </c>
      <c r="O82" s="33"/>
      <c r="P82" s="33">
        <v>20</v>
      </c>
      <c r="Q82" s="33">
        <f>I82*5%</f>
        <v>296.40000000000003</v>
      </c>
      <c r="R82" s="33"/>
      <c r="S82" s="33"/>
      <c r="T82" s="1">
        <f t="shared" si="27"/>
        <v>316.40000000000003</v>
      </c>
      <c r="U82" s="36">
        <f>SUM(L82+M82+N82+O82+P82+Q82+R82+S82)</f>
        <v>1038.8900000000001</v>
      </c>
      <c r="V82" s="40">
        <f>K82-U82</f>
        <v>4989.1099999999997</v>
      </c>
      <c r="W82" s="42"/>
    </row>
    <row r="83" spans="1:23" ht="27.95" customHeight="1" x14ac:dyDescent="0.25">
      <c r="A83" s="37">
        <f>A82+1</f>
        <v>61</v>
      </c>
      <c r="B83" s="30" t="s">
        <v>298</v>
      </c>
      <c r="C83" s="39" t="s">
        <v>310</v>
      </c>
      <c r="D83" s="5">
        <v>390</v>
      </c>
      <c r="E83" s="39">
        <f>D83*1.1507</f>
        <v>448.77300000000002</v>
      </c>
      <c r="F83" s="39">
        <f>E83</f>
        <v>448.77300000000002</v>
      </c>
      <c r="G83" s="34">
        <v>15.2</v>
      </c>
      <c r="H83" s="34">
        <v>15.2</v>
      </c>
      <c r="I83" s="33">
        <f>D83*H83</f>
        <v>5928</v>
      </c>
      <c r="J83" s="33">
        <v>100</v>
      </c>
      <c r="K83" s="33">
        <f t="shared" si="26"/>
        <v>6028</v>
      </c>
      <c r="L83" s="36">
        <f>I83*1%</f>
        <v>59.28</v>
      </c>
      <c r="M83" s="33">
        <v>152.25</v>
      </c>
      <c r="N83" s="33">
        <v>510.96</v>
      </c>
      <c r="O83" s="33"/>
      <c r="P83" s="33"/>
      <c r="Q83" s="33"/>
      <c r="R83" s="33"/>
      <c r="S83" s="33"/>
      <c r="T83" s="1">
        <f t="shared" si="27"/>
        <v>0</v>
      </c>
      <c r="U83" s="36">
        <f>SUM(L83+M83+N83+O83+P83+Q83+R83+S83)</f>
        <v>722.49</v>
      </c>
      <c r="V83" s="40">
        <f>K83-U83</f>
        <v>5305.51</v>
      </c>
      <c r="W83" s="42"/>
    </row>
    <row r="84" spans="1:23" ht="27.95" customHeight="1" x14ac:dyDescent="0.25">
      <c r="A84" s="37"/>
      <c r="B84" s="37"/>
      <c r="C84" s="51" t="s">
        <v>155</v>
      </c>
      <c r="D84" s="5"/>
      <c r="E84" s="39"/>
      <c r="F84" s="39"/>
      <c r="G84" s="54"/>
      <c r="H84" s="34"/>
      <c r="I84" s="33"/>
      <c r="J84" s="33"/>
      <c r="K84" s="33"/>
      <c r="L84" s="55"/>
      <c r="M84" s="33"/>
      <c r="N84" s="33"/>
      <c r="O84" s="33"/>
      <c r="P84" s="33"/>
      <c r="Q84" s="33"/>
      <c r="R84" s="33"/>
      <c r="S84" s="33"/>
      <c r="T84" s="1"/>
      <c r="U84" s="36"/>
      <c r="V84" s="40"/>
    </row>
    <row r="85" spans="1:23" ht="21.75" customHeight="1" x14ac:dyDescent="0.3">
      <c r="A85" s="37">
        <f>A83+1</f>
        <v>62</v>
      </c>
      <c r="B85" s="44" t="s">
        <v>207</v>
      </c>
      <c r="C85" s="45" t="s">
        <v>208</v>
      </c>
      <c r="D85" s="5">
        <v>443.42</v>
      </c>
      <c r="E85" s="39">
        <f>D85*1.1507</f>
        <v>510.24339400000002</v>
      </c>
      <c r="F85" s="39">
        <f>E85</f>
        <v>510.24339400000002</v>
      </c>
      <c r="G85" s="34">
        <v>15.2</v>
      </c>
      <c r="H85" s="34">
        <v>15.2</v>
      </c>
      <c r="I85" s="33">
        <f>D85*H85</f>
        <v>6739.9840000000004</v>
      </c>
      <c r="J85" s="33">
        <v>100</v>
      </c>
      <c r="K85" s="33">
        <f t="shared" si="26"/>
        <v>6839.9840000000004</v>
      </c>
      <c r="L85" s="36">
        <v>0</v>
      </c>
      <c r="M85" s="33">
        <v>178.38</v>
      </c>
      <c r="N85" s="33">
        <v>647.66</v>
      </c>
      <c r="O85" s="33"/>
      <c r="P85" s="33"/>
      <c r="Q85" s="33"/>
      <c r="R85" s="33"/>
      <c r="S85" s="33"/>
      <c r="T85" s="1">
        <f t="shared" si="27"/>
        <v>0</v>
      </c>
      <c r="U85" s="36">
        <f>SUM(L85+M85+N85+O85+P85+Q85+R85+S85)</f>
        <v>826.04</v>
      </c>
      <c r="V85" s="40">
        <f>K85-U85</f>
        <v>6013.9440000000004</v>
      </c>
      <c r="W85" s="42"/>
    </row>
    <row r="86" spans="1:23" ht="27.95" customHeight="1" x14ac:dyDescent="0.25">
      <c r="A86" s="37"/>
      <c r="B86" s="37"/>
      <c r="C86" s="51" t="s">
        <v>332</v>
      </c>
      <c r="D86" s="5"/>
      <c r="E86" s="39"/>
      <c r="F86" s="39"/>
      <c r="G86" s="54"/>
      <c r="H86" s="34"/>
      <c r="I86" s="33"/>
      <c r="J86" s="33"/>
      <c r="K86" s="33"/>
      <c r="L86" s="55"/>
      <c r="M86" s="33"/>
      <c r="N86" s="33"/>
      <c r="O86" s="33"/>
      <c r="P86" s="33"/>
      <c r="Q86" s="33"/>
      <c r="R86" s="33"/>
      <c r="S86" s="33"/>
      <c r="T86" s="1"/>
      <c r="U86" s="36"/>
      <c r="V86" s="40"/>
    </row>
    <row r="87" spans="1:23" ht="27.95" customHeight="1" x14ac:dyDescent="0.25">
      <c r="A87" s="37">
        <f>A85+1</f>
        <v>63</v>
      </c>
      <c r="B87" s="30" t="s">
        <v>270</v>
      </c>
      <c r="C87" s="38" t="s">
        <v>271</v>
      </c>
      <c r="D87" s="5">
        <v>443.42</v>
      </c>
      <c r="E87" s="39">
        <f>D87*1.1507</f>
        <v>510.24339400000002</v>
      </c>
      <c r="F87" s="39">
        <f>E87</f>
        <v>510.24339400000002</v>
      </c>
      <c r="G87" s="34">
        <v>15.2</v>
      </c>
      <c r="H87" s="34">
        <v>15.2</v>
      </c>
      <c r="I87" s="33">
        <f>D87*H87</f>
        <v>6739.9840000000004</v>
      </c>
      <c r="J87" s="33">
        <v>100</v>
      </c>
      <c r="K87" s="33">
        <f t="shared" si="26"/>
        <v>6839.9840000000004</v>
      </c>
      <c r="L87" s="36">
        <v>0</v>
      </c>
      <c r="M87" s="33">
        <v>178.38</v>
      </c>
      <c r="N87" s="33">
        <v>647.66</v>
      </c>
      <c r="O87" s="33"/>
      <c r="P87" s="33"/>
      <c r="Q87" s="33"/>
      <c r="R87" s="33"/>
      <c r="S87" s="33"/>
      <c r="T87" s="1">
        <f t="shared" si="27"/>
        <v>0</v>
      </c>
      <c r="U87" s="36">
        <f t="shared" ref="U87:U93" si="28">SUM(L87+M87+N87+O87+P87+Q87+R87+S87)</f>
        <v>826.04</v>
      </c>
      <c r="V87" s="40">
        <f>K87-U87</f>
        <v>6013.9440000000004</v>
      </c>
      <c r="W87" s="42"/>
    </row>
    <row r="88" spans="1:23" ht="27.95" customHeight="1" x14ac:dyDescent="0.25">
      <c r="A88" s="37"/>
      <c r="B88" s="30"/>
      <c r="C88" s="31" t="s">
        <v>156</v>
      </c>
      <c r="D88" s="5"/>
      <c r="E88" s="39"/>
      <c r="F88" s="39"/>
      <c r="G88" s="34"/>
      <c r="H88" s="34"/>
      <c r="I88" s="33"/>
      <c r="J88" s="33"/>
      <c r="K88" s="33"/>
      <c r="L88" s="36"/>
      <c r="M88" s="33"/>
      <c r="N88" s="33"/>
      <c r="O88" s="33"/>
      <c r="P88" s="33"/>
      <c r="Q88" s="33"/>
      <c r="R88" s="33"/>
      <c r="S88" s="33"/>
      <c r="T88" s="1"/>
      <c r="U88" s="36">
        <f t="shared" si="28"/>
        <v>0</v>
      </c>
      <c r="V88" s="40"/>
    </row>
    <row r="89" spans="1:23" ht="27.95" customHeight="1" x14ac:dyDescent="0.25">
      <c r="A89" s="8">
        <f>A87+1</f>
        <v>64</v>
      </c>
      <c r="B89" s="30" t="s">
        <v>157</v>
      </c>
      <c r="C89" s="38" t="s">
        <v>158</v>
      </c>
      <c r="D89" s="5">
        <v>302.82</v>
      </c>
      <c r="E89" s="39">
        <f>D89*1.1507</f>
        <v>348.45497399999999</v>
      </c>
      <c r="F89" s="39">
        <f>E89</f>
        <v>348.45497399999999</v>
      </c>
      <c r="G89" s="34">
        <v>15.2</v>
      </c>
      <c r="H89" s="34">
        <v>15.2</v>
      </c>
      <c r="I89" s="33">
        <f>D89*H89</f>
        <v>4602.8639999999996</v>
      </c>
      <c r="J89" s="33">
        <v>100</v>
      </c>
      <c r="K89" s="33">
        <f t="shared" si="26"/>
        <v>4702.8639999999996</v>
      </c>
      <c r="L89" s="36">
        <f>I89*1%</f>
        <v>46.028639999999996</v>
      </c>
      <c r="M89" s="33">
        <v>121.82</v>
      </c>
      <c r="N89" s="33">
        <v>344.31</v>
      </c>
      <c r="O89" s="33"/>
      <c r="P89" s="33">
        <v>20</v>
      </c>
      <c r="Q89" s="33">
        <f>I89*5%</f>
        <v>230.14319999999998</v>
      </c>
      <c r="R89" s="33"/>
      <c r="S89" s="33"/>
      <c r="T89" s="1">
        <f t="shared" si="27"/>
        <v>250.14319999999998</v>
      </c>
      <c r="U89" s="36">
        <f t="shared" si="28"/>
        <v>762.30183999999997</v>
      </c>
      <c r="V89" s="40">
        <f>K89-U89</f>
        <v>3940.5621599999995</v>
      </c>
      <c r="W89" s="42"/>
    </row>
    <row r="90" spans="1:23" ht="27.95" customHeight="1" x14ac:dyDescent="0.25">
      <c r="A90" s="8">
        <f>A89+1</f>
        <v>65</v>
      </c>
      <c r="B90" s="30" t="s">
        <v>159</v>
      </c>
      <c r="C90" s="49" t="s">
        <v>160</v>
      </c>
      <c r="D90" s="5">
        <v>359.24</v>
      </c>
      <c r="E90" s="39">
        <f>D90*1.1507</f>
        <v>413.37746800000002</v>
      </c>
      <c r="F90" s="39">
        <f>E90</f>
        <v>413.37746800000002</v>
      </c>
      <c r="G90" s="34">
        <v>15.2</v>
      </c>
      <c r="H90" s="34">
        <v>15.2</v>
      </c>
      <c r="I90" s="33">
        <f>D90*H90</f>
        <v>5460.4480000000003</v>
      </c>
      <c r="J90" s="33">
        <v>100</v>
      </c>
      <c r="K90" s="33">
        <f t="shared" si="26"/>
        <v>5560.4480000000003</v>
      </c>
      <c r="L90" s="36">
        <f>I90*1%</f>
        <v>54.604480000000002</v>
      </c>
      <c r="M90" s="33">
        <v>144.22999999999999</v>
      </c>
      <c r="N90" s="33">
        <v>437.62</v>
      </c>
      <c r="O90" s="33"/>
      <c r="P90" s="33"/>
      <c r="Q90" s="33"/>
      <c r="R90" s="33"/>
      <c r="S90" s="33"/>
      <c r="T90" s="1">
        <f t="shared" si="27"/>
        <v>0</v>
      </c>
      <c r="U90" s="36">
        <f t="shared" si="28"/>
        <v>636.45447999999999</v>
      </c>
      <c r="V90" s="40">
        <f>K90-U90</f>
        <v>4923.99352</v>
      </c>
      <c r="W90" s="42"/>
    </row>
    <row r="91" spans="1:23" ht="27.95" customHeight="1" x14ac:dyDescent="0.25">
      <c r="A91" s="8">
        <f>A90+1</f>
        <v>66</v>
      </c>
      <c r="B91" s="30" t="s">
        <v>161</v>
      </c>
      <c r="C91" s="49" t="s">
        <v>162</v>
      </c>
      <c r="D91" s="5">
        <v>355.62</v>
      </c>
      <c r="E91" s="39">
        <f>D91*1.1507</f>
        <v>409.21193400000004</v>
      </c>
      <c r="F91" s="39">
        <f>E91</f>
        <v>409.21193400000004</v>
      </c>
      <c r="G91" s="34">
        <v>15.2</v>
      </c>
      <c r="H91" s="34">
        <v>15.2</v>
      </c>
      <c r="I91" s="33">
        <f>D91*H91</f>
        <v>5405.424</v>
      </c>
      <c r="J91" s="33">
        <v>100</v>
      </c>
      <c r="K91" s="33">
        <f t="shared" si="26"/>
        <v>5505.424</v>
      </c>
      <c r="L91" s="36">
        <f>I91*1%</f>
        <v>54.05424</v>
      </c>
      <c r="M91" s="33">
        <v>143.06</v>
      </c>
      <c r="N91" s="33">
        <v>431.63</v>
      </c>
      <c r="O91" s="33"/>
      <c r="P91" s="33">
        <v>20</v>
      </c>
      <c r="Q91" s="33">
        <f>I91*5%</f>
        <v>270.27120000000002</v>
      </c>
      <c r="R91" s="33"/>
      <c r="S91" s="33"/>
      <c r="T91" s="1">
        <f t="shared" si="27"/>
        <v>290.27120000000002</v>
      </c>
      <c r="U91" s="36">
        <f t="shared" si="28"/>
        <v>919.01544000000001</v>
      </c>
      <c r="V91" s="40">
        <f>K91-U91</f>
        <v>4586.4085599999999</v>
      </c>
      <c r="W91" s="42"/>
    </row>
    <row r="92" spans="1:23" ht="27.95" customHeight="1" x14ac:dyDescent="0.25">
      <c r="A92" s="8">
        <f>A91+1</f>
        <v>67</v>
      </c>
      <c r="B92" s="30" t="s">
        <v>136</v>
      </c>
      <c r="C92" s="38" t="s">
        <v>137</v>
      </c>
      <c r="D92" s="5">
        <v>443.42</v>
      </c>
      <c r="E92" s="39">
        <f>D92*1.1507</f>
        <v>510.24339400000002</v>
      </c>
      <c r="F92" s="39">
        <f>E92</f>
        <v>510.24339400000002</v>
      </c>
      <c r="G92" s="34">
        <v>15.2</v>
      </c>
      <c r="H92" s="34">
        <v>15.2</v>
      </c>
      <c r="I92" s="33">
        <f>D92*H92</f>
        <v>6739.9840000000004</v>
      </c>
      <c r="J92" s="33">
        <v>100</v>
      </c>
      <c r="K92" s="33">
        <f t="shared" si="26"/>
        <v>6839.9840000000004</v>
      </c>
      <c r="L92" s="36">
        <f>I92*1%</f>
        <v>67.399840000000012</v>
      </c>
      <c r="M92" s="33">
        <v>178.38</v>
      </c>
      <c r="N92" s="33">
        <v>647.66</v>
      </c>
      <c r="O92" s="36"/>
      <c r="P92" s="33"/>
      <c r="Q92" s="33"/>
      <c r="R92" s="33"/>
      <c r="S92" s="33"/>
      <c r="T92" s="1">
        <f t="shared" si="27"/>
        <v>0</v>
      </c>
      <c r="U92" s="36">
        <f t="shared" si="28"/>
        <v>893.43984</v>
      </c>
      <c r="V92" s="40">
        <f>K92-U92</f>
        <v>5946.5441600000004</v>
      </c>
      <c r="W92" s="42"/>
    </row>
    <row r="93" spans="1:23" ht="27.95" customHeight="1" x14ac:dyDescent="0.25">
      <c r="A93" s="8">
        <f>A92+1</f>
        <v>68</v>
      </c>
      <c r="B93" s="30" t="s">
        <v>336</v>
      </c>
      <c r="C93" s="38" t="s">
        <v>337</v>
      </c>
      <c r="D93" s="5">
        <v>302.82</v>
      </c>
      <c r="E93" s="39">
        <f>D93*1.1507</f>
        <v>348.45497399999999</v>
      </c>
      <c r="F93" s="39">
        <f>E93</f>
        <v>348.45497399999999</v>
      </c>
      <c r="G93" s="34">
        <v>15.2</v>
      </c>
      <c r="H93" s="34">
        <v>15.2</v>
      </c>
      <c r="I93" s="33">
        <f>D93*H93</f>
        <v>4602.8639999999996</v>
      </c>
      <c r="J93" s="33">
        <v>100</v>
      </c>
      <c r="K93" s="33">
        <f t="shared" si="26"/>
        <v>4702.8639999999996</v>
      </c>
      <c r="L93" s="36">
        <v>0</v>
      </c>
      <c r="M93" s="33">
        <v>121.82</v>
      </c>
      <c r="N93" s="33">
        <v>344.31</v>
      </c>
      <c r="O93" s="33"/>
      <c r="P93" s="33"/>
      <c r="Q93" s="33"/>
      <c r="R93" s="33"/>
      <c r="S93" s="33"/>
      <c r="T93" s="1">
        <f t="shared" si="27"/>
        <v>0</v>
      </c>
      <c r="U93" s="36">
        <f t="shared" si="28"/>
        <v>466.13</v>
      </c>
      <c r="V93" s="40">
        <f>K93-U93</f>
        <v>4236.7339999999995</v>
      </c>
      <c r="W93" s="42"/>
    </row>
    <row r="94" spans="1:23" ht="27.95" customHeight="1" x14ac:dyDescent="0.25">
      <c r="A94" s="37"/>
      <c r="B94" s="30"/>
      <c r="C94" s="31" t="s">
        <v>165</v>
      </c>
      <c r="D94" s="5"/>
      <c r="E94" s="39"/>
      <c r="F94" s="39"/>
      <c r="G94" s="34"/>
      <c r="H94" s="34"/>
      <c r="I94" s="33"/>
      <c r="J94" s="33"/>
      <c r="K94" s="33"/>
      <c r="L94" s="36"/>
      <c r="M94" s="33"/>
      <c r="N94" s="33"/>
      <c r="O94" s="33"/>
      <c r="P94" s="33"/>
      <c r="Q94" s="33"/>
      <c r="R94" s="33"/>
      <c r="S94" s="33"/>
      <c r="T94" s="1"/>
      <c r="U94" s="36"/>
      <c r="V94" s="40"/>
    </row>
    <row r="95" spans="1:23" ht="27.95" customHeight="1" x14ac:dyDescent="0.25">
      <c r="A95" s="37">
        <f>A93+1</f>
        <v>69</v>
      </c>
      <c r="B95" s="30" t="s">
        <v>329</v>
      </c>
      <c r="C95" s="46" t="s">
        <v>328</v>
      </c>
      <c r="D95" s="5">
        <v>443.42</v>
      </c>
      <c r="E95" s="39">
        <f t="shared" ref="E95:E115" si="29">D95*1.1507</f>
        <v>510.24339400000002</v>
      </c>
      <c r="F95" s="39">
        <f t="shared" ref="F95:F112" si="30">E95</f>
        <v>510.24339400000002</v>
      </c>
      <c r="G95" s="34">
        <v>15.2</v>
      </c>
      <c r="H95" s="34">
        <v>15.2</v>
      </c>
      <c r="I95" s="33">
        <f t="shared" ref="I95:I115" si="31">D95*H95</f>
        <v>6739.9840000000004</v>
      </c>
      <c r="J95" s="33">
        <v>100</v>
      </c>
      <c r="K95" s="33">
        <f t="shared" si="26"/>
        <v>6839.9840000000004</v>
      </c>
      <c r="L95" s="36">
        <v>0</v>
      </c>
      <c r="M95" s="33">
        <v>178.38</v>
      </c>
      <c r="N95" s="33">
        <v>647.66</v>
      </c>
      <c r="O95" s="33"/>
      <c r="P95" s="33"/>
      <c r="Q95" s="33"/>
      <c r="R95" s="33"/>
      <c r="S95" s="33"/>
      <c r="T95" s="1">
        <f t="shared" si="27"/>
        <v>0</v>
      </c>
      <c r="U95" s="36">
        <f t="shared" ref="U95:U115" si="32">SUM(L95+M95+N95+O95+P95+Q95+R95+S95)</f>
        <v>826.04</v>
      </c>
      <c r="V95" s="40">
        <f t="shared" ref="V95:V115" si="33">K95-U95</f>
        <v>6013.9440000000004</v>
      </c>
      <c r="W95" s="42"/>
    </row>
    <row r="96" spans="1:23" ht="27.95" customHeight="1" x14ac:dyDescent="0.25">
      <c r="A96" s="37">
        <f t="shared" ref="A96:A112" si="34">A95+1</f>
        <v>70</v>
      </c>
      <c r="B96" s="30" t="s">
        <v>166</v>
      </c>
      <c r="C96" s="38" t="s">
        <v>167</v>
      </c>
      <c r="D96" s="5">
        <v>302.68</v>
      </c>
      <c r="E96" s="39">
        <f t="shared" si="29"/>
        <v>348.29387600000001</v>
      </c>
      <c r="F96" s="39">
        <f t="shared" si="30"/>
        <v>348.29387600000001</v>
      </c>
      <c r="G96" s="34">
        <v>15.2</v>
      </c>
      <c r="H96" s="34">
        <v>15.2</v>
      </c>
      <c r="I96" s="33">
        <f t="shared" si="31"/>
        <v>4600.7359999999999</v>
      </c>
      <c r="J96" s="33">
        <v>100</v>
      </c>
      <c r="K96" s="33">
        <f t="shared" si="26"/>
        <v>4700.7359999999999</v>
      </c>
      <c r="L96" s="36">
        <f t="shared" ref="L96:L115" si="35">I96*1%</f>
        <v>46.007359999999998</v>
      </c>
      <c r="M96" s="33">
        <v>121.76</v>
      </c>
      <c r="N96" s="33">
        <v>344.08</v>
      </c>
      <c r="O96" s="33"/>
      <c r="P96" s="33">
        <v>20</v>
      </c>
      <c r="Q96" s="33">
        <f>I96*5%</f>
        <v>230.0368</v>
      </c>
      <c r="R96" s="33"/>
      <c r="S96" s="33"/>
      <c r="T96" s="1">
        <f t="shared" si="27"/>
        <v>250.0368</v>
      </c>
      <c r="U96" s="36">
        <f t="shared" si="32"/>
        <v>761.88415999999995</v>
      </c>
      <c r="V96" s="40">
        <f t="shared" si="33"/>
        <v>3938.8518399999998</v>
      </c>
      <c r="W96" s="48"/>
    </row>
    <row r="97" spans="1:23" ht="27.95" customHeight="1" x14ac:dyDescent="0.25">
      <c r="A97" s="37">
        <f t="shared" si="34"/>
        <v>71</v>
      </c>
      <c r="B97" s="30" t="s">
        <v>168</v>
      </c>
      <c r="C97" s="38" t="s">
        <v>169</v>
      </c>
      <c r="D97" s="5">
        <v>302.68</v>
      </c>
      <c r="E97" s="39">
        <f t="shared" si="29"/>
        <v>348.29387600000001</v>
      </c>
      <c r="F97" s="39">
        <f t="shared" si="30"/>
        <v>348.29387600000001</v>
      </c>
      <c r="G97" s="34">
        <v>15.2</v>
      </c>
      <c r="H97" s="34">
        <v>15.2</v>
      </c>
      <c r="I97" s="33">
        <f t="shared" si="31"/>
        <v>4600.7359999999999</v>
      </c>
      <c r="J97" s="33">
        <v>100</v>
      </c>
      <c r="K97" s="33">
        <f t="shared" si="26"/>
        <v>4700.7359999999999</v>
      </c>
      <c r="L97" s="36">
        <f t="shared" si="35"/>
        <v>46.007359999999998</v>
      </c>
      <c r="M97" s="33">
        <v>121.76</v>
      </c>
      <c r="N97" s="33">
        <v>344.08</v>
      </c>
      <c r="O97" s="33"/>
      <c r="P97" s="33">
        <v>20</v>
      </c>
      <c r="Q97" s="33">
        <f>I97*5%</f>
        <v>230.0368</v>
      </c>
      <c r="R97" s="33"/>
      <c r="S97" s="33"/>
      <c r="T97" s="1">
        <f t="shared" si="27"/>
        <v>250.0368</v>
      </c>
      <c r="U97" s="36">
        <f t="shared" si="32"/>
        <v>761.88415999999995</v>
      </c>
      <c r="V97" s="40">
        <f t="shared" si="33"/>
        <v>3938.8518399999998</v>
      </c>
      <c r="W97" s="42"/>
    </row>
    <row r="98" spans="1:23" ht="27.95" customHeight="1" x14ac:dyDescent="0.25">
      <c r="A98" s="37">
        <f t="shared" si="34"/>
        <v>72</v>
      </c>
      <c r="B98" s="30" t="s">
        <v>170</v>
      </c>
      <c r="C98" s="38" t="s">
        <v>171</v>
      </c>
      <c r="D98" s="5">
        <v>302.68</v>
      </c>
      <c r="E98" s="39">
        <f t="shared" si="29"/>
        <v>348.29387600000001</v>
      </c>
      <c r="F98" s="39">
        <f t="shared" si="30"/>
        <v>348.29387600000001</v>
      </c>
      <c r="G98" s="34">
        <v>15.2</v>
      </c>
      <c r="H98" s="34">
        <v>15.2</v>
      </c>
      <c r="I98" s="33">
        <f t="shared" si="31"/>
        <v>4600.7359999999999</v>
      </c>
      <c r="J98" s="33">
        <v>100</v>
      </c>
      <c r="K98" s="33">
        <f t="shared" si="26"/>
        <v>4700.7359999999999</v>
      </c>
      <c r="L98" s="36">
        <f t="shared" si="35"/>
        <v>46.007359999999998</v>
      </c>
      <c r="M98" s="33">
        <v>121.76</v>
      </c>
      <c r="N98" s="33">
        <v>344.08</v>
      </c>
      <c r="O98" s="33"/>
      <c r="P98" s="33"/>
      <c r="Q98" s="33"/>
      <c r="R98" s="33"/>
      <c r="S98" s="33"/>
      <c r="T98" s="1">
        <f t="shared" si="27"/>
        <v>0</v>
      </c>
      <c r="U98" s="36">
        <f t="shared" si="32"/>
        <v>511.84735999999998</v>
      </c>
      <c r="V98" s="40">
        <f t="shared" si="33"/>
        <v>4188.8886400000001</v>
      </c>
      <c r="W98" s="42"/>
    </row>
    <row r="99" spans="1:23" ht="27.95" customHeight="1" x14ac:dyDescent="0.25">
      <c r="A99" s="37">
        <f t="shared" si="34"/>
        <v>73</v>
      </c>
      <c r="B99" s="30" t="s">
        <v>172</v>
      </c>
      <c r="C99" s="38" t="s">
        <v>173</v>
      </c>
      <c r="D99" s="5">
        <v>302.68</v>
      </c>
      <c r="E99" s="39">
        <f t="shared" si="29"/>
        <v>348.29387600000001</v>
      </c>
      <c r="F99" s="39">
        <f t="shared" si="30"/>
        <v>348.29387600000001</v>
      </c>
      <c r="G99" s="34">
        <v>15.2</v>
      </c>
      <c r="H99" s="34">
        <v>15.2</v>
      </c>
      <c r="I99" s="33">
        <f t="shared" si="31"/>
        <v>4600.7359999999999</v>
      </c>
      <c r="J99" s="33">
        <v>100</v>
      </c>
      <c r="K99" s="33">
        <f t="shared" si="26"/>
        <v>4700.7359999999999</v>
      </c>
      <c r="L99" s="36">
        <f t="shared" si="35"/>
        <v>46.007359999999998</v>
      </c>
      <c r="M99" s="33">
        <v>121.76</v>
      </c>
      <c r="N99" s="33">
        <v>344.08</v>
      </c>
      <c r="O99" s="33"/>
      <c r="P99" s="33">
        <v>20</v>
      </c>
      <c r="Q99" s="33">
        <f>I99*5%</f>
        <v>230.0368</v>
      </c>
      <c r="R99" s="33"/>
      <c r="S99" s="33"/>
      <c r="T99" s="1">
        <f t="shared" si="27"/>
        <v>250.0368</v>
      </c>
      <c r="U99" s="36">
        <f t="shared" si="32"/>
        <v>761.88415999999995</v>
      </c>
      <c r="V99" s="40">
        <f t="shared" si="33"/>
        <v>3938.8518399999998</v>
      </c>
      <c r="W99" s="42"/>
    </row>
    <row r="100" spans="1:23" ht="27.95" customHeight="1" x14ac:dyDescent="0.25">
      <c r="A100" s="37">
        <f t="shared" si="34"/>
        <v>74</v>
      </c>
      <c r="B100" s="30" t="s">
        <v>174</v>
      </c>
      <c r="C100" s="38" t="s">
        <v>175</v>
      </c>
      <c r="D100" s="5">
        <v>302.68</v>
      </c>
      <c r="E100" s="39">
        <f t="shared" si="29"/>
        <v>348.29387600000001</v>
      </c>
      <c r="F100" s="39">
        <f t="shared" si="30"/>
        <v>348.29387600000001</v>
      </c>
      <c r="G100" s="34">
        <v>15.2</v>
      </c>
      <c r="H100" s="34">
        <v>15.2</v>
      </c>
      <c r="I100" s="33">
        <f t="shared" si="31"/>
        <v>4600.7359999999999</v>
      </c>
      <c r="J100" s="33">
        <v>100</v>
      </c>
      <c r="K100" s="33">
        <f t="shared" si="26"/>
        <v>4700.7359999999999</v>
      </c>
      <c r="L100" s="36">
        <f t="shared" si="35"/>
        <v>46.007359999999998</v>
      </c>
      <c r="M100" s="33">
        <v>121.76</v>
      </c>
      <c r="N100" s="33">
        <v>344.08</v>
      </c>
      <c r="O100" s="33"/>
      <c r="P100" s="33">
        <v>20</v>
      </c>
      <c r="Q100" s="33">
        <f>I100*5%</f>
        <v>230.0368</v>
      </c>
      <c r="R100" s="33"/>
      <c r="S100" s="33"/>
      <c r="T100" s="1">
        <f t="shared" si="27"/>
        <v>250.0368</v>
      </c>
      <c r="U100" s="36">
        <f t="shared" si="32"/>
        <v>761.88415999999995</v>
      </c>
      <c r="V100" s="40">
        <f t="shared" si="33"/>
        <v>3938.8518399999998</v>
      </c>
      <c r="W100" s="42"/>
    </row>
    <row r="101" spans="1:23" ht="27.95" customHeight="1" x14ac:dyDescent="0.25">
      <c r="A101" s="37">
        <f t="shared" si="34"/>
        <v>75</v>
      </c>
      <c r="B101" s="30" t="s">
        <v>176</v>
      </c>
      <c r="C101" s="38" t="s">
        <v>177</v>
      </c>
      <c r="D101" s="5">
        <v>302.68</v>
      </c>
      <c r="E101" s="39">
        <f t="shared" si="29"/>
        <v>348.29387600000001</v>
      </c>
      <c r="F101" s="39">
        <f t="shared" si="30"/>
        <v>348.29387600000001</v>
      </c>
      <c r="G101" s="34">
        <v>15.2</v>
      </c>
      <c r="H101" s="34">
        <v>15.2</v>
      </c>
      <c r="I101" s="33">
        <f t="shared" si="31"/>
        <v>4600.7359999999999</v>
      </c>
      <c r="J101" s="33">
        <v>100</v>
      </c>
      <c r="K101" s="33">
        <f t="shared" si="26"/>
        <v>4700.7359999999999</v>
      </c>
      <c r="L101" s="36">
        <f t="shared" si="35"/>
        <v>46.007359999999998</v>
      </c>
      <c r="M101" s="33">
        <v>121.76</v>
      </c>
      <c r="N101" s="33">
        <v>344.08</v>
      </c>
      <c r="O101" s="33"/>
      <c r="P101" s="33"/>
      <c r="Q101" s="33"/>
      <c r="R101" s="33"/>
      <c r="S101" s="33"/>
      <c r="T101" s="1">
        <f t="shared" si="27"/>
        <v>0</v>
      </c>
      <c r="U101" s="36">
        <f t="shared" si="32"/>
        <v>511.84735999999998</v>
      </c>
      <c r="V101" s="40">
        <f t="shared" si="33"/>
        <v>4188.8886400000001</v>
      </c>
      <c r="W101" s="42"/>
    </row>
    <row r="102" spans="1:23" ht="27.95" customHeight="1" x14ac:dyDescent="0.25">
      <c r="A102" s="37">
        <f t="shared" si="34"/>
        <v>76</v>
      </c>
      <c r="B102" s="30" t="s">
        <v>178</v>
      </c>
      <c r="C102" s="38" t="s">
        <v>179</v>
      </c>
      <c r="D102" s="5">
        <v>302.68</v>
      </c>
      <c r="E102" s="39">
        <f t="shared" si="29"/>
        <v>348.29387600000001</v>
      </c>
      <c r="F102" s="39">
        <f t="shared" si="30"/>
        <v>348.29387600000001</v>
      </c>
      <c r="G102" s="34">
        <v>15.2</v>
      </c>
      <c r="H102" s="34">
        <v>15.2</v>
      </c>
      <c r="I102" s="33">
        <f t="shared" si="31"/>
        <v>4600.7359999999999</v>
      </c>
      <c r="J102" s="33">
        <v>100</v>
      </c>
      <c r="K102" s="33">
        <f t="shared" si="26"/>
        <v>4700.7359999999999</v>
      </c>
      <c r="L102" s="36">
        <f t="shared" si="35"/>
        <v>46.007359999999998</v>
      </c>
      <c r="M102" s="33">
        <v>121.76</v>
      </c>
      <c r="N102" s="33">
        <v>344.08</v>
      </c>
      <c r="O102" s="33"/>
      <c r="P102" s="33">
        <v>20</v>
      </c>
      <c r="Q102" s="33">
        <f>I102*5%</f>
        <v>230.0368</v>
      </c>
      <c r="R102" s="33"/>
      <c r="S102" s="33"/>
      <c r="T102" s="1">
        <f t="shared" si="27"/>
        <v>250.0368</v>
      </c>
      <c r="U102" s="36">
        <f t="shared" si="32"/>
        <v>761.88415999999995</v>
      </c>
      <c r="V102" s="40">
        <f t="shared" si="33"/>
        <v>3938.8518399999998</v>
      </c>
      <c r="W102" s="42"/>
    </row>
    <row r="103" spans="1:23" ht="27.95" customHeight="1" x14ac:dyDescent="0.25">
      <c r="A103" s="37">
        <f t="shared" si="34"/>
        <v>77</v>
      </c>
      <c r="B103" s="30" t="s">
        <v>333</v>
      </c>
      <c r="C103" s="38" t="s">
        <v>334</v>
      </c>
      <c r="D103" s="5">
        <v>302.68</v>
      </c>
      <c r="E103" s="39">
        <f t="shared" si="29"/>
        <v>348.29387600000001</v>
      </c>
      <c r="F103" s="39">
        <f t="shared" si="30"/>
        <v>348.29387600000001</v>
      </c>
      <c r="G103" s="34">
        <v>15.2</v>
      </c>
      <c r="H103" s="34">
        <v>15.2</v>
      </c>
      <c r="I103" s="33">
        <f t="shared" si="31"/>
        <v>4600.7359999999999</v>
      </c>
      <c r="J103" s="33">
        <v>100</v>
      </c>
      <c r="K103" s="33">
        <f t="shared" si="26"/>
        <v>4700.7359999999999</v>
      </c>
      <c r="L103" s="36">
        <f t="shared" si="35"/>
        <v>46.007359999999998</v>
      </c>
      <c r="M103" s="33">
        <v>121.76</v>
      </c>
      <c r="N103" s="33">
        <v>344.08</v>
      </c>
      <c r="O103" s="33"/>
      <c r="P103" s="33"/>
      <c r="Q103" s="33"/>
      <c r="R103" s="33"/>
      <c r="S103" s="33"/>
      <c r="T103" s="1">
        <f t="shared" si="27"/>
        <v>0</v>
      </c>
      <c r="U103" s="36">
        <f t="shared" si="32"/>
        <v>511.84735999999998</v>
      </c>
      <c r="V103" s="40">
        <f t="shared" si="33"/>
        <v>4188.8886400000001</v>
      </c>
      <c r="W103" s="42"/>
    </row>
    <row r="104" spans="1:23" ht="27.95" customHeight="1" x14ac:dyDescent="0.25">
      <c r="A104" s="37">
        <f t="shared" si="34"/>
        <v>78</v>
      </c>
      <c r="B104" s="30" t="s">
        <v>180</v>
      </c>
      <c r="C104" s="38" t="s">
        <v>181</v>
      </c>
      <c r="D104" s="5">
        <v>302.68</v>
      </c>
      <c r="E104" s="39">
        <f t="shared" si="29"/>
        <v>348.29387600000001</v>
      </c>
      <c r="F104" s="39">
        <f t="shared" si="30"/>
        <v>348.29387600000001</v>
      </c>
      <c r="G104" s="34">
        <v>15.2</v>
      </c>
      <c r="H104" s="34">
        <v>15.2</v>
      </c>
      <c r="I104" s="33">
        <f t="shared" si="31"/>
        <v>4600.7359999999999</v>
      </c>
      <c r="J104" s="33">
        <v>100</v>
      </c>
      <c r="K104" s="33">
        <f t="shared" si="26"/>
        <v>4700.7359999999999</v>
      </c>
      <c r="L104" s="36">
        <f t="shared" si="35"/>
        <v>46.007359999999998</v>
      </c>
      <c r="M104" s="33">
        <v>121.76</v>
      </c>
      <c r="N104" s="33">
        <v>344.08</v>
      </c>
      <c r="O104" s="33"/>
      <c r="P104" s="33"/>
      <c r="Q104" s="33"/>
      <c r="R104" s="33"/>
      <c r="S104" s="33"/>
      <c r="T104" s="1">
        <f t="shared" si="27"/>
        <v>0</v>
      </c>
      <c r="U104" s="36">
        <f t="shared" si="32"/>
        <v>511.84735999999998</v>
      </c>
      <c r="V104" s="40">
        <f t="shared" si="33"/>
        <v>4188.8886400000001</v>
      </c>
      <c r="W104" s="42"/>
    </row>
    <row r="105" spans="1:23" ht="27.95" customHeight="1" x14ac:dyDescent="0.25">
      <c r="A105" s="37">
        <f t="shared" si="34"/>
        <v>79</v>
      </c>
      <c r="B105" s="30" t="s">
        <v>182</v>
      </c>
      <c r="C105" s="38" t="s">
        <v>183</v>
      </c>
      <c r="D105" s="5">
        <v>273.62</v>
      </c>
      <c r="E105" s="39">
        <f t="shared" si="29"/>
        <v>314.854534</v>
      </c>
      <c r="F105" s="39">
        <f t="shared" si="30"/>
        <v>314.854534</v>
      </c>
      <c r="G105" s="34">
        <v>15.2</v>
      </c>
      <c r="H105" s="34">
        <v>15.2</v>
      </c>
      <c r="I105" s="33">
        <f t="shared" si="31"/>
        <v>4159.0239999999994</v>
      </c>
      <c r="J105" s="33">
        <v>100</v>
      </c>
      <c r="K105" s="33">
        <f t="shared" si="26"/>
        <v>4259.0239999999994</v>
      </c>
      <c r="L105" s="36">
        <f t="shared" si="35"/>
        <v>41.590239999999994</v>
      </c>
      <c r="M105" s="33">
        <v>110.07</v>
      </c>
      <c r="N105" s="33">
        <v>296.02</v>
      </c>
      <c r="O105" s="33"/>
      <c r="P105" s="33"/>
      <c r="Q105" s="33"/>
      <c r="R105" s="33"/>
      <c r="S105" s="33"/>
      <c r="T105" s="1">
        <f t="shared" si="27"/>
        <v>0</v>
      </c>
      <c r="U105" s="36">
        <f t="shared" si="32"/>
        <v>447.68023999999997</v>
      </c>
      <c r="V105" s="40">
        <f t="shared" si="33"/>
        <v>3811.3437599999993</v>
      </c>
      <c r="W105" s="42"/>
    </row>
    <row r="106" spans="1:23" ht="27.95" customHeight="1" x14ac:dyDescent="0.25">
      <c r="A106" s="37">
        <f t="shared" si="34"/>
        <v>80</v>
      </c>
      <c r="B106" s="30" t="s">
        <v>184</v>
      </c>
      <c r="C106" s="38" t="s">
        <v>185</v>
      </c>
      <c r="D106" s="5">
        <v>154.11000000000001</v>
      </c>
      <c r="E106" s="39">
        <f t="shared" si="29"/>
        <v>177.33437700000002</v>
      </c>
      <c r="F106" s="39">
        <f t="shared" si="30"/>
        <v>177.33437700000002</v>
      </c>
      <c r="G106" s="34">
        <v>15.2</v>
      </c>
      <c r="H106" s="34">
        <v>15.2</v>
      </c>
      <c r="I106" s="33">
        <f t="shared" si="31"/>
        <v>2342.4720000000002</v>
      </c>
      <c r="J106" s="33">
        <v>100</v>
      </c>
      <c r="K106" s="33">
        <f t="shared" si="26"/>
        <v>2442.4720000000002</v>
      </c>
      <c r="L106" s="36">
        <f t="shared" si="35"/>
        <v>23.424720000000004</v>
      </c>
      <c r="M106" s="33">
        <v>0</v>
      </c>
      <c r="N106" s="33"/>
      <c r="O106" s="33"/>
      <c r="P106" s="33">
        <v>20</v>
      </c>
      <c r="Q106" s="33">
        <f>I106*5%</f>
        <v>117.12360000000001</v>
      </c>
      <c r="R106" s="33"/>
      <c r="S106" s="33"/>
      <c r="T106" s="1">
        <f t="shared" si="27"/>
        <v>137.12360000000001</v>
      </c>
      <c r="U106" s="36">
        <f t="shared" si="32"/>
        <v>160.54832000000002</v>
      </c>
      <c r="V106" s="40">
        <f t="shared" si="33"/>
        <v>2281.9236800000003</v>
      </c>
      <c r="W106" s="42"/>
    </row>
    <row r="107" spans="1:23" ht="27.95" customHeight="1" x14ac:dyDescent="0.25">
      <c r="A107" s="37">
        <f t="shared" si="34"/>
        <v>81</v>
      </c>
      <c r="B107" s="30" t="s">
        <v>186</v>
      </c>
      <c r="C107" s="38" t="s">
        <v>187</v>
      </c>
      <c r="D107" s="5">
        <v>273.62</v>
      </c>
      <c r="E107" s="39">
        <f t="shared" si="29"/>
        <v>314.854534</v>
      </c>
      <c r="F107" s="39">
        <f t="shared" si="30"/>
        <v>314.854534</v>
      </c>
      <c r="G107" s="34">
        <v>15.2</v>
      </c>
      <c r="H107" s="34">
        <v>15.2</v>
      </c>
      <c r="I107" s="33">
        <f t="shared" si="31"/>
        <v>4159.0239999999994</v>
      </c>
      <c r="J107" s="33">
        <v>100</v>
      </c>
      <c r="K107" s="33">
        <f t="shared" si="26"/>
        <v>4259.0239999999994</v>
      </c>
      <c r="L107" s="36">
        <f t="shared" si="35"/>
        <v>41.590239999999994</v>
      </c>
      <c r="M107" s="33">
        <v>110.07</v>
      </c>
      <c r="N107" s="33">
        <v>296.02</v>
      </c>
      <c r="O107" s="33"/>
      <c r="P107" s="33">
        <v>20</v>
      </c>
      <c r="Q107" s="33">
        <f>I107*5%</f>
        <v>207.95119999999997</v>
      </c>
      <c r="R107" s="33"/>
      <c r="S107" s="33"/>
      <c r="T107" s="1">
        <f t="shared" si="27"/>
        <v>227.95119999999997</v>
      </c>
      <c r="U107" s="36">
        <f t="shared" si="32"/>
        <v>675.63143999999988</v>
      </c>
      <c r="V107" s="40">
        <f t="shared" si="33"/>
        <v>3583.3925599999993</v>
      </c>
      <c r="W107" s="42"/>
    </row>
    <row r="108" spans="1:23" ht="27.95" customHeight="1" x14ac:dyDescent="0.25">
      <c r="A108" s="37">
        <f t="shared" si="34"/>
        <v>82</v>
      </c>
      <c r="B108" s="30" t="s">
        <v>188</v>
      </c>
      <c r="C108" s="38" t="s">
        <v>189</v>
      </c>
      <c r="D108" s="5">
        <v>273.62</v>
      </c>
      <c r="E108" s="39">
        <f t="shared" si="29"/>
        <v>314.854534</v>
      </c>
      <c r="F108" s="39">
        <f t="shared" si="30"/>
        <v>314.854534</v>
      </c>
      <c r="G108" s="34">
        <v>15.2</v>
      </c>
      <c r="H108" s="34">
        <v>15.2</v>
      </c>
      <c r="I108" s="33">
        <f t="shared" si="31"/>
        <v>4159.0239999999994</v>
      </c>
      <c r="J108" s="33">
        <v>100</v>
      </c>
      <c r="K108" s="33">
        <f t="shared" si="26"/>
        <v>4259.0239999999994</v>
      </c>
      <c r="L108" s="36">
        <f t="shared" si="35"/>
        <v>41.590239999999994</v>
      </c>
      <c r="M108" s="33">
        <v>110.07</v>
      </c>
      <c r="N108" s="33">
        <v>296.02</v>
      </c>
      <c r="O108" s="33"/>
      <c r="P108" s="33"/>
      <c r="Q108" s="33"/>
      <c r="R108" s="33"/>
      <c r="S108" s="33"/>
      <c r="T108" s="1">
        <f t="shared" si="27"/>
        <v>0</v>
      </c>
      <c r="U108" s="36">
        <f t="shared" si="32"/>
        <v>447.68023999999997</v>
      </c>
      <c r="V108" s="40">
        <f t="shared" si="33"/>
        <v>3811.3437599999993</v>
      </c>
      <c r="W108" s="43"/>
    </row>
    <row r="109" spans="1:23" ht="27.95" customHeight="1" x14ac:dyDescent="0.25">
      <c r="A109" s="37">
        <f t="shared" si="34"/>
        <v>83</v>
      </c>
      <c r="B109" s="30" t="s">
        <v>190</v>
      </c>
      <c r="C109" s="38" t="s">
        <v>191</v>
      </c>
      <c r="D109" s="5">
        <v>273.62</v>
      </c>
      <c r="E109" s="39">
        <f t="shared" si="29"/>
        <v>314.854534</v>
      </c>
      <c r="F109" s="39">
        <f t="shared" si="30"/>
        <v>314.854534</v>
      </c>
      <c r="G109" s="34">
        <v>15.2</v>
      </c>
      <c r="H109" s="34">
        <v>15.2</v>
      </c>
      <c r="I109" s="33">
        <f t="shared" si="31"/>
        <v>4159.0239999999994</v>
      </c>
      <c r="J109" s="33">
        <v>100</v>
      </c>
      <c r="K109" s="33">
        <f t="shared" si="26"/>
        <v>4259.0239999999994</v>
      </c>
      <c r="L109" s="36">
        <f t="shared" si="35"/>
        <v>41.590239999999994</v>
      </c>
      <c r="M109" s="33">
        <v>110.07</v>
      </c>
      <c r="N109" s="33">
        <v>296.02</v>
      </c>
      <c r="O109" s="33"/>
      <c r="P109" s="33"/>
      <c r="Q109" s="33"/>
      <c r="R109" s="33"/>
      <c r="S109" s="33"/>
      <c r="T109" s="1">
        <f t="shared" si="27"/>
        <v>0</v>
      </c>
      <c r="U109" s="36">
        <f t="shared" si="32"/>
        <v>447.68023999999997</v>
      </c>
      <c r="V109" s="40">
        <f t="shared" si="33"/>
        <v>3811.3437599999993</v>
      </c>
      <c r="W109" s="43"/>
    </row>
    <row r="110" spans="1:23" ht="27.95" customHeight="1" x14ac:dyDescent="0.25">
      <c r="A110" s="37">
        <f t="shared" si="34"/>
        <v>84</v>
      </c>
      <c r="B110" s="30" t="s">
        <v>192</v>
      </c>
      <c r="C110" s="38" t="s">
        <v>193</v>
      </c>
      <c r="D110" s="5">
        <v>273.62</v>
      </c>
      <c r="E110" s="39">
        <f t="shared" si="29"/>
        <v>314.854534</v>
      </c>
      <c r="F110" s="39">
        <f t="shared" si="30"/>
        <v>314.854534</v>
      </c>
      <c r="G110" s="34">
        <v>15.2</v>
      </c>
      <c r="H110" s="34">
        <v>15.2</v>
      </c>
      <c r="I110" s="33">
        <f t="shared" si="31"/>
        <v>4159.0239999999994</v>
      </c>
      <c r="J110" s="33">
        <v>100</v>
      </c>
      <c r="K110" s="33">
        <f t="shared" si="26"/>
        <v>4259.0239999999994</v>
      </c>
      <c r="L110" s="36">
        <f t="shared" si="35"/>
        <v>41.590239999999994</v>
      </c>
      <c r="M110" s="33">
        <v>110.07</v>
      </c>
      <c r="N110" s="33">
        <v>296.02</v>
      </c>
      <c r="O110" s="33"/>
      <c r="P110" s="33"/>
      <c r="Q110" s="33"/>
      <c r="R110" s="33"/>
      <c r="S110" s="33"/>
      <c r="T110" s="1">
        <f t="shared" si="27"/>
        <v>0</v>
      </c>
      <c r="U110" s="36">
        <f t="shared" si="32"/>
        <v>447.68023999999997</v>
      </c>
      <c r="V110" s="40">
        <f t="shared" si="33"/>
        <v>3811.3437599999993</v>
      </c>
      <c r="W110" s="42"/>
    </row>
    <row r="111" spans="1:23" ht="27.95" customHeight="1" x14ac:dyDescent="0.25">
      <c r="A111" s="37">
        <f t="shared" si="34"/>
        <v>85</v>
      </c>
      <c r="B111" s="30" t="s">
        <v>194</v>
      </c>
      <c r="C111" s="38" t="s">
        <v>195</v>
      </c>
      <c r="D111" s="5">
        <v>273.62</v>
      </c>
      <c r="E111" s="39">
        <f t="shared" si="29"/>
        <v>314.854534</v>
      </c>
      <c r="F111" s="39">
        <f t="shared" si="30"/>
        <v>314.854534</v>
      </c>
      <c r="G111" s="34">
        <v>15.2</v>
      </c>
      <c r="H111" s="34">
        <v>15.2</v>
      </c>
      <c r="I111" s="33">
        <f t="shared" si="31"/>
        <v>4159.0239999999994</v>
      </c>
      <c r="J111" s="33">
        <v>100</v>
      </c>
      <c r="K111" s="33">
        <f t="shared" si="26"/>
        <v>4259.0239999999994</v>
      </c>
      <c r="L111" s="36">
        <f t="shared" si="35"/>
        <v>41.590239999999994</v>
      </c>
      <c r="M111" s="33">
        <v>110.07</v>
      </c>
      <c r="N111" s="33">
        <v>296.02</v>
      </c>
      <c r="O111" s="33"/>
      <c r="P111" s="33">
        <v>20</v>
      </c>
      <c r="Q111" s="33">
        <f>I111*5%</f>
        <v>207.95119999999997</v>
      </c>
      <c r="R111" s="33"/>
      <c r="S111" s="33"/>
      <c r="T111" s="1">
        <f t="shared" si="27"/>
        <v>227.95119999999997</v>
      </c>
      <c r="U111" s="36">
        <f t="shared" si="32"/>
        <v>675.63143999999988</v>
      </c>
      <c r="V111" s="40">
        <f t="shared" si="33"/>
        <v>3583.3925599999993</v>
      </c>
      <c r="W111" s="42"/>
    </row>
    <row r="112" spans="1:23" ht="27.95" customHeight="1" x14ac:dyDescent="0.25">
      <c r="A112" s="37">
        <f t="shared" si="34"/>
        <v>86</v>
      </c>
      <c r="B112" s="30" t="s">
        <v>196</v>
      </c>
      <c r="C112" s="38" t="s">
        <v>197</v>
      </c>
      <c r="D112" s="5">
        <v>273.62</v>
      </c>
      <c r="E112" s="39">
        <f t="shared" si="29"/>
        <v>314.854534</v>
      </c>
      <c r="F112" s="39">
        <f t="shared" si="30"/>
        <v>314.854534</v>
      </c>
      <c r="G112" s="34">
        <v>15.2</v>
      </c>
      <c r="H112" s="34">
        <v>15.2</v>
      </c>
      <c r="I112" s="33">
        <f t="shared" si="31"/>
        <v>4159.0239999999994</v>
      </c>
      <c r="J112" s="33">
        <v>100</v>
      </c>
      <c r="K112" s="33">
        <f t="shared" si="26"/>
        <v>4259.0239999999994</v>
      </c>
      <c r="L112" s="36">
        <f t="shared" si="35"/>
        <v>41.590239999999994</v>
      </c>
      <c r="M112" s="33">
        <v>110.07</v>
      </c>
      <c r="N112" s="33">
        <v>296.02</v>
      </c>
      <c r="O112" s="33"/>
      <c r="P112" s="33"/>
      <c r="Q112" s="33"/>
      <c r="R112" s="33"/>
      <c r="S112" s="33"/>
      <c r="T112" s="1">
        <f t="shared" si="27"/>
        <v>0</v>
      </c>
      <c r="U112" s="36">
        <f t="shared" si="32"/>
        <v>447.68023999999997</v>
      </c>
      <c r="V112" s="40">
        <f t="shared" si="33"/>
        <v>3811.3437599999993</v>
      </c>
      <c r="W112" s="42"/>
    </row>
    <row r="113" spans="1:23" ht="27.95" customHeight="1" x14ac:dyDescent="0.25">
      <c r="A113" s="37">
        <f>A112+1</f>
        <v>87</v>
      </c>
      <c r="B113" s="30" t="s">
        <v>198</v>
      </c>
      <c r="C113" s="46" t="s">
        <v>199</v>
      </c>
      <c r="D113" s="5">
        <v>380.91</v>
      </c>
      <c r="E113" s="39">
        <f t="shared" si="29"/>
        <v>438.31313700000004</v>
      </c>
      <c r="F113" s="39">
        <f>E113</f>
        <v>438.31313700000004</v>
      </c>
      <c r="G113" s="34">
        <v>15.2</v>
      </c>
      <c r="H113" s="34">
        <v>15.2</v>
      </c>
      <c r="I113" s="33">
        <f t="shared" si="31"/>
        <v>5789.8320000000003</v>
      </c>
      <c r="J113" s="33">
        <v>100</v>
      </c>
      <c r="K113" s="33">
        <f t="shared" si="26"/>
        <v>5889.8320000000003</v>
      </c>
      <c r="L113" s="36">
        <f t="shared" si="35"/>
        <v>57.898320000000005</v>
      </c>
      <c r="M113" s="33">
        <v>153.22999999999999</v>
      </c>
      <c r="N113" s="33">
        <v>488.85</v>
      </c>
      <c r="O113" s="33"/>
      <c r="P113" s="33"/>
      <c r="Q113" s="33"/>
      <c r="R113" s="33"/>
      <c r="S113" s="33"/>
      <c r="T113" s="1">
        <f t="shared" si="27"/>
        <v>0</v>
      </c>
      <c r="U113" s="36">
        <f t="shared" si="32"/>
        <v>699.97832000000005</v>
      </c>
      <c r="V113" s="40">
        <f t="shared" si="33"/>
        <v>5189.8536800000002</v>
      </c>
      <c r="W113" s="42"/>
    </row>
    <row r="114" spans="1:23" ht="27.95" customHeight="1" x14ac:dyDescent="0.25">
      <c r="A114" s="37">
        <f>A113+1</f>
        <v>88</v>
      </c>
      <c r="B114" s="30" t="s">
        <v>200</v>
      </c>
      <c r="C114" s="38" t="s">
        <v>201</v>
      </c>
      <c r="D114" s="5">
        <v>275.33</v>
      </c>
      <c r="E114" s="39">
        <f t="shared" si="29"/>
        <v>316.82223099999999</v>
      </c>
      <c r="F114" s="39">
        <f>E114</f>
        <v>316.82223099999999</v>
      </c>
      <c r="G114" s="34">
        <v>15.2</v>
      </c>
      <c r="H114" s="34">
        <v>15.2</v>
      </c>
      <c r="I114" s="33">
        <f t="shared" si="31"/>
        <v>4185.0159999999996</v>
      </c>
      <c r="J114" s="33">
        <v>100</v>
      </c>
      <c r="K114" s="33">
        <f t="shared" si="26"/>
        <v>4285.0159999999996</v>
      </c>
      <c r="L114" s="36">
        <f t="shared" si="35"/>
        <v>41.850159999999995</v>
      </c>
      <c r="M114" s="33">
        <v>110.76</v>
      </c>
      <c r="N114" s="33">
        <v>298.85000000000002</v>
      </c>
      <c r="O114" s="33"/>
      <c r="P114" s="33">
        <v>20</v>
      </c>
      <c r="Q114" s="33">
        <f>I114*5%</f>
        <v>209.2508</v>
      </c>
      <c r="R114" s="33"/>
      <c r="S114" s="33"/>
      <c r="T114" s="1">
        <f t="shared" si="27"/>
        <v>229.2508</v>
      </c>
      <c r="U114" s="36">
        <f t="shared" si="32"/>
        <v>680.71096</v>
      </c>
      <c r="V114" s="40">
        <f t="shared" si="33"/>
        <v>3604.3050399999997</v>
      </c>
      <c r="W114" s="42"/>
    </row>
    <row r="115" spans="1:23" ht="27.95" customHeight="1" x14ac:dyDescent="0.25">
      <c r="A115" s="37">
        <f>A114+1</f>
        <v>89</v>
      </c>
      <c r="B115" s="30" t="s">
        <v>202</v>
      </c>
      <c r="C115" s="38" t="s">
        <v>203</v>
      </c>
      <c r="D115" s="5">
        <v>275.33</v>
      </c>
      <c r="E115" s="39">
        <f t="shared" si="29"/>
        <v>316.82223099999999</v>
      </c>
      <c r="F115" s="39">
        <f>E115</f>
        <v>316.82223099999999</v>
      </c>
      <c r="G115" s="34">
        <v>15.2</v>
      </c>
      <c r="H115" s="34">
        <v>15.2</v>
      </c>
      <c r="I115" s="33">
        <f t="shared" si="31"/>
        <v>4185.0159999999996</v>
      </c>
      <c r="J115" s="33">
        <v>100</v>
      </c>
      <c r="K115" s="33">
        <f t="shared" si="26"/>
        <v>4285.0159999999996</v>
      </c>
      <c r="L115" s="36">
        <f t="shared" si="35"/>
        <v>41.850159999999995</v>
      </c>
      <c r="M115" s="33">
        <v>110.76</v>
      </c>
      <c r="N115" s="33">
        <v>298.85000000000002</v>
      </c>
      <c r="O115" s="33"/>
      <c r="P115" s="33">
        <v>20</v>
      </c>
      <c r="Q115" s="33">
        <f>I115*5%</f>
        <v>209.2508</v>
      </c>
      <c r="R115" s="33"/>
      <c r="S115" s="33"/>
      <c r="T115" s="1">
        <f t="shared" si="27"/>
        <v>229.2508</v>
      </c>
      <c r="U115" s="36">
        <f t="shared" si="32"/>
        <v>680.71096</v>
      </c>
      <c r="V115" s="40">
        <f t="shared" si="33"/>
        <v>3604.3050399999997</v>
      </c>
      <c r="W115" s="42"/>
    </row>
    <row r="116" spans="1:23" ht="27.95" customHeight="1" x14ac:dyDescent="0.25">
      <c r="A116" s="37"/>
      <c r="B116" s="56"/>
      <c r="C116" s="31" t="s">
        <v>206</v>
      </c>
      <c r="D116" s="5"/>
      <c r="E116" s="39"/>
      <c r="F116" s="39"/>
      <c r="G116" s="34"/>
      <c r="H116" s="34"/>
      <c r="I116" s="33"/>
      <c r="J116" s="33"/>
      <c r="K116" s="33"/>
      <c r="L116" s="36"/>
      <c r="M116" s="33"/>
      <c r="N116" s="33"/>
      <c r="O116" s="33"/>
      <c r="P116" s="33"/>
      <c r="Q116" s="33"/>
      <c r="R116" s="33"/>
      <c r="S116" s="33"/>
      <c r="T116" s="1"/>
      <c r="U116" s="36"/>
      <c r="V116" s="40"/>
    </row>
    <row r="117" spans="1:23" ht="27.95" customHeight="1" x14ac:dyDescent="0.25">
      <c r="A117" s="37">
        <f>A115+1</f>
        <v>90</v>
      </c>
      <c r="B117" s="30" t="s">
        <v>217</v>
      </c>
      <c r="C117" s="38" t="s">
        <v>218</v>
      </c>
      <c r="D117" s="5">
        <v>443.42</v>
      </c>
      <c r="E117" s="39">
        <f t="shared" ref="E117:E140" si="36">D117*1.1507</f>
        <v>510.24339400000002</v>
      </c>
      <c r="F117" s="39">
        <f t="shared" ref="F117:F140" si="37">E117</f>
        <v>510.24339400000002</v>
      </c>
      <c r="G117" s="34">
        <v>15.2</v>
      </c>
      <c r="H117" s="34">
        <v>15.2</v>
      </c>
      <c r="I117" s="33">
        <f t="shared" ref="I117:I140" si="38">D117*H117</f>
        <v>6739.9840000000004</v>
      </c>
      <c r="J117" s="33">
        <v>100</v>
      </c>
      <c r="K117" s="33">
        <f t="shared" si="26"/>
        <v>6839.9840000000004</v>
      </c>
      <c r="L117" s="36">
        <v>0</v>
      </c>
      <c r="M117" s="33">
        <v>178.38</v>
      </c>
      <c r="N117" s="33">
        <v>647.66</v>
      </c>
      <c r="O117" s="33"/>
      <c r="P117" s="33">
        <v>0</v>
      </c>
      <c r="Q117" s="33">
        <f>I117*5%</f>
        <v>336.99920000000003</v>
      </c>
      <c r="R117" s="33"/>
      <c r="S117" s="33"/>
      <c r="T117" s="1">
        <f t="shared" si="27"/>
        <v>336.99920000000003</v>
      </c>
      <c r="U117" s="36">
        <f t="shared" ref="U117:U140" si="39">SUM(L117+M117+N117+O117+P117+Q117+R117+S117)</f>
        <v>1163.0391999999999</v>
      </c>
      <c r="V117" s="40">
        <f t="shared" ref="V117:V140" si="40">K117-U117</f>
        <v>5676.9448000000002</v>
      </c>
      <c r="W117" s="42"/>
    </row>
    <row r="118" spans="1:23" ht="27.95" customHeight="1" x14ac:dyDescent="0.25">
      <c r="A118" s="37">
        <f>A117+1</f>
        <v>91</v>
      </c>
      <c r="B118" s="30" t="s">
        <v>209</v>
      </c>
      <c r="C118" s="38" t="s">
        <v>210</v>
      </c>
      <c r="D118" s="5">
        <v>449.98</v>
      </c>
      <c r="E118" s="39">
        <f t="shared" si="36"/>
        <v>517.79198600000007</v>
      </c>
      <c r="F118" s="39">
        <f t="shared" si="37"/>
        <v>517.79198600000007</v>
      </c>
      <c r="G118" s="34">
        <v>15.2</v>
      </c>
      <c r="H118" s="34">
        <v>15.2</v>
      </c>
      <c r="I118" s="33">
        <f t="shared" si="38"/>
        <v>6839.6959999999999</v>
      </c>
      <c r="J118" s="33">
        <v>100</v>
      </c>
      <c r="K118" s="33">
        <f t="shared" si="26"/>
        <v>6939.6959999999999</v>
      </c>
      <c r="L118" s="36">
        <f t="shared" ref="L118:L140" si="41">I118*1%</f>
        <v>68.396960000000007</v>
      </c>
      <c r="M118" s="33">
        <v>181.02</v>
      </c>
      <c r="N118" s="33">
        <v>665.52</v>
      </c>
      <c r="O118" s="33"/>
      <c r="P118" s="33">
        <v>20</v>
      </c>
      <c r="Q118" s="33">
        <f>I118*5%</f>
        <v>341.98480000000001</v>
      </c>
      <c r="R118" s="33"/>
      <c r="S118" s="33"/>
      <c r="T118" s="1">
        <f t="shared" si="27"/>
        <v>361.98480000000001</v>
      </c>
      <c r="U118" s="36">
        <f t="shared" si="39"/>
        <v>1276.9217599999999</v>
      </c>
      <c r="V118" s="40">
        <f t="shared" si="40"/>
        <v>5662.7742399999997</v>
      </c>
      <c r="W118" s="42"/>
    </row>
    <row r="119" spans="1:23" ht="27.95" customHeight="1" x14ac:dyDescent="0.25">
      <c r="A119" s="37">
        <f t="shared" ref="A119:A139" si="42">A118+1</f>
        <v>92</v>
      </c>
      <c r="B119" s="30" t="s">
        <v>211</v>
      </c>
      <c r="C119" s="38" t="s">
        <v>212</v>
      </c>
      <c r="D119" s="5">
        <v>324.45</v>
      </c>
      <c r="E119" s="39">
        <f t="shared" si="36"/>
        <v>373.34461500000003</v>
      </c>
      <c r="F119" s="39">
        <f t="shared" si="37"/>
        <v>373.34461500000003</v>
      </c>
      <c r="G119" s="34">
        <v>15.2</v>
      </c>
      <c r="H119" s="34">
        <v>15.2</v>
      </c>
      <c r="I119" s="33">
        <f t="shared" si="38"/>
        <v>4931.6399999999994</v>
      </c>
      <c r="J119" s="33">
        <v>100</v>
      </c>
      <c r="K119" s="33">
        <f t="shared" si="26"/>
        <v>5031.6399999999994</v>
      </c>
      <c r="L119" s="36">
        <f t="shared" si="41"/>
        <v>49.316399999999994</v>
      </c>
      <c r="M119" s="33">
        <v>130.52000000000001</v>
      </c>
      <c r="N119" s="33">
        <v>380.08</v>
      </c>
      <c r="O119" s="33"/>
      <c r="P119" s="33"/>
      <c r="Q119" s="33"/>
      <c r="R119" s="33"/>
      <c r="S119" s="33"/>
      <c r="T119" s="1">
        <f t="shared" si="27"/>
        <v>0</v>
      </c>
      <c r="U119" s="36">
        <f t="shared" si="39"/>
        <v>559.91639999999995</v>
      </c>
      <c r="V119" s="40">
        <f t="shared" si="40"/>
        <v>4471.7235999999994</v>
      </c>
      <c r="W119" s="42"/>
    </row>
    <row r="120" spans="1:23" ht="27.95" customHeight="1" x14ac:dyDescent="0.25">
      <c r="A120" s="37">
        <f t="shared" si="42"/>
        <v>93</v>
      </c>
      <c r="B120" s="30" t="s">
        <v>213</v>
      </c>
      <c r="C120" s="38" t="s">
        <v>214</v>
      </c>
      <c r="D120" s="5">
        <v>367.5</v>
      </c>
      <c r="E120" s="39">
        <f t="shared" si="36"/>
        <v>422.88225</v>
      </c>
      <c r="F120" s="39">
        <f t="shared" si="37"/>
        <v>422.88225</v>
      </c>
      <c r="G120" s="34">
        <v>15.2</v>
      </c>
      <c r="H120" s="34">
        <v>15.2</v>
      </c>
      <c r="I120" s="33">
        <f t="shared" si="38"/>
        <v>5586</v>
      </c>
      <c r="J120" s="33">
        <v>100</v>
      </c>
      <c r="K120" s="33">
        <f t="shared" si="26"/>
        <v>5686</v>
      </c>
      <c r="L120" s="36">
        <f t="shared" si="41"/>
        <v>55.86</v>
      </c>
      <c r="M120" s="33">
        <v>143.69999999999999</v>
      </c>
      <c r="N120" s="33">
        <v>451.28</v>
      </c>
      <c r="O120" s="33"/>
      <c r="P120" s="33">
        <v>20</v>
      </c>
      <c r="Q120" s="33">
        <f>I120*5%</f>
        <v>279.3</v>
      </c>
      <c r="R120" s="33"/>
      <c r="S120" s="33"/>
      <c r="T120" s="1">
        <f t="shared" si="27"/>
        <v>299.3</v>
      </c>
      <c r="U120" s="36">
        <f t="shared" si="39"/>
        <v>950.13999999999987</v>
      </c>
      <c r="V120" s="40">
        <f t="shared" si="40"/>
        <v>4735.8600000000006</v>
      </c>
      <c r="W120" s="48"/>
    </row>
    <row r="121" spans="1:23" ht="27.95" customHeight="1" x14ac:dyDescent="0.25">
      <c r="A121" s="37">
        <f t="shared" si="42"/>
        <v>94</v>
      </c>
      <c r="B121" s="30" t="s">
        <v>215</v>
      </c>
      <c r="C121" s="38" t="s">
        <v>216</v>
      </c>
      <c r="D121" s="5">
        <v>324.45</v>
      </c>
      <c r="E121" s="39">
        <f t="shared" si="36"/>
        <v>373.34461500000003</v>
      </c>
      <c r="F121" s="39">
        <f t="shared" si="37"/>
        <v>373.34461500000003</v>
      </c>
      <c r="G121" s="34">
        <v>15.2</v>
      </c>
      <c r="H121" s="34">
        <v>15.2</v>
      </c>
      <c r="I121" s="33">
        <f t="shared" si="38"/>
        <v>4931.6399999999994</v>
      </c>
      <c r="J121" s="33">
        <v>100</v>
      </c>
      <c r="K121" s="33">
        <f t="shared" si="26"/>
        <v>5031.6399999999994</v>
      </c>
      <c r="L121" s="36">
        <f t="shared" si="41"/>
        <v>49.316399999999994</v>
      </c>
      <c r="M121" s="33">
        <v>130.52000000000001</v>
      </c>
      <c r="N121" s="33">
        <v>380.08</v>
      </c>
      <c r="O121" s="33"/>
      <c r="P121" s="33"/>
      <c r="Q121" s="33"/>
      <c r="R121" s="33"/>
      <c r="S121" s="33"/>
      <c r="T121" s="1">
        <f t="shared" si="27"/>
        <v>0</v>
      </c>
      <c r="U121" s="36">
        <f t="shared" si="39"/>
        <v>559.91639999999995</v>
      </c>
      <c r="V121" s="40">
        <f t="shared" si="40"/>
        <v>4471.7235999999994</v>
      </c>
      <c r="W121" s="42"/>
    </row>
    <row r="122" spans="1:23" ht="27.95" customHeight="1" x14ac:dyDescent="0.25">
      <c r="A122" s="37">
        <f>A121+1</f>
        <v>95</v>
      </c>
      <c r="B122" s="30" t="s">
        <v>219</v>
      </c>
      <c r="C122" s="38" t="s">
        <v>220</v>
      </c>
      <c r="D122" s="5">
        <v>324.45</v>
      </c>
      <c r="E122" s="39">
        <f t="shared" si="36"/>
        <v>373.34461500000003</v>
      </c>
      <c r="F122" s="39">
        <f t="shared" si="37"/>
        <v>373.34461500000003</v>
      </c>
      <c r="G122" s="34">
        <v>15.2</v>
      </c>
      <c r="H122" s="34">
        <v>15.2</v>
      </c>
      <c r="I122" s="33">
        <f t="shared" si="38"/>
        <v>4931.6399999999994</v>
      </c>
      <c r="J122" s="33">
        <v>100</v>
      </c>
      <c r="K122" s="33">
        <f t="shared" si="26"/>
        <v>5031.6399999999994</v>
      </c>
      <c r="L122" s="36">
        <f t="shared" si="41"/>
        <v>49.316399999999994</v>
      </c>
      <c r="M122" s="33">
        <v>130.52000000000001</v>
      </c>
      <c r="N122" s="33">
        <v>380.08</v>
      </c>
      <c r="O122" s="33"/>
      <c r="P122" s="33"/>
      <c r="Q122" s="33"/>
      <c r="R122" s="33"/>
      <c r="S122" s="33"/>
      <c r="T122" s="1">
        <f t="shared" si="27"/>
        <v>0</v>
      </c>
      <c r="U122" s="36">
        <f t="shared" si="39"/>
        <v>559.91639999999995</v>
      </c>
      <c r="V122" s="40">
        <f t="shared" si="40"/>
        <v>4471.7235999999994</v>
      </c>
      <c r="W122" s="42"/>
    </row>
    <row r="123" spans="1:23" ht="27.95" customHeight="1" x14ac:dyDescent="0.25">
      <c r="A123" s="37">
        <f t="shared" si="42"/>
        <v>96</v>
      </c>
      <c r="B123" s="30" t="s">
        <v>221</v>
      </c>
      <c r="C123" s="38" t="s">
        <v>222</v>
      </c>
      <c r="D123" s="5">
        <v>324.45</v>
      </c>
      <c r="E123" s="39">
        <f t="shared" si="36"/>
        <v>373.34461500000003</v>
      </c>
      <c r="F123" s="39">
        <f t="shared" si="37"/>
        <v>373.34461500000003</v>
      </c>
      <c r="G123" s="34">
        <v>15.2</v>
      </c>
      <c r="H123" s="34">
        <v>15.2</v>
      </c>
      <c r="I123" s="33">
        <f t="shared" si="38"/>
        <v>4931.6399999999994</v>
      </c>
      <c r="J123" s="33">
        <v>100</v>
      </c>
      <c r="K123" s="33">
        <f t="shared" si="26"/>
        <v>5031.6399999999994</v>
      </c>
      <c r="L123" s="36">
        <f t="shared" si="41"/>
        <v>49.316399999999994</v>
      </c>
      <c r="M123" s="33">
        <v>130.52000000000001</v>
      </c>
      <c r="N123" s="33">
        <v>380.08</v>
      </c>
      <c r="O123" s="33"/>
      <c r="P123" s="33"/>
      <c r="Q123" s="33"/>
      <c r="R123" s="33"/>
      <c r="S123" s="33"/>
      <c r="T123" s="1">
        <f t="shared" si="27"/>
        <v>0</v>
      </c>
      <c r="U123" s="36">
        <f t="shared" si="39"/>
        <v>559.91639999999995</v>
      </c>
      <c r="V123" s="40">
        <f t="shared" si="40"/>
        <v>4471.7235999999994</v>
      </c>
      <c r="W123" s="42"/>
    </row>
    <row r="124" spans="1:23" ht="27.95" customHeight="1" x14ac:dyDescent="0.25">
      <c r="A124" s="37">
        <f t="shared" si="42"/>
        <v>97</v>
      </c>
      <c r="B124" s="30" t="s">
        <v>223</v>
      </c>
      <c r="C124" s="38" t="s">
        <v>224</v>
      </c>
      <c r="D124" s="5">
        <v>324.45</v>
      </c>
      <c r="E124" s="39">
        <f t="shared" si="36"/>
        <v>373.34461500000003</v>
      </c>
      <c r="F124" s="39">
        <f t="shared" si="37"/>
        <v>373.34461500000003</v>
      </c>
      <c r="G124" s="37">
        <v>15.2</v>
      </c>
      <c r="H124" s="34">
        <v>15.2</v>
      </c>
      <c r="I124" s="33">
        <f t="shared" si="38"/>
        <v>4931.6399999999994</v>
      </c>
      <c r="J124" s="33">
        <v>100</v>
      </c>
      <c r="K124" s="33">
        <f t="shared" si="26"/>
        <v>5031.6399999999994</v>
      </c>
      <c r="L124" s="36">
        <f t="shared" si="41"/>
        <v>49.316399999999994</v>
      </c>
      <c r="M124" s="33">
        <v>130.52000000000001</v>
      </c>
      <c r="N124" s="33">
        <v>380.08</v>
      </c>
      <c r="O124" s="33"/>
      <c r="P124" s="33">
        <v>20</v>
      </c>
      <c r="Q124" s="33">
        <f>I124*5%</f>
        <v>246.58199999999999</v>
      </c>
      <c r="R124" s="33"/>
      <c r="S124" s="33"/>
      <c r="T124" s="1">
        <f t="shared" si="27"/>
        <v>266.58199999999999</v>
      </c>
      <c r="U124" s="36">
        <f t="shared" si="39"/>
        <v>826.49839999999995</v>
      </c>
      <c r="V124" s="40">
        <f t="shared" si="40"/>
        <v>4205.141599999999</v>
      </c>
      <c r="W124" s="48"/>
    </row>
    <row r="125" spans="1:23" ht="27.95" customHeight="1" x14ac:dyDescent="0.25">
      <c r="A125" s="37">
        <f t="shared" si="42"/>
        <v>98</v>
      </c>
      <c r="B125" s="30" t="s">
        <v>225</v>
      </c>
      <c r="C125" s="38" t="s">
        <v>226</v>
      </c>
      <c r="D125" s="5">
        <v>324.45</v>
      </c>
      <c r="E125" s="39">
        <f t="shared" si="36"/>
        <v>373.34461500000003</v>
      </c>
      <c r="F125" s="39">
        <f t="shared" si="37"/>
        <v>373.34461500000003</v>
      </c>
      <c r="G125" s="34">
        <v>15.2</v>
      </c>
      <c r="H125" s="34">
        <v>15.2</v>
      </c>
      <c r="I125" s="33">
        <f t="shared" si="38"/>
        <v>4931.6399999999994</v>
      </c>
      <c r="J125" s="33">
        <v>100</v>
      </c>
      <c r="K125" s="33">
        <f t="shared" si="26"/>
        <v>5031.6399999999994</v>
      </c>
      <c r="L125" s="36">
        <f t="shared" si="41"/>
        <v>49.316399999999994</v>
      </c>
      <c r="M125" s="33">
        <v>130.52000000000001</v>
      </c>
      <c r="N125" s="33">
        <v>380.08</v>
      </c>
      <c r="O125" s="33"/>
      <c r="P125" s="33">
        <v>20</v>
      </c>
      <c r="Q125" s="33">
        <f>I125*5%</f>
        <v>246.58199999999999</v>
      </c>
      <c r="R125" s="33"/>
      <c r="S125" s="33"/>
      <c r="T125" s="1">
        <f t="shared" si="27"/>
        <v>266.58199999999999</v>
      </c>
      <c r="U125" s="36">
        <f t="shared" si="39"/>
        <v>826.49839999999995</v>
      </c>
      <c r="V125" s="40">
        <f t="shared" si="40"/>
        <v>4205.141599999999</v>
      </c>
      <c r="W125" s="48"/>
    </row>
    <row r="126" spans="1:23" ht="27.95" customHeight="1" x14ac:dyDescent="0.25">
      <c r="A126" s="37">
        <f t="shared" si="42"/>
        <v>99</v>
      </c>
      <c r="B126" s="30" t="s">
        <v>227</v>
      </c>
      <c r="C126" s="38" t="s">
        <v>228</v>
      </c>
      <c r="D126" s="5">
        <v>302.82</v>
      </c>
      <c r="E126" s="39">
        <f t="shared" si="36"/>
        <v>348.45497399999999</v>
      </c>
      <c r="F126" s="39">
        <f t="shared" si="37"/>
        <v>348.45497399999999</v>
      </c>
      <c r="G126" s="34">
        <v>15.2</v>
      </c>
      <c r="H126" s="34">
        <v>15.2</v>
      </c>
      <c r="I126" s="33">
        <f t="shared" si="38"/>
        <v>4602.8639999999996</v>
      </c>
      <c r="J126" s="33">
        <v>100</v>
      </c>
      <c r="K126" s="33">
        <f t="shared" si="26"/>
        <v>4702.8639999999996</v>
      </c>
      <c r="L126" s="36">
        <f t="shared" si="41"/>
        <v>46.028639999999996</v>
      </c>
      <c r="M126" s="33">
        <v>121.82</v>
      </c>
      <c r="N126" s="33">
        <v>344.31</v>
      </c>
      <c r="O126" s="33"/>
      <c r="P126" s="33">
        <v>20</v>
      </c>
      <c r="Q126" s="33">
        <f>I126*5%</f>
        <v>230.14319999999998</v>
      </c>
      <c r="R126" s="33"/>
      <c r="S126" s="33"/>
      <c r="T126" s="1">
        <f t="shared" si="27"/>
        <v>250.14319999999998</v>
      </c>
      <c r="U126" s="36">
        <f t="shared" si="39"/>
        <v>762.30183999999997</v>
      </c>
      <c r="V126" s="40">
        <f t="shared" si="40"/>
        <v>3940.5621599999995</v>
      </c>
      <c r="W126" s="42"/>
    </row>
    <row r="127" spans="1:23" ht="30" customHeight="1" x14ac:dyDescent="0.25">
      <c r="A127" s="37">
        <f t="shared" si="42"/>
        <v>100</v>
      </c>
      <c r="B127" s="30" t="s">
        <v>229</v>
      </c>
      <c r="C127" s="38" t="s">
        <v>230</v>
      </c>
      <c r="D127" s="5">
        <v>302.82</v>
      </c>
      <c r="E127" s="39">
        <f t="shared" si="36"/>
        <v>348.45497399999999</v>
      </c>
      <c r="F127" s="39">
        <f t="shared" si="37"/>
        <v>348.45497399999999</v>
      </c>
      <c r="G127" s="34">
        <v>15.2</v>
      </c>
      <c r="H127" s="34">
        <v>15.2</v>
      </c>
      <c r="I127" s="33">
        <f t="shared" si="38"/>
        <v>4602.8639999999996</v>
      </c>
      <c r="J127" s="33">
        <v>100</v>
      </c>
      <c r="K127" s="33">
        <f t="shared" si="26"/>
        <v>4702.8639999999996</v>
      </c>
      <c r="L127" s="36">
        <f t="shared" si="41"/>
        <v>46.028639999999996</v>
      </c>
      <c r="M127" s="33">
        <v>121.82</v>
      </c>
      <c r="N127" s="33">
        <v>344.31</v>
      </c>
      <c r="O127" s="33"/>
      <c r="P127" s="33"/>
      <c r="Q127" s="33"/>
      <c r="R127" s="33"/>
      <c r="S127" s="33"/>
      <c r="T127" s="1">
        <f t="shared" si="27"/>
        <v>0</v>
      </c>
      <c r="U127" s="36">
        <f t="shared" si="39"/>
        <v>512.15863999999999</v>
      </c>
      <c r="V127" s="40">
        <f t="shared" si="40"/>
        <v>4190.7053599999999</v>
      </c>
      <c r="W127" s="42"/>
    </row>
    <row r="128" spans="1:23" ht="27.95" customHeight="1" x14ac:dyDescent="0.25">
      <c r="A128" s="37">
        <f t="shared" si="42"/>
        <v>101</v>
      </c>
      <c r="B128" s="30" t="s">
        <v>231</v>
      </c>
      <c r="C128" s="38" t="s">
        <v>232</v>
      </c>
      <c r="D128" s="5">
        <v>302.82</v>
      </c>
      <c r="E128" s="39">
        <f t="shared" si="36"/>
        <v>348.45497399999999</v>
      </c>
      <c r="F128" s="39">
        <f t="shared" si="37"/>
        <v>348.45497399999999</v>
      </c>
      <c r="G128" s="34">
        <v>15.2</v>
      </c>
      <c r="H128" s="34">
        <v>15.2</v>
      </c>
      <c r="I128" s="33">
        <f t="shared" si="38"/>
        <v>4602.8639999999996</v>
      </c>
      <c r="J128" s="33">
        <v>100</v>
      </c>
      <c r="K128" s="33">
        <f t="shared" si="26"/>
        <v>4702.8639999999996</v>
      </c>
      <c r="L128" s="36">
        <f t="shared" si="41"/>
        <v>46.028639999999996</v>
      </c>
      <c r="M128" s="33">
        <v>121.82</v>
      </c>
      <c r="N128" s="33">
        <v>344.31</v>
      </c>
      <c r="O128" s="33"/>
      <c r="P128" s="33">
        <v>20</v>
      </c>
      <c r="Q128" s="33">
        <f>I128*5%</f>
        <v>230.14319999999998</v>
      </c>
      <c r="R128" s="33"/>
      <c r="S128" s="33"/>
      <c r="T128" s="1">
        <f t="shared" si="27"/>
        <v>250.14319999999998</v>
      </c>
      <c r="U128" s="36">
        <f t="shared" si="39"/>
        <v>762.30183999999997</v>
      </c>
      <c r="V128" s="40">
        <f t="shared" si="40"/>
        <v>3940.5621599999995</v>
      </c>
      <c r="W128" s="42"/>
    </row>
    <row r="129" spans="1:23" ht="27.95" customHeight="1" x14ac:dyDescent="0.25">
      <c r="A129" s="37">
        <f t="shared" si="42"/>
        <v>102</v>
      </c>
      <c r="B129" s="30" t="s">
        <v>233</v>
      </c>
      <c r="C129" s="38" t="s">
        <v>234</v>
      </c>
      <c r="D129" s="5">
        <v>302.82</v>
      </c>
      <c r="E129" s="39">
        <f t="shared" si="36"/>
        <v>348.45497399999999</v>
      </c>
      <c r="F129" s="39">
        <f t="shared" si="37"/>
        <v>348.45497399999999</v>
      </c>
      <c r="G129" s="34">
        <v>15.2</v>
      </c>
      <c r="H129" s="34">
        <v>15.2</v>
      </c>
      <c r="I129" s="33">
        <f t="shared" si="38"/>
        <v>4602.8639999999996</v>
      </c>
      <c r="J129" s="33">
        <v>100</v>
      </c>
      <c r="K129" s="33">
        <f t="shared" si="26"/>
        <v>4702.8639999999996</v>
      </c>
      <c r="L129" s="36">
        <f t="shared" si="41"/>
        <v>46.028639999999996</v>
      </c>
      <c r="M129" s="33">
        <v>121.82</v>
      </c>
      <c r="N129" s="33">
        <v>344.31</v>
      </c>
      <c r="O129" s="33"/>
      <c r="P129" s="33">
        <v>20</v>
      </c>
      <c r="Q129" s="33">
        <f>I129*5%</f>
        <v>230.14319999999998</v>
      </c>
      <c r="R129" s="33"/>
      <c r="S129" s="33"/>
      <c r="T129" s="1">
        <f t="shared" si="27"/>
        <v>250.14319999999998</v>
      </c>
      <c r="U129" s="36">
        <f t="shared" si="39"/>
        <v>762.30183999999997</v>
      </c>
      <c r="V129" s="40">
        <f t="shared" si="40"/>
        <v>3940.5621599999995</v>
      </c>
      <c r="W129" s="42"/>
    </row>
    <row r="130" spans="1:23" ht="27.95" customHeight="1" x14ac:dyDescent="0.25">
      <c r="A130" s="37">
        <f t="shared" si="42"/>
        <v>103</v>
      </c>
      <c r="B130" s="30" t="s">
        <v>235</v>
      </c>
      <c r="C130" s="38" t="s">
        <v>236</v>
      </c>
      <c r="D130" s="5">
        <v>302.82</v>
      </c>
      <c r="E130" s="39">
        <f t="shared" si="36"/>
        <v>348.45497399999999</v>
      </c>
      <c r="F130" s="39">
        <f t="shared" si="37"/>
        <v>348.45497399999999</v>
      </c>
      <c r="G130" s="34">
        <v>15.2</v>
      </c>
      <c r="H130" s="34">
        <v>15.2</v>
      </c>
      <c r="I130" s="33">
        <f t="shared" si="38"/>
        <v>4602.8639999999996</v>
      </c>
      <c r="J130" s="33">
        <v>100</v>
      </c>
      <c r="K130" s="33">
        <f t="shared" si="26"/>
        <v>4702.8639999999996</v>
      </c>
      <c r="L130" s="36">
        <f t="shared" si="41"/>
        <v>46.028639999999996</v>
      </c>
      <c r="M130" s="33">
        <v>121.82</v>
      </c>
      <c r="N130" s="33">
        <v>344.31</v>
      </c>
      <c r="O130" s="33"/>
      <c r="P130" s="33">
        <v>20</v>
      </c>
      <c r="Q130" s="33">
        <f>I130*5%</f>
        <v>230.14319999999998</v>
      </c>
      <c r="R130" s="33"/>
      <c r="S130" s="33"/>
      <c r="T130" s="1">
        <f t="shared" si="27"/>
        <v>250.14319999999998</v>
      </c>
      <c r="U130" s="36">
        <f t="shared" si="39"/>
        <v>762.30183999999997</v>
      </c>
      <c r="V130" s="40">
        <f t="shared" si="40"/>
        <v>3940.5621599999995</v>
      </c>
      <c r="W130" s="48"/>
    </row>
    <row r="131" spans="1:23" ht="27.95" customHeight="1" x14ac:dyDescent="0.25">
      <c r="A131" s="37">
        <f t="shared" si="42"/>
        <v>104</v>
      </c>
      <c r="B131" s="30" t="s">
        <v>237</v>
      </c>
      <c r="C131" s="38" t="s">
        <v>238</v>
      </c>
      <c r="D131" s="5">
        <v>324.45</v>
      </c>
      <c r="E131" s="39">
        <f t="shared" si="36"/>
        <v>373.34461500000003</v>
      </c>
      <c r="F131" s="39">
        <f t="shared" si="37"/>
        <v>373.34461500000003</v>
      </c>
      <c r="G131" s="37">
        <v>15.2</v>
      </c>
      <c r="H131" s="34">
        <v>15.2</v>
      </c>
      <c r="I131" s="33">
        <f t="shared" si="38"/>
        <v>4931.6399999999994</v>
      </c>
      <c r="J131" s="33">
        <v>100</v>
      </c>
      <c r="K131" s="33">
        <f t="shared" si="26"/>
        <v>5031.6399999999994</v>
      </c>
      <c r="L131" s="36">
        <f t="shared" si="41"/>
        <v>49.316399999999994</v>
      </c>
      <c r="M131" s="33">
        <v>130.52000000000001</v>
      </c>
      <c r="N131" s="33">
        <v>380.08</v>
      </c>
      <c r="O131" s="33"/>
      <c r="P131" s="33">
        <v>20</v>
      </c>
      <c r="Q131" s="33">
        <v>246.58</v>
      </c>
      <c r="R131" s="33"/>
      <c r="S131" s="33"/>
      <c r="T131" s="1">
        <f t="shared" si="27"/>
        <v>266.58000000000004</v>
      </c>
      <c r="U131" s="36">
        <f t="shared" si="39"/>
        <v>826.49639999999999</v>
      </c>
      <c r="V131" s="40">
        <f t="shared" si="40"/>
        <v>4205.1435999999994</v>
      </c>
      <c r="W131" s="48"/>
    </row>
    <row r="132" spans="1:23" ht="27.95" customHeight="1" x14ac:dyDescent="0.25">
      <c r="A132" s="37">
        <f>A131+1</f>
        <v>105</v>
      </c>
      <c r="B132" s="30" t="s">
        <v>279</v>
      </c>
      <c r="C132" s="38" t="s">
        <v>280</v>
      </c>
      <c r="D132" s="5">
        <v>296</v>
      </c>
      <c r="E132" s="39">
        <f>D132*1.1507</f>
        <v>340.60720000000003</v>
      </c>
      <c r="F132" s="39">
        <f t="shared" si="37"/>
        <v>340.60720000000003</v>
      </c>
      <c r="G132" s="34">
        <v>15.2</v>
      </c>
      <c r="H132" s="34">
        <v>15.2</v>
      </c>
      <c r="I132" s="33">
        <f>D132*H132</f>
        <v>4499.2</v>
      </c>
      <c r="J132" s="33">
        <v>100</v>
      </c>
      <c r="K132" s="33">
        <f t="shared" si="26"/>
        <v>4599.2</v>
      </c>
      <c r="L132" s="36">
        <f t="shared" si="41"/>
        <v>44.991999999999997</v>
      </c>
      <c r="M132" s="33">
        <v>119.07</v>
      </c>
      <c r="N132" s="33">
        <v>333.03</v>
      </c>
      <c r="O132" s="33"/>
      <c r="P132" s="33"/>
      <c r="Q132" s="33"/>
      <c r="R132" s="33"/>
      <c r="S132" s="33"/>
      <c r="T132" s="1">
        <f t="shared" si="27"/>
        <v>0</v>
      </c>
      <c r="U132" s="36">
        <f t="shared" si="39"/>
        <v>497.09199999999998</v>
      </c>
      <c r="V132" s="40">
        <f t="shared" si="40"/>
        <v>4102.1080000000002</v>
      </c>
      <c r="W132" s="42"/>
    </row>
    <row r="133" spans="1:23" ht="27.95" customHeight="1" x14ac:dyDescent="0.25">
      <c r="A133" s="37">
        <f>A132+1</f>
        <v>106</v>
      </c>
      <c r="B133" s="30" t="s">
        <v>239</v>
      </c>
      <c r="C133" s="38" t="s">
        <v>240</v>
      </c>
      <c r="D133" s="5">
        <v>276.61</v>
      </c>
      <c r="E133" s="39">
        <f t="shared" si="36"/>
        <v>318.29512700000004</v>
      </c>
      <c r="F133" s="39">
        <f t="shared" si="37"/>
        <v>318.29512700000004</v>
      </c>
      <c r="G133" s="34">
        <v>15.2</v>
      </c>
      <c r="H133" s="34">
        <v>15.2</v>
      </c>
      <c r="I133" s="33">
        <f t="shared" si="38"/>
        <v>4204.4719999999998</v>
      </c>
      <c r="J133" s="33">
        <v>100</v>
      </c>
      <c r="K133" s="33">
        <f t="shared" si="26"/>
        <v>4304.4719999999998</v>
      </c>
      <c r="L133" s="36">
        <f t="shared" si="41"/>
        <v>42.044719999999998</v>
      </c>
      <c r="M133" s="33">
        <v>111.28</v>
      </c>
      <c r="N133" s="33">
        <v>300.97000000000003</v>
      </c>
      <c r="O133" s="33"/>
      <c r="P133" s="33"/>
      <c r="Q133" s="33"/>
      <c r="R133" s="33"/>
      <c r="S133" s="33"/>
      <c r="T133" s="1">
        <f t="shared" si="27"/>
        <v>0</v>
      </c>
      <c r="U133" s="36">
        <f t="shared" si="39"/>
        <v>454.29472000000004</v>
      </c>
      <c r="V133" s="40">
        <f t="shared" si="40"/>
        <v>3850.1772799999999</v>
      </c>
      <c r="W133" s="42"/>
    </row>
    <row r="134" spans="1:23" ht="27.95" customHeight="1" x14ac:dyDescent="0.25">
      <c r="A134" s="37">
        <f t="shared" si="42"/>
        <v>107</v>
      </c>
      <c r="B134" s="30" t="s">
        <v>241</v>
      </c>
      <c r="C134" s="38" t="s">
        <v>242</v>
      </c>
      <c r="D134" s="5">
        <v>324.45</v>
      </c>
      <c r="E134" s="39">
        <f t="shared" si="36"/>
        <v>373.34461500000003</v>
      </c>
      <c r="F134" s="39">
        <f t="shared" si="37"/>
        <v>373.34461500000003</v>
      </c>
      <c r="G134" s="34">
        <v>15.2</v>
      </c>
      <c r="H134" s="34">
        <v>15.2</v>
      </c>
      <c r="I134" s="33">
        <f t="shared" si="38"/>
        <v>4931.6399999999994</v>
      </c>
      <c r="J134" s="33">
        <v>100</v>
      </c>
      <c r="K134" s="33">
        <f t="shared" si="26"/>
        <v>5031.6399999999994</v>
      </c>
      <c r="L134" s="36">
        <f t="shared" si="41"/>
        <v>49.316399999999994</v>
      </c>
      <c r="M134" s="33">
        <v>121.82</v>
      </c>
      <c r="N134" s="33">
        <v>380.08</v>
      </c>
      <c r="O134" s="33"/>
      <c r="P134" s="33"/>
      <c r="Q134" s="33"/>
      <c r="R134" s="33"/>
      <c r="S134" s="33"/>
      <c r="T134" s="1">
        <f t="shared" si="27"/>
        <v>0</v>
      </c>
      <c r="U134" s="36">
        <f t="shared" si="39"/>
        <v>551.21640000000002</v>
      </c>
      <c r="V134" s="40">
        <f t="shared" si="40"/>
        <v>4480.4235999999992</v>
      </c>
      <c r="W134" s="42"/>
    </row>
    <row r="135" spans="1:23" ht="27.95" customHeight="1" x14ac:dyDescent="0.25">
      <c r="A135" s="37">
        <f t="shared" si="42"/>
        <v>108</v>
      </c>
      <c r="B135" s="30" t="s">
        <v>243</v>
      </c>
      <c r="C135" s="38" t="s">
        <v>244</v>
      </c>
      <c r="D135" s="5">
        <v>302.82</v>
      </c>
      <c r="E135" s="39">
        <f t="shared" si="36"/>
        <v>348.45497399999999</v>
      </c>
      <c r="F135" s="39">
        <f t="shared" si="37"/>
        <v>348.45497399999999</v>
      </c>
      <c r="G135" s="34">
        <v>15.2</v>
      </c>
      <c r="H135" s="34">
        <v>15.2</v>
      </c>
      <c r="I135" s="33">
        <f t="shared" si="38"/>
        <v>4602.8639999999996</v>
      </c>
      <c r="J135" s="33">
        <v>100</v>
      </c>
      <c r="K135" s="33">
        <f t="shared" si="26"/>
        <v>4702.8639999999996</v>
      </c>
      <c r="L135" s="36">
        <f t="shared" si="41"/>
        <v>46.028639999999996</v>
      </c>
      <c r="M135" s="33">
        <v>121.82</v>
      </c>
      <c r="N135" s="33">
        <v>344.31</v>
      </c>
      <c r="O135" s="33"/>
      <c r="P135" s="33"/>
      <c r="Q135" s="33"/>
      <c r="R135" s="33"/>
      <c r="S135" s="33"/>
      <c r="T135" s="1">
        <f t="shared" si="27"/>
        <v>0</v>
      </c>
      <c r="U135" s="36">
        <f t="shared" si="39"/>
        <v>512.15863999999999</v>
      </c>
      <c r="V135" s="40">
        <f t="shared" si="40"/>
        <v>4190.7053599999999</v>
      </c>
      <c r="W135" s="42"/>
    </row>
    <row r="136" spans="1:23" ht="27.95" customHeight="1" x14ac:dyDescent="0.25">
      <c r="A136" s="37">
        <f t="shared" si="42"/>
        <v>109</v>
      </c>
      <c r="B136" s="37" t="s">
        <v>245</v>
      </c>
      <c r="C136" s="46" t="s">
        <v>246</v>
      </c>
      <c r="D136" s="5">
        <v>302.82</v>
      </c>
      <c r="E136" s="39">
        <f t="shared" si="36"/>
        <v>348.45497399999999</v>
      </c>
      <c r="F136" s="39">
        <f t="shared" si="37"/>
        <v>348.45497399999999</v>
      </c>
      <c r="G136" s="34">
        <v>15.2</v>
      </c>
      <c r="H136" s="34">
        <v>15.2</v>
      </c>
      <c r="I136" s="33">
        <f t="shared" si="38"/>
        <v>4602.8639999999996</v>
      </c>
      <c r="J136" s="33">
        <v>100</v>
      </c>
      <c r="K136" s="33">
        <f t="shared" si="26"/>
        <v>4702.8639999999996</v>
      </c>
      <c r="L136" s="36">
        <f t="shared" si="41"/>
        <v>46.028639999999996</v>
      </c>
      <c r="M136" s="33">
        <v>121.82</v>
      </c>
      <c r="N136" s="33">
        <v>344.31</v>
      </c>
      <c r="O136" s="33"/>
      <c r="P136" s="33"/>
      <c r="Q136" s="33"/>
      <c r="R136" s="33"/>
      <c r="S136" s="33"/>
      <c r="T136" s="1">
        <f t="shared" si="27"/>
        <v>0</v>
      </c>
      <c r="U136" s="36">
        <f t="shared" si="39"/>
        <v>512.15863999999999</v>
      </c>
      <c r="V136" s="40">
        <f t="shared" si="40"/>
        <v>4190.7053599999999</v>
      </c>
      <c r="W136" s="42"/>
    </row>
    <row r="137" spans="1:23" ht="27.95" customHeight="1" x14ac:dyDescent="0.25">
      <c r="A137" s="37">
        <f t="shared" si="42"/>
        <v>110</v>
      </c>
      <c r="B137" s="30" t="s">
        <v>248</v>
      </c>
      <c r="C137" s="38" t="s">
        <v>249</v>
      </c>
      <c r="D137" s="5">
        <v>302.82</v>
      </c>
      <c r="E137" s="39">
        <f t="shared" si="36"/>
        <v>348.45497399999999</v>
      </c>
      <c r="F137" s="39">
        <f t="shared" si="37"/>
        <v>348.45497399999999</v>
      </c>
      <c r="G137" s="34">
        <v>15.2</v>
      </c>
      <c r="H137" s="34">
        <v>15.2</v>
      </c>
      <c r="I137" s="33">
        <f t="shared" si="38"/>
        <v>4602.8639999999996</v>
      </c>
      <c r="J137" s="33">
        <v>100</v>
      </c>
      <c r="K137" s="33">
        <f t="shared" si="26"/>
        <v>4702.8639999999996</v>
      </c>
      <c r="L137" s="36">
        <f t="shared" si="41"/>
        <v>46.028639999999996</v>
      </c>
      <c r="M137" s="33">
        <v>121.82</v>
      </c>
      <c r="N137" s="33">
        <v>344.31</v>
      </c>
      <c r="O137" s="33"/>
      <c r="P137" s="33"/>
      <c r="Q137" s="33"/>
      <c r="R137" s="33"/>
      <c r="S137" s="33"/>
      <c r="T137" s="1">
        <f t="shared" si="27"/>
        <v>0</v>
      </c>
      <c r="U137" s="36">
        <f t="shared" si="39"/>
        <v>512.15863999999999</v>
      </c>
      <c r="V137" s="40">
        <f t="shared" si="40"/>
        <v>4190.7053599999999</v>
      </c>
      <c r="W137" s="42"/>
    </row>
    <row r="138" spans="1:23" ht="27.95" customHeight="1" x14ac:dyDescent="0.25">
      <c r="A138" s="37">
        <f t="shared" si="42"/>
        <v>111</v>
      </c>
      <c r="B138" s="30" t="s">
        <v>250</v>
      </c>
      <c r="C138" s="38" t="s">
        <v>251</v>
      </c>
      <c r="D138" s="5">
        <v>302.82</v>
      </c>
      <c r="E138" s="39">
        <f t="shared" si="36"/>
        <v>348.45497399999999</v>
      </c>
      <c r="F138" s="39">
        <f t="shared" si="37"/>
        <v>348.45497399999999</v>
      </c>
      <c r="G138" s="34">
        <v>15.2</v>
      </c>
      <c r="H138" s="34">
        <v>15.2</v>
      </c>
      <c r="I138" s="33">
        <f t="shared" si="38"/>
        <v>4602.8639999999996</v>
      </c>
      <c r="J138" s="33">
        <v>100</v>
      </c>
      <c r="K138" s="33">
        <f t="shared" si="26"/>
        <v>4702.8639999999996</v>
      </c>
      <c r="L138" s="36">
        <f t="shared" si="41"/>
        <v>46.028639999999996</v>
      </c>
      <c r="M138" s="33">
        <v>121.82</v>
      </c>
      <c r="N138" s="33">
        <v>344.31</v>
      </c>
      <c r="O138" s="33"/>
      <c r="P138" s="33"/>
      <c r="Q138" s="33"/>
      <c r="R138" s="33"/>
      <c r="S138" s="33"/>
      <c r="T138" s="1">
        <f t="shared" si="27"/>
        <v>0</v>
      </c>
      <c r="U138" s="36">
        <f t="shared" si="39"/>
        <v>512.15863999999999</v>
      </c>
      <c r="V138" s="40">
        <f t="shared" si="40"/>
        <v>4190.7053599999999</v>
      </c>
      <c r="W138" s="42"/>
    </row>
    <row r="139" spans="1:23" ht="27.95" customHeight="1" x14ac:dyDescent="0.25">
      <c r="A139" s="37">
        <f t="shared" si="42"/>
        <v>112</v>
      </c>
      <c r="B139" s="37" t="s">
        <v>295</v>
      </c>
      <c r="C139" s="46" t="s">
        <v>247</v>
      </c>
      <c r="D139" s="5">
        <v>302.82</v>
      </c>
      <c r="E139" s="39">
        <f t="shared" si="36"/>
        <v>348.45497399999999</v>
      </c>
      <c r="F139" s="39">
        <f t="shared" si="37"/>
        <v>348.45497399999999</v>
      </c>
      <c r="G139" s="34">
        <v>15.2</v>
      </c>
      <c r="H139" s="34">
        <v>15.2</v>
      </c>
      <c r="I139" s="33">
        <f t="shared" si="38"/>
        <v>4602.8639999999996</v>
      </c>
      <c r="J139" s="33">
        <v>100</v>
      </c>
      <c r="K139" s="33">
        <f t="shared" si="26"/>
        <v>4702.8639999999996</v>
      </c>
      <c r="L139" s="36">
        <f t="shared" si="41"/>
        <v>46.028639999999996</v>
      </c>
      <c r="M139" s="33">
        <v>113.96</v>
      </c>
      <c r="N139" s="33">
        <v>344.31</v>
      </c>
      <c r="O139" s="33"/>
      <c r="P139" s="33"/>
      <c r="Q139" s="33"/>
      <c r="R139" s="33"/>
      <c r="S139" s="33"/>
      <c r="T139" s="1">
        <f t="shared" si="27"/>
        <v>0</v>
      </c>
      <c r="U139" s="36">
        <f t="shared" si="39"/>
        <v>504.29863999999998</v>
      </c>
      <c r="V139" s="40">
        <f t="shared" si="40"/>
        <v>4198.5653599999996</v>
      </c>
      <c r="W139" s="42"/>
    </row>
    <row r="140" spans="1:23" ht="27.95" customHeight="1" x14ac:dyDescent="0.25">
      <c r="A140" s="37">
        <f>A139+1</f>
        <v>113</v>
      </c>
      <c r="B140" s="30" t="s">
        <v>302</v>
      </c>
      <c r="C140" s="38" t="s">
        <v>301</v>
      </c>
      <c r="D140" s="5">
        <v>324.45</v>
      </c>
      <c r="E140" s="39">
        <f t="shared" si="36"/>
        <v>373.34461500000003</v>
      </c>
      <c r="F140" s="39">
        <f t="shared" si="37"/>
        <v>373.34461500000003</v>
      </c>
      <c r="G140" s="34">
        <v>15.2</v>
      </c>
      <c r="H140" s="34">
        <v>15.2</v>
      </c>
      <c r="I140" s="33">
        <f t="shared" si="38"/>
        <v>4931.6399999999994</v>
      </c>
      <c r="J140" s="33">
        <v>100</v>
      </c>
      <c r="K140" s="33">
        <f t="shared" si="26"/>
        <v>5031.6399999999994</v>
      </c>
      <c r="L140" s="36">
        <f t="shared" si="41"/>
        <v>49.316399999999994</v>
      </c>
      <c r="M140" s="33">
        <v>126.72</v>
      </c>
      <c r="N140" s="33">
        <v>380.08</v>
      </c>
      <c r="O140" s="33"/>
      <c r="P140" s="33"/>
      <c r="Q140" s="33"/>
      <c r="R140" s="33"/>
      <c r="S140" s="33"/>
      <c r="T140" s="1">
        <f t="shared" si="27"/>
        <v>0</v>
      </c>
      <c r="U140" s="36">
        <f t="shared" si="39"/>
        <v>556.1164</v>
      </c>
      <c r="V140" s="40">
        <f t="shared" si="40"/>
        <v>4475.5235999999995</v>
      </c>
      <c r="W140" s="42"/>
    </row>
    <row r="141" spans="1:23" ht="27.95" customHeight="1" x14ac:dyDescent="0.25">
      <c r="A141" s="37"/>
      <c r="B141" s="30"/>
      <c r="C141" s="57" t="s">
        <v>252</v>
      </c>
      <c r="D141" s="5"/>
      <c r="E141" s="39"/>
      <c r="F141" s="39"/>
      <c r="G141" s="34"/>
      <c r="H141" s="34"/>
      <c r="I141" s="33"/>
      <c r="J141" s="33"/>
      <c r="K141" s="33"/>
      <c r="L141" s="36"/>
      <c r="M141" s="33"/>
      <c r="N141" s="33"/>
      <c r="O141" s="33"/>
      <c r="P141" s="33"/>
      <c r="Q141" s="33"/>
      <c r="R141" s="33"/>
      <c r="S141" s="33"/>
      <c r="T141" s="1"/>
      <c r="U141" s="36"/>
      <c r="V141" s="40"/>
      <c r="W141" s="50"/>
    </row>
    <row r="142" spans="1:23" ht="27" customHeight="1" x14ac:dyDescent="0.25">
      <c r="A142" s="37">
        <f>A140+1</f>
        <v>114</v>
      </c>
      <c r="B142" s="30" t="s">
        <v>253</v>
      </c>
      <c r="C142" s="38" t="s">
        <v>254</v>
      </c>
      <c r="D142" s="5">
        <v>411.21</v>
      </c>
      <c r="E142" s="39">
        <f t="shared" ref="E142:E151" si="43">D142*1.1507</f>
        <v>473.17934700000001</v>
      </c>
      <c r="F142" s="39">
        <f t="shared" ref="F142:F164" si="44">E142</f>
        <v>473.17934700000001</v>
      </c>
      <c r="G142" s="34">
        <v>15.2</v>
      </c>
      <c r="H142" s="34">
        <v>15.2</v>
      </c>
      <c r="I142" s="33">
        <f t="shared" ref="I142:I151" si="45">D142*H142</f>
        <v>6250.3919999999998</v>
      </c>
      <c r="J142" s="33">
        <v>100</v>
      </c>
      <c r="K142" s="33">
        <f t="shared" ref="K142:K164" si="46">SUM(I142+J142)</f>
        <v>6350.3919999999998</v>
      </c>
      <c r="L142" s="36">
        <f t="shared" ref="L142:L147" si="47">I142*1%</f>
        <v>62.503920000000001</v>
      </c>
      <c r="M142" s="33">
        <v>178.38</v>
      </c>
      <c r="N142" s="33">
        <v>562.54</v>
      </c>
      <c r="O142" s="33"/>
      <c r="P142" s="33"/>
      <c r="Q142" s="33"/>
      <c r="R142" s="33"/>
      <c r="S142" s="33"/>
      <c r="T142" s="1">
        <f t="shared" ref="T142:T164" si="48">SUM(O142+P142+Q142+R142+S142)</f>
        <v>0</v>
      </c>
      <c r="U142" s="36">
        <f t="shared" ref="U142:U151" si="49">SUM(L142+M142+N142+O142+P142+Q142+R142+S142)</f>
        <v>803.42391999999995</v>
      </c>
      <c r="V142" s="40">
        <f t="shared" ref="V142:V151" si="50">K142-U142</f>
        <v>5546.9680799999996</v>
      </c>
      <c r="W142" s="48"/>
    </row>
    <row r="143" spans="1:23" ht="27.95" customHeight="1" x14ac:dyDescent="0.25">
      <c r="A143" s="37">
        <f t="shared" ref="A143:A151" si="51">A142+1</f>
        <v>115</v>
      </c>
      <c r="B143" s="30" t="s">
        <v>255</v>
      </c>
      <c r="C143" s="38" t="s">
        <v>256</v>
      </c>
      <c r="D143" s="5">
        <v>367.5</v>
      </c>
      <c r="E143" s="39">
        <f t="shared" si="43"/>
        <v>422.88225</v>
      </c>
      <c r="F143" s="39">
        <f t="shared" si="44"/>
        <v>422.88225</v>
      </c>
      <c r="G143" s="34">
        <v>15.2</v>
      </c>
      <c r="H143" s="34">
        <v>15.2</v>
      </c>
      <c r="I143" s="33">
        <f t="shared" si="45"/>
        <v>5586</v>
      </c>
      <c r="J143" s="33">
        <v>100</v>
      </c>
      <c r="K143" s="33">
        <f t="shared" si="46"/>
        <v>5686</v>
      </c>
      <c r="L143" s="36">
        <f t="shared" si="47"/>
        <v>55.86</v>
      </c>
      <c r="M143" s="33">
        <v>143.69999999999999</v>
      </c>
      <c r="N143" s="33">
        <v>456.21</v>
      </c>
      <c r="O143" s="33"/>
      <c r="P143" s="33"/>
      <c r="Q143" s="33"/>
      <c r="R143" s="33"/>
      <c r="S143" s="33"/>
      <c r="T143" s="1">
        <f t="shared" si="48"/>
        <v>0</v>
      </c>
      <c r="U143" s="36">
        <f t="shared" si="49"/>
        <v>655.77</v>
      </c>
      <c r="V143" s="40">
        <f t="shared" si="50"/>
        <v>5030.2299999999996</v>
      </c>
      <c r="W143" s="48"/>
    </row>
    <row r="144" spans="1:23" ht="27.95" customHeight="1" x14ac:dyDescent="0.25">
      <c r="A144" s="37">
        <f>A143+1</f>
        <v>116</v>
      </c>
      <c r="B144" s="30" t="s">
        <v>257</v>
      </c>
      <c r="C144" s="38" t="s">
        <v>258</v>
      </c>
      <c r="D144" s="5">
        <v>376.94</v>
      </c>
      <c r="E144" s="39">
        <f t="shared" si="43"/>
        <v>433.74485800000002</v>
      </c>
      <c r="F144" s="39">
        <f t="shared" si="44"/>
        <v>433.74485800000002</v>
      </c>
      <c r="G144" s="34">
        <v>15.2</v>
      </c>
      <c r="H144" s="34">
        <v>15.2</v>
      </c>
      <c r="I144" s="33">
        <f t="shared" si="45"/>
        <v>5729.4879999999994</v>
      </c>
      <c r="J144" s="33">
        <v>100</v>
      </c>
      <c r="K144" s="33">
        <f t="shared" si="46"/>
        <v>5829.4879999999994</v>
      </c>
      <c r="L144" s="36">
        <f t="shared" si="47"/>
        <v>57.294879999999992</v>
      </c>
      <c r="M144" s="33">
        <v>151.63999999999999</v>
      </c>
      <c r="N144" s="33">
        <v>479.2</v>
      </c>
      <c r="O144" s="33"/>
      <c r="P144" s="33"/>
      <c r="Q144" s="33"/>
      <c r="R144" s="33"/>
      <c r="S144" s="33"/>
      <c r="T144" s="1">
        <f t="shared" si="48"/>
        <v>0</v>
      </c>
      <c r="U144" s="36">
        <f t="shared" si="49"/>
        <v>688.13487999999995</v>
      </c>
      <c r="V144" s="40">
        <f t="shared" si="50"/>
        <v>5141.3531199999998</v>
      </c>
      <c r="W144" s="42"/>
    </row>
    <row r="145" spans="1:25" ht="27.95" customHeight="1" x14ac:dyDescent="0.25">
      <c r="A145" s="37">
        <f t="shared" si="51"/>
        <v>117</v>
      </c>
      <c r="B145" s="30" t="s">
        <v>259</v>
      </c>
      <c r="C145" s="38" t="s">
        <v>260</v>
      </c>
      <c r="D145" s="5">
        <v>376.94</v>
      </c>
      <c r="E145" s="39">
        <f t="shared" si="43"/>
        <v>433.74485800000002</v>
      </c>
      <c r="F145" s="39">
        <f t="shared" si="44"/>
        <v>433.74485800000002</v>
      </c>
      <c r="G145" s="34">
        <v>15.2</v>
      </c>
      <c r="H145" s="34">
        <v>15.2</v>
      </c>
      <c r="I145" s="33">
        <f t="shared" si="45"/>
        <v>5729.4879999999994</v>
      </c>
      <c r="J145" s="33">
        <v>100</v>
      </c>
      <c r="K145" s="33">
        <f t="shared" si="46"/>
        <v>5829.4879999999994</v>
      </c>
      <c r="L145" s="36">
        <f t="shared" si="47"/>
        <v>57.294879999999992</v>
      </c>
      <c r="M145" s="33">
        <v>151.63999999999999</v>
      </c>
      <c r="N145" s="33">
        <v>479.2</v>
      </c>
      <c r="O145" s="33"/>
      <c r="P145" s="33"/>
      <c r="Q145" s="33"/>
      <c r="R145" s="33"/>
      <c r="S145" s="33"/>
      <c r="T145" s="1">
        <f t="shared" si="48"/>
        <v>0</v>
      </c>
      <c r="U145" s="36">
        <f t="shared" si="49"/>
        <v>688.13487999999995</v>
      </c>
      <c r="V145" s="40">
        <f t="shared" si="50"/>
        <v>5141.3531199999998</v>
      </c>
      <c r="W145" s="42"/>
    </row>
    <row r="146" spans="1:25" ht="27.95" customHeight="1" x14ac:dyDescent="0.25">
      <c r="A146" s="37">
        <f t="shared" si="51"/>
        <v>118</v>
      </c>
      <c r="B146" s="37" t="s">
        <v>261</v>
      </c>
      <c r="C146" s="46" t="s">
        <v>262</v>
      </c>
      <c r="D146" s="5">
        <v>376.94</v>
      </c>
      <c r="E146" s="39">
        <f t="shared" si="43"/>
        <v>433.74485800000002</v>
      </c>
      <c r="F146" s="39">
        <f t="shared" si="44"/>
        <v>433.74485800000002</v>
      </c>
      <c r="G146" s="54">
        <v>15.2</v>
      </c>
      <c r="H146" s="34">
        <v>15.2</v>
      </c>
      <c r="I146" s="33">
        <f t="shared" si="45"/>
        <v>5729.4879999999994</v>
      </c>
      <c r="J146" s="33">
        <v>100</v>
      </c>
      <c r="K146" s="33">
        <f t="shared" si="46"/>
        <v>5829.4879999999994</v>
      </c>
      <c r="L146" s="36">
        <f t="shared" si="47"/>
        <v>57.294879999999992</v>
      </c>
      <c r="M146" s="33">
        <v>151.63999999999999</v>
      </c>
      <c r="N146" s="33">
        <v>479.2</v>
      </c>
      <c r="O146" s="33"/>
      <c r="P146" s="33"/>
      <c r="Q146" s="33"/>
      <c r="R146" s="33"/>
      <c r="S146" s="33"/>
      <c r="T146" s="1">
        <f t="shared" si="48"/>
        <v>0</v>
      </c>
      <c r="U146" s="36">
        <f t="shared" si="49"/>
        <v>688.13487999999995</v>
      </c>
      <c r="V146" s="40">
        <f t="shared" si="50"/>
        <v>5141.3531199999998</v>
      </c>
      <c r="W146" s="58"/>
    </row>
    <row r="147" spans="1:25" ht="27.95" customHeight="1" x14ac:dyDescent="0.25">
      <c r="A147" s="37">
        <f t="shared" si="51"/>
        <v>119</v>
      </c>
      <c r="B147" s="37" t="s">
        <v>263</v>
      </c>
      <c r="C147" s="46" t="s">
        <v>264</v>
      </c>
      <c r="D147" s="5">
        <v>376.94</v>
      </c>
      <c r="E147" s="39">
        <f t="shared" si="43"/>
        <v>433.74485800000002</v>
      </c>
      <c r="F147" s="39">
        <f t="shared" si="44"/>
        <v>433.74485800000002</v>
      </c>
      <c r="G147" s="54">
        <v>15.2</v>
      </c>
      <c r="H147" s="34">
        <v>15.2</v>
      </c>
      <c r="I147" s="33">
        <f t="shared" si="45"/>
        <v>5729.4879999999994</v>
      </c>
      <c r="J147" s="33">
        <v>100</v>
      </c>
      <c r="K147" s="33">
        <f t="shared" si="46"/>
        <v>5829.4879999999994</v>
      </c>
      <c r="L147" s="36">
        <f t="shared" si="47"/>
        <v>57.294879999999992</v>
      </c>
      <c r="M147" s="33">
        <v>136.62</v>
      </c>
      <c r="N147" s="33">
        <v>479.2</v>
      </c>
      <c r="O147" s="33"/>
      <c r="P147" s="33"/>
      <c r="Q147" s="33"/>
      <c r="R147" s="33"/>
      <c r="S147" s="33"/>
      <c r="T147" s="1">
        <f t="shared" si="48"/>
        <v>0</v>
      </c>
      <c r="U147" s="36">
        <f t="shared" si="49"/>
        <v>673.11487999999997</v>
      </c>
      <c r="V147" s="40">
        <f t="shared" si="50"/>
        <v>5156.3731199999993</v>
      </c>
      <c r="W147" s="58"/>
    </row>
    <row r="148" spans="1:25" ht="27.95" customHeight="1" x14ac:dyDescent="0.25">
      <c r="A148" s="37">
        <f>A147+1</f>
        <v>120</v>
      </c>
      <c r="B148" s="37" t="s">
        <v>320</v>
      </c>
      <c r="C148" s="46" t="s">
        <v>321</v>
      </c>
      <c r="D148" s="5">
        <v>376.94</v>
      </c>
      <c r="E148" s="39">
        <f t="shared" si="43"/>
        <v>433.74485800000002</v>
      </c>
      <c r="F148" s="39">
        <f t="shared" si="44"/>
        <v>433.74485800000002</v>
      </c>
      <c r="G148" s="54">
        <v>15.2</v>
      </c>
      <c r="H148" s="34">
        <v>15.2</v>
      </c>
      <c r="I148" s="33">
        <f t="shared" si="45"/>
        <v>5729.4879999999994</v>
      </c>
      <c r="J148" s="33">
        <v>100</v>
      </c>
      <c r="K148" s="33">
        <f t="shared" si="46"/>
        <v>5829.4879999999994</v>
      </c>
      <c r="L148" s="36">
        <v>0</v>
      </c>
      <c r="M148" s="33">
        <v>136.62</v>
      </c>
      <c r="N148" s="33">
        <v>479.2</v>
      </c>
      <c r="O148" s="33"/>
      <c r="P148" s="33"/>
      <c r="Q148" s="33"/>
      <c r="R148" s="33"/>
      <c r="S148" s="33"/>
      <c r="T148" s="1">
        <f t="shared" si="48"/>
        <v>0</v>
      </c>
      <c r="U148" s="36">
        <f t="shared" si="49"/>
        <v>615.81999999999994</v>
      </c>
      <c r="V148" s="40">
        <f t="shared" si="50"/>
        <v>5213.6679999999997</v>
      </c>
      <c r="W148" s="58"/>
    </row>
    <row r="149" spans="1:25" ht="27.95" customHeight="1" x14ac:dyDescent="0.25">
      <c r="A149" s="37">
        <f>A148+1</f>
        <v>121</v>
      </c>
      <c r="B149" s="30" t="s">
        <v>323</v>
      </c>
      <c r="C149" s="38" t="s">
        <v>324</v>
      </c>
      <c r="D149" s="5">
        <v>376.94</v>
      </c>
      <c r="E149" s="39">
        <f t="shared" si="43"/>
        <v>433.74485800000002</v>
      </c>
      <c r="F149" s="39">
        <f t="shared" si="44"/>
        <v>433.74485800000002</v>
      </c>
      <c r="G149" s="34">
        <v>15.2</v>
      </c>
      <c r="H149" s="34">
        <v>15.2</v>
      </c>
      <c r="I149" s="33">
        <f t="shared" si="45"/>
        <v>5729.4879999999994</v>
      </c>
      <c r="J149" s="33">
        <v>100</v>
      </c>
      <c r="K149" s="33">
        <f t="shared" si="46"/>
        <v>5829.4879999999994</v>
      </c>
      <c r="L149" s="36">
        <f>I149*1%</f>
        <v>57.294879999999992</v>
      </c>
      <c r="M149" s="33">
        <v>107.51</v>
      </c>
      <c r="N149" s="33">
        <v>479.2</v>
      </c>
      <c r="O149" s="33"/>
      <c r="P149" s="33"/>
      <c r="Q149" s="33"/>
      <c r="R149" s="33"/>
      <c r="S149" s="33"/>
      <c r="T149" s="1">
        <f t="shared" si="48"/>
        <v>0</v>
      </c>
      <c r="U149" s="36">
        <f t="shared" si="49"/>
        <v>644.00487999999996</v>
      </c>
      <c r="V149" s="40">
        <f t="shared" si="50"/>
        <v>5185.483119999999</v>
      </c>
    </row>
    <row r="150" spans="1:25" ht="27.95" customHeight="1" x14ac:dyDescent="0.25">
      <c r="A150" s="37">
        <f>A149+1</f>
        <v>122</v>
      </c>
      <c r="B150" s="30" t="s">
        <v>265</v>
      </c>
      <c r="C150" s="38" t="s">
        <v>266</v>
      </c>
      <c r="D150" s="5">
        <v>302.82</v>
      </c>
      <c r="E150" s="39">
        <f t="shared" si="43"/>
        <v>348.45497399999999</v>
      </c>
      <c r="F150" s="39">
        <f t="shared" si="44"/>
        <v>348.45497399999999</v>
      </c>
      <c r="G150" s="34">
        <v>15.2</v>
      </c>
      <c r="H150" s="34">
        <v>15.2</v>
      </c>
      <c r="I150" s="33">
        <f t="shared" si="45"/>
        <v>4602.8639999999996</v>
      </c>
      <c r="J150" s="33">
        <v>100</v>
      </c>
      <c r="K150" s="33">
        <f t="shared" si="46"/>
        <v>4702.8639999999996</v>
      </c>
      <c r="L150" s="36">
        <f>I150*1%</f>
        <v>46.028639999999996</v>
      </c>
      <c r="M150" s="33">
        <v>118.54</v>
      </c>
      <c r="N150" s="33">
        <v>344.31</v>
      </c>
      <c r="O150" s="33"/>
      <c r="P150" s="33"/>
      <c r="Q150" s="33"/>
      <c r="R150" s="33"/>
      <c r="S150" s="33"/>
      <c r="T150" s="1">
        <f t="shared" si="48"/>
        <v>0</v>
      </c>
      <c r="U150" s="36">
        <f t="shared" si="49"/>
        <v>508.87864000000002</v>
      </c>
      <c r="V150" s="40">
        <f t="shared" si="50"/>
        <v>4193.9853599999997</v>
      </c>
      <c r="W150" s="42"/>
    </row>
    <row r="151" spans="1:25" ht="27.95" customHeight="1" x14ac:dyDescent="0.25">
      <c r="A151" s="37">
        <f t="shared" si="51"/>
        <v>123</v>
      </c>
      <c r="B151" s="30" t="s">
        <v>267</v>
      </c>
      <c r="C151" s="46" t="s">
        <v>268</v>
      </c>
      <c r="D151" s="5">
        <v>302.82</v>
      </c>
      <c r="E151" s="39">
        <f t="shared" si="43"/>
        <v>348.45497399999999</v>
      </c>
      <c r="F151" s="39">
        <f t="shared" si="44"/>
        <v>348.45497399999999</v>
      </c>
      <c r="G151" s="34">
        <v>15.2</v>
      </c>
      <c r="H151" s="34">
        <v>15.2</v>
      </c>
      <c r="I151" s="33">
        <f t="shared" si="45"/>
        <v>4602.8639999999996</v>
      </c>
      <c r="J151" s="33">
        <v>100</v>
      </c>
      <c r="K151" s="33">
        <f t="shared" si="46"/>
        <v>4702.8639999999996</v>
      </c>
      <c r="L151" s="36">
        <f>I151*1%</f>
        <v>46.028639999999996</v>
      </c>
      <c r="M151" s="33">
        <v>118.54</v>
      </c>
      <c r="N151" s="33">
        <v>344.31</v>
      </c>
      <c r="O151" s="33">
        <v>302.82</v>
      </c>
      <c r="P151" s="33"/>
      <c r="Q151" s="33"/>
      <c r="R151" s="33"/>
      <c r="S151" s="33"/>
      <c r="T151" s="1">
        <f t="shared" si="48"/>
        <v>302.82</v>
      </c>
      <c r="U151" s="36">
        <f t="shared" si="49"/>
        <v>811.69864000000007</v>
      </c>
      <c r="V151" s="40">
        <f t="shared" si="50"/>
        <v>3891.1653599999995</v>
      </c>
      <c r="W151" s="43"/>
    </row>
    <row r="152" spans="1:25" ht="27.95" customHeight="1" x14ac:dyDescent="0.25">
      <c r="A152" s="37"/>
      <c r="B152" s="30"/>
      <c r="C152" s="31" t="s">
        <v>269</v>
      </c>
      <c r="D152" s="5"/>
      <c r="E152" s="39"/>
      <c r="F152" s="39"/>
      <c r="G152" s="34"/>
      <c r="H152" s="34"/>
      <c r="I152" s="33"/>
      <c r="J152" s="33"/>
      <c r="K152" s="33"/>
      <c r="L152" s="36"/>
      <c r="M152" s="33"/>
      <c r="N152" s="33"/>
      <c r="O152" s="33"/>
      <c r="P152" s="33"/>
      <c r="Q152" s="33"/>
      <c r="R152" s="33"/>
      <c r="S152" s="33"/>
      <c r="T152" s="1"/>
      <c r="U152" s="36"/>
      <c r="V152" s="40"/>
    </row>
    <row r="153" spans="1:25" ht="27.95" customHeight="1" x14ac:dyDescent="0.25">
      <c r="A153" s="37">
        <f>A151+1</f>
        <v>124</v>
      </c>
      <c r="B153" s="30" t="s">
        <v>274</v>
      </c>
      <c r="C153" s="49" t="s">
        <v>275</v>
      </c>
      <c r="D153" s="5">
        <v>449.9</v>
      </c>
      <c r="E153" s="39">
        <f>D153*1.1507</f>
        <v>517.69992999999999</v>
      </c>
      <c r="F153" s="39">
        <f t="shared" si="44"/>
        <v>517.69992999999999</v>
      </c>
      <c r="G153" s="37">
        <v>15.2</v>
      </c>
      <c r="H153" s="34">
        <v>15.2</v>
      </c>
      <c r="I153" s="33">
        <f>D153*H153</f>
        <v>6838.48</v>
      </c>
      <c r="J153" s="33">
        <v>100</v>
      </c>
      <c r="K153" s="33">
        <f t="shared" si="46"/>
        <v>6938.48</v>
      </c>
      <c r="L153" s="36">
        <v>0</v>
      </c>
      <c r="M153" s="33">
        <v>180.99</v>
      </c>
      <c r="N153" s="33">
        <v>650.91999999999996</v>
      </c>
      <c r="O153" s="33"/>
      <c r="P153" s="33"/>
      <c r="Q153" s="33"/>
      <c r="R153" s="33"/>
      <c r="S153" s="33"/>
      <c r="T153" s="1">
        <f t="shared" si="48"/>
        <v>0</v>
      </c>
      <c r="U153" s="36">
        <f>SUM(L153+M153+N153+O153+P153+Q153+R153+S153)</f>
        <v>831.91</v>
      </c>
      <c r="V153" s="40">
        <f>K153-U153</f>
        <v>6106.57</v>
      </c>
      <c r="W153" s="42"/>
    </row>
    <row r="154" spans="1:25" ht="27.95" customHeight="1" x14ac:dyDescent="0.25">
      <c r="A154" s="37">
        <f>A153+1</f>
        <v>125</v>
      </c>
      <c r="B154" s="30" t="s">
        <v>71</v>
      </c>
      <c r="C154" s="38" t="s">
        <v>72</v>
      </c>
      <c r="D154" s="5">
        <v>449.98</v>
      </c>
      <c r="E154" s="39">
        <f>D154*1.1507</f>
        <v>517.79198600000007</v>
      </c>
      <c r="F154" s="39">
        <f t="shared" si="44"/>
        <v>517.79198600000007</v>
      </c>
      <c r="G154" s="34">
        <v>15.2</v>
      </c>
      <c r="H154" s="34">
        <v>15.2</v>
      </c>
      <c r="I154" s="33">
        <f>D154*H154</f>
        <v>6839.6959999999999</v>
      </c>
      <c r="J154" s="33">
        <v>100</v>
      </c>
      <c r="K154" s="33">
        <f t="shared" si="46"/>
        <v>6939.6959999999999</v>
      </c>
      <c r="L154" s="36">
        <f>I154*1%</f>
        <v>68.396960000000007</v>
      </c>
      <c r="M154" s="33">
        <v>180.99</v>
      </c>
      <c r="N154" s="33">
        <v>665.31</v>
      </c>
      <c r="O154" s="33"/>
      <c r="P154" s="33"/>
      <c r="Q154" s="36"/>
      <c r="R154" s="36"/>
      <c r="S154" s="33"/>
      <c r="T154" s="1">
        <f t="shared" si="48"/>
        <v>0</v>
      </c>
      <c r="U154" s="36">
        <f>SUM(L154+M154+N154+O154+P154+Q154+R154+S154)</f>
        <v>914.69695999999999</v>
      </c>
      <c r="V154" s="40">
        <f>K154-U154</f>
        <v>6024.9990399999997</v>
      </c>
      <c r="W154" s="42"/>
      <c r="X154" s="36"/>
      <c r="Y154" s="40"/>
    </row>
    <row r="155" spans="1:25" ht="24.75" customHeight="1" x14ac:dyDescent="0.3">
      <c r="A155" s="37">
        <f>A154+1</f>
        <v>126</v>
      </c>
      <c r="B155" s="44" t="s">
        <v>51</v>
      </c>
      <c r="C155" s="45" t="s">
        <v>294</v>
      </c>
      <c r="D155" s="5">
        <v>344.01</v>
      </c>
      <c r="E155" s="39">
        <f>D155*1.1507</f>
        <v>395.852307</v>
      </c>
      <c r="F155" s="39">
        <f>E155</f>
        <v>395.852307</v>
      </c>
      <c r="G155" s="34">
        <v>15.2</v>
      </c>
      <c r="H155" s="34">
        <v>15.2</v>
      </c>
      <c r="I155" s="33">
        <f>D155*H155</f>
        <v>5228.9519999999993</v>
      </c>
      <c r="J155" s="33">
        <v>100</v>
      </c>
      <c r="K155" s="33">
        <f t="shared" si="46"/>
        <v>5328.9519999999993</v>
      </c>
      <c r="L155" s="36">
        <f>I155*1%</f>
        <v>52.289519999999996</v>
      </c>
      <c r="M155" s="33">
        <v>145.31</v>
      </c>
      <c r="N155" s="33">
        <v>412.43</v>
      </c>
      <c r="O155" s="33"/>
      <c r="P155" s="33"/>
      <c r="Q155" s="33"/>
      <c r="R155" s="33"/>
      <c r="S155" s="33"/>
      <c r="T155" s="1">
        <f t="shared" si="48"/>
        <v>0</v>
      </c>
      <c r="U155" s="36">
        <f>SUM(L155+M155+N155+O155+P155+Q155+R155+S155)</f>
        <v>610.02952000000005</v>
      </c>
      <c r="V155" s="40">
        <f>K155-U155</f>
        <v>4718.9224799999993</v>
      </c>
      <c r="W155" s="42"/>
    </row>
    <row r="156" spans="1:25" ht="27.95" customHeight="1" x14ac:dyDescent="0.25">
      <c r="A156" s="37"/>
      <c r="B156" s="37"/>
      <c r="C156" s="31" t="s">
        <v>276</v>
      </c>
      <c r="D156" s="5"/>
      <c r="E156" s="39"/>
      <c r="F156" s="39"/>
      <c r="G156" s="34"/>
      <c r="H156" s="34"/>
      <c r="I156" s="33"/>
      <c r="J156" s="33"/>
      <c r="K156" s="33"/>
      <c r="L156" s="55"/>
      <c r="M156" s="33"/>
      <c r="N156" s="33"/>
      <c r="O156" s="33"/>
      <c r="P156" s="33"/>
      <c r="Q156" s="33"/>
      <c r="R156" s="33"/>
      <c r="S156" s="33"/>
      <c r="T156" s="1"/>
      <c r="U156" s="36"/>
      <c r="V156" s="40"/>
    </row>
    <row r="157" spans="1:25" ht="27.95" customHeight="1" x14ac:dyDescent="0.25">
      <c r="A157" s="37">
        <f>A155+1</f>
        <v>127</v>
      </c>
      <c r="B157" s="30" t="s">
        <v>277</v>
      </c>
      <c r="C157" s="38" t="s">
        <v>278</v>
      </c>
      <c r="D157" s="5">
        <v>431.77</v>
      </c>
      <c r="E157" s="39">
        <f>D157*1.1507</f>
        <v>496.837739</v>
      </c>
      <c r="F157" s="39">
        <f t="shared" si="44"/>
        <v>496.837739</v>
      </c>
      <c r="G157" s="34">
        <v>15.2</v>
      </c>
      <c r="H157" s="34">
        <v>15.2</v>
      </c>
      <c r="I157" s="33">
        <f>D157*H157</f>
        <v>6562.9039999999995</v>
      </c>
      <c r="J157" s="33">
        <v>100</v>
      </c>
      <c r="K157" s="33">
        <f t="shared" si="46"/>
        <v>6662.9039999999995</v>
      </c>
      <c r="L157" s="36">
        <v>0</v>
      </c>
      <c r="M157" s="33">
        <v>173.69</v>
      </c>
      <c r="N157" s="33">
        <v>615.91999999999996</v>
      </c>
      <c r="O157" s="33"/>
      <c r="P157" s="33"/>
      <c r="Q157" s="33"/>
      <c r="R157" s="33"/>
      <c r="S157" s="33"/>
      <c r="T157" s="1">
        <f t="shared" si="48"/>
        <v>0</v>
      </c>
      <c r="U157" s="36">
        <f>SUM(L157+M157+N157+O157+P157+Q157+R157+S157)</f>
        <v>789.6099999999999</v>
      </c>
      <c r="V157" s="40">
        <f>K157-U157</f>
        <v>5873.2939999999999</v>
      </c>
      <c r="W157" s="42"/>
    </row>
    <row r="158" spans="1:25" ht="27.95" customHeight="1" x14ac:dyDescent="0.25">
      <c r="A158" s="37">
        <f>A157+1</f>
        <v>128</v>
      </c>
      <c r="B158" s="37" t="s">
        <v>335</v>
      </c>
      <c r="C158" s="46" t="s">
        <v>281</v>
      </c>
      <c r="D158" s="5">
        <v>261.38</v>
      </c>
      <c r="E158" s="39">
        <f>D158*1.1507</f>
        <v>300.76996600000001</v>
      </c>
      <c r="F158" s="39">
        <f t="shared" si="44"/>
        <v>300.76996600000001</v>
      </c>
      <c r="G158" s="34">
        <v>15.2</v>
      </c>
      <c r="H158" s="34">
        <v>15.2</v>
      </c>
      <c r="I158" s="33">
        <f>D158*H158</f>
        <v>3972.9759999999997</v>
      </c>
      <c r="J158" s="33">
        <v>100</v>
      </c>
      <c r="K158" s="33">
        <f t="shared" si="46"/>
        <v>4072.9759999999997</v>
      </c>
      <c r="L158" s="36">
        <f>I158*1%</f>
        <v>39.729759999999999</v>
      </c>
      <c r="M158" s="33">
        <v>90.25</v>
      </c>
      <c r="N158" s="33">
        <v>275.77999999999997</v>
      </c>
      <c r="O158" s="33"/>
      <c r="P158" s="33"/>
      <c r="Q158" s="33"/>
      <c r="R158" s="33"/>
      <c r="S158" s="33"/>
      <c r="T158" s="1">
        <f t="shared" si="48"/>
        <v>0</v>
      </c>
      <c r="U158" s="36">
        <f>SUM(L158+M158+N158+O158+P158+Q158+R158+S158)</f>
        <v>405.75975999999997</v>
      </c>
      <c r="V158" s="40">
        <f>K158-U158</f>
        <v>3667.2162399999997</v>
      </c>
      <c r="W158" s="42"/>
    </row>
    <row r="159" spans="1:25" ht="27.95" customHeight="1" x14ac:dyDescent="0.25">
      <c r="A159" s="37"/>
      <c r="B159" s="37"/>
      <c r="C159" s="51" t="s">
        <v>282</v>
      </c>
      <c r="D159" s="5"/>
      <c r="E159" s="39"/>
      <c r="F159" s="39"/>
      <c r="G159" s="34"/>
      <c r="H159" s="34"/>
      <c r="I159" s="33"/>
      <c r="J159" s="33"/>
      <c r="K159" s="33"/>
      <c r="L159" s="55"/>
      <c r="M159" s="33"/>
      <c r="N159" s="33"/>
      <c r="O159" s="33"/>
      <c r="P159" s="33"/>
      <c r="Q159" s="33"/>
      <c r="R159" s="33"/>
      <c r="S159" s="33"/>
      <c r="T159" s="1"/>
      <c r="U159" s="36"/>
      <c r="V159" s="40"/>
      <c r="W159" s="42"/>
    </row>
    <row r="160" spans="1:25" ht="27.95" customHeight="1" x14ac:dyDescent="0.25">
      <c r="A160" s="37">
        <f>A158+1</f>
        <v>129</v>
      </c>
      <c r="B160" s="37" t="s">
        <v>327</v>
      </c>
      <c r="C160" s="46" t="s">
        <v>286</v>
      </c>
      <c r="D160" s="5">
        <v>419.62</v>
      </c>
      <c r="E160" s="39">
        <f>D160*1.1507</f>
        <v>482.85673400000002</v>
      </c>
      <c r="F160" s="39">
        <f>E160</f>
        <v>482.85673400000002</v>
      </c>
      <c r="G160" s="34">
        <v>15.2</v>
      </c>
      <c r="H160" s="34">
        <v>15.2</v>
      </c>
      <c r="I160" s="33">
        <f>D160*H160</f>
        <v>6378.2240000000002</v>
      </c>
      <c r="J160" s="33">
        <v>100</v>
      </c>
      <c r="K160" s="33">
        <f t="shared" si="46"/>
        <v>6478.2240000000002</v>
      </c>
      <c r="L160" s="36">
        <f>I160*1%</f>
        <v>63.782240000000002</v>
      </c>
      <c r="M160" s="33">
        <v>168.81</v>
      </c>
      <c r="N160" s="33">
        <v>582.99</v>
      </c>
      <c r="O160" s="33"/>
      <c r="P160" s="33"/>
      <c r="Q160" s="33"/>
      <c r="R160" s="33"/>
      <c r="S160" s="33"/>
      <c r="T160" s="1">
        <f t="shared" si="48"/>
        <v>0</v>
      </c>
      <c r="U160" s="36">
        <f>SUM(L160+M160+N160+O160+P160+Q160+R160+S160)</f>
        <v>815.58223999999996</v>
      </c>
      <c r="V160" s="40">
        <f>K160-U160</f>
        <v>5662.6417600000004</v>
      </c>
      <c r="W160" s="42"/>
    </row>
    <row r="161" spans="1:23" ht="27.95" customHeight="1" x14ac:dyDescent="0.25">
      <c r="A161" s="37"/>
      <c r="B161" s="37"/>
      <c r="C161" s="51" t="s">
        <v>285</v>
      </c>
      <c r="D161" s="5"/>
      <c r="E161" s="39"/>
      <c r="F161" s="39"/>
      <c r="G161" s="34"/>
      <c r="H161" s="34"/>
      <c r="I161" s="33"/>
      <c r="J161" s="33"/>
      <c r="K161" s="33"/>
      <c r="L161" s="55"/>
      <c r="M161" s="33"/>
      <c r="N161" s="33"/>
      <c r="O161" s="33"/>
      <c r="P161" s="33"/>
      <c r="Q161" s="33"/>
      <c r="R161" s="33"/>
      <c r="S161" s="33"/>
      <c r="T161" s="1"/>
      <c r="U161" s="36"/>
      <c r="V161" s="40"/>
      <c r="W161" s="42"/>
    </row>
    <row r="162" spans="1:23" ht="21.75" customHeight="1" x14ac:dyDescent="0.3">
      <c r="A162" s="59"/>
      <c r="B162" s="37"/>
      <c r="C162" s="60" t="s">
        <v>315</v>
      </c>
      <c r="D162" s="5"/>
      <c r="E162" s="39"/>
      <c r="F162" s="39"/>
      <c r="G162" s="34"/>
      <c r="H162" s="34"/>
      <c r="I162" s="33"/>
      <c r="J162" s="33"/>
      <c r="K162" s="33"/>
      <c r="L162" s="55"/>
      <c r="M162" s="33"/>
      <c r="N162" s="33"/>
      <c r="O162" s="33"/>
      <c r="P162" s="33"/>
      <c r="Q162" s="33"/>
      <c r="R162" s="33"/>
      <c r="S162" s="33"/>
      <c r="T162" s="1"/>
      <c r="U162" s="36"/>
      <c r="V162" s="40"/>
    </row>
    <row r="163" spans="1:23" ht="21.75" customHeight="1" x14ac:dyDescent="0.3">
      <c r="A163" s="59">
        <f>A160+1</f>
        <v>130</v>
      </c>
      <c r="B163" s="37" t="s">
        <v>299</v>
      </c>
      <c r="C163" s="6" t="s">
        <v>300</v>
      </c>
      <c r="D163" s="5">
        <v>443.42</v>
      </c>
      <c r="E163" s="39">
        <f>D163*1.1507</f>
        <v>510.24339400000002</v>
      </c>
      <c r="F163" s="39">
        <f t="shared" si="44"/>
        <v>510.24339400000002</v>
      </c>
      <c r="G163" s="34">
        <v>15.2</v>
      </c>
      <c r="H163" s="34">
        <v>15.2</v>
      </c>
      <c r="I163" s="33">
        <f>D163*H163</f>
        <v>6739.9840000000004</v>
      </c>
      <c r="J163" s="33">
        <v>100</v>
      </c>
      <c r="K163" s="33">
        <f t="shared" si="46"/>
        <v>6839.9840000000004</v>
      </c>
      <c r="L163" s="55">
        <v>0</v>
      </c>
      <c r="M163" s="33">
        <v>178.38</v>
      </c>
      <c r="N163" s="33">
        <v>647.66</v>
      </c>
      <c r="O163" s="33"/>
      <c r="P163" s="33"/>
      <c r="Q163" s="33"/>
      <c r="R163" s="33"/>
      <c r="S163" s="33"/>
      <c r="T163" s="1">
        <f t="shared" si="48"/>
        <v>0</v>
      </c>
      <c r="U163" s="36">
        <f>SUM(L163+M163+N163+O163+P163+Q163+R163+S163)</f>
        <v>826.04</v>
      </c>
      <c r="V163" s="40">
        <f>K163-U163</f>
        <v>6013.9440000000004</v>
      </c>
      <c r="W163" s="42"/>
    </row>
    <row r="164" spans="1:23" ht="26.25" customHeight="1" x14ac:dyDescent="0.3">
      <c r="A164" s="59">
        <f>A163+1</f>
        <v>131</v>
      </c>
      <c r="B164" s="37" t="s">
        <v>317</v>
      </c>
      <c r="C164" s="6" t="s">
        <v>316</v>
      </c>
      <c r="D164" s="5">
        <v>397.2</v>
      </c>
      <c r="E164" s="39">
        <f>D164*1.1507</f>
        <v>457.05804000000001</v>
      </c>
      <c r="F164" s="39">
        <f t="shared" si="44"/>
        <v>457.05804000000001</v>
      </c>
      <c r="G164" s="34">
        <v>15.2</v>
      </c>
      <c r="H164" s="34">
        <v>15.2</v>
      </c>
      <c r="I164" s="33">
        <f>D164*H164</f>
        <v>6037.44</v>
      </c>
      <c r="J164" s="33">
        <v>100</v>
      </c>
      <c r="K164" s="33">
        <f t="shared" si="46"/>
        <v>6137.44</v>
      </c>
      <c r="L164" s="55"/>
      <c r="M164" s="33">
        <v>0</v>
      </c>
      <c r="N164" s="33">
        <v>528.47</v>
      </c>
      <c r="O164" s="33"/>
      <c r="P164" s="33"/>
      <c r="Q164" s="33"/>
      <c r="R164" s="33"/>
      <c r="S164" s="33"/>
      <c r="T164" s="1">
        <f t="shared" si="48"/>
        <v>0</v>
      </c>
      <c r="U164" s="36">
        <f>SUM(L164+M164+N164+O164+P164+Q164+R164+S164)</f>
        <v>528.47</v>
      </c>
      <c r="V164" s="40">
        <f>K164-U164</f>
        <v>5608.9699999999993</v>
      </c>
    </row>
    <row r="165" spans="1:23" ht="27.95" customHeight="1" x14ac:dyDescent="0.25">
      <c r="A165" s="30"/>
      <c r="C165" s="6"/>
      <c r="D165" s="61"/>
      <c r="E165" s="39"/>
      <c r="F165" s="39"/>
      <c r="G165" s="54"/>
      <c r="H165" s="54"/>
      <c r="I165" s="62">
        <f>SUM(I11:I164)</f>
        <v>728495.41599999892</v>
      </c>
      <c r="J165" s="62">
        <f>SUM(J11:J164)</f>
        <v>13100</v>
      </c>
      <c r="K165" s="62">
        <f t="shared" ref="K165:V165" si="52">SUM(K11:K164)</f>
        <v>741595.41599999904</v>
      </c>
      <c r="L165" s="62">
        <f t="shared" si="52"/>
        <v>5669.9769600000054</v>
      </c>
      <c r="M165" s="62">
        <f t="shared" si="52"/>
        <v>18323.089999999997</v>
      </c>
      <c r="N165" s="62">
        <f t="shared" si="52"/>
        <v>63571.129999999954</v>
      </c>
      <c r="O165" s="62">
        <f t="shared" si="52"/>
        <v>302.82</v>
      </c>
      <c r="P165" s="62">
        <f t="shared" si="52"/>
        <v>800</v>
      </c>
      <c r="Q165" s="62">
        <f t="shared" si="52"/>
        <v>10470.1684</v>
      </c>
      <c r="R165" s="62">
        <f t="shared" si="52"/>
        <v>6054.44</v>
      </c>
      <c r="S165" s="62">
        <f t="shared" si="52"/>
        <v>0</v>
      </c>
      <c r="T165" s="62">
        <f t="shared" si="52"/>
        <v>17627.428400000001</v>
      </c>
      <c r="U165" s="62">
        <f t="shared" si="52"/>
        <v>105191.62535999998</v>
      </c>
      <c r="V165" s="62">
        <f t="shared" si="52"/>
        <v>636403.79064000002</v>
      </c>
    </row>
    <row r="166" spans="1:23" ht="27.95" customHeight="1" x14ac:dyDescent="0.25">
      <c r="A166" s="30"/>
      <c r="C166" s="6"/>
      <c r="D166" s="61"/>
      <c r="E166" s="39"/>
      <c r="F166" s="39"/>
      <c r="G166" s="54"/>
      <c r="H166" s="54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</row>
    <row r="167" spans="1:23" ht="27.95" customHeight="1" x14ac:dyDescent="0.25">
      <c r="A167" s="30"/>
      <c r="C167" s="6"/>
      <c r="D167" s="61"/>
      <c r="E167" s="39"/>
      <c r="F167" s="39"/>
      <c r="G167" s="54"/>
      <c r="H167" s="54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82"/>
      <c r="V167" s="63"/>
    </row>
    <row r="168" spans="1:23" ht="18" customHeight="1" x14ac:dyDescent="0.25">
      <c r="A168" s="37"/>
      <c r="B168" s="37" t="s">
        <v>0</v>
      </c>
      <c r="C168" s="38"/>
      <c r="D168" s="33"/>
      <c r="E168" s="64"/>
      <c r="F168" s="64"/>
      <c r="G168" s="65"/>
      <c r="H168" s="65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7"/>
      <c r="U168" s="67"/>
      <c r="V168" s="67"/>
    </row>
    <row r="169" spans="1:23" ht="17.25" x14ac:dyDescent="0.25">
      <c r="A169" s="49"/>
      <c r="B169" s="68" t="s">
        <v>287</v>
      </c>
      <c r="C169" s="68" t="s">
        <v>288</v>
      </c>
      <c r="D169" s="49"/>
      <c r="E169" s="49"/>
      <c r="F169" s="49"/>
      <c r="G169" s="49"/>
      <c r="H169" s="49"/>
      <c r="I169" s="49"/>
      <c r="J169" s="49"/>
      <c r="K169" s="68" t="s">
        <v>287</v>
      </c>
      <c r="L169" s="68" t="s">
        <v>8</v>
      </c>
      <c r="M169" s="49"/>
      <c r="N169" s="49"/>
      <c r="O169" s="49"/>
      <c r="P169" s="49"/>
      <c r="Q169" s="49"/>
      <c r="R169" s="49"/>
      <c r="S169" s="49"/>
      <c r="T169" s="49"/>
      <c r="U169" s="49"/>
      <c r="V169" s="69"/>
    </row>
    <row r="170" spans="1:23" ht="18" thickBot="1" x14ac:dyDescent="0.3">
      <c r="A170" s="49"/>
      <c r="B170" s="70">
        <v>3</v>
      </c>
      <c r="C170" s="70" t="s">
        <v>290</v>
      </c>
      <c r="D170" s="49"/>
      <c r="E170" s="49" t="s">
        <v>0</v>
      </c>
      <c r="F170" s="49"/>
      <c r="G170" s="49"/>
      <c r="H170" s="49"/>
      <c r="I170" s="49"/>
      <c r="J170" s="49"/>
      <c r="K170" s="70">
        <v>2</v>
      </c>
      <c r="L170" s="71" t="s">
        <v>296</v>
      </c>
      <c r="M170" s="49"/>
      <c r="N170" s="49"/>
      <c r="O170" s="49"/>
      <c r="P170" s="49"/>
      <c r="Q170" s="49"/>
      <c r="R170" s="49"/>
      <c r="S170" s="49"/>
      <c r="T170" s="49"/>
      <c r="U170" s="62"/>
      <c r="V170" s="49"/>
    </row>
    <row r="171" spans="1:23" ht="17.25" x14ac:dyDescent="0.25">
      <c r="A171" s="49"/>
      <c r="B171" s="70">
        <v>1</v>
      </c>
      <c r="C171" s="70" t="s">
        <v>289</v>
      </c>
      <c r="D171" s="49"/>
      <c r="E171" s="49"/>
      <c r="F171" s="72" t="s">
        <v>311</v>
      </c>
      <c r="G171" s="3">
        <v>2.4150000000000001E-2</v>
      </c>
      <c r="H171" s="49"/>
      <c r="I171" s="49"/>
      <c r="J171" s="49"/>
      <c r="K171" s="70">
        <v>4</v>
      </c>
      <c r="L171" s="71" t="s">
        <v>297</v>
      </c>
      <c r="M171" s="49"/>
      <c r="N171" s="49"/>
      <c r="O171" s="49"/>
      <c r="P171" s="49"/>
      <c r="Q171" s="49"/>
      <c r="R171" s="49"/>
      <c r="S171" s="49"/>
      <c r="T171" s="33"/>
      <c r="U171" s="49"/>
      <c r="V171" s="49"/>
    </row>
    <row r="172" spans="1:23" ht="18" thickBot="1" x14ac:dyDescent="0.35">
      <c r="A172" s="44" t="s">
        <v>0</v>
      </c>
      <c r="B172" s="73"/>
      <c r="C172" s="73"/>
      <c r="D172" s="44"/>
      <c r="E172" s="44"/>
      <c r="F172" s="74" t="s">
        <v>312</v>
      </c>
      <c r="G172" s="75">
        <v>395.85</v>
      </c>
      <c r="H172" s="44"/>
      <c r="I172" s="44"/>
      <c r="J172" s="44"/>
      <c r="K172" s="70">
        <v>8</v>
      </c>
      <c r="L172" s="71" t="s">
        <v>308</v>
      </c>
      <c r="M172" s="44"/>
      <c r="N172" s="44"/>
      <c r="O172" s="44"/>
      <c r="P172" s="44"/>
      <c r="Q172" s="44"/>
      <c r="R172" s="44"/>
      <c r="S172" s="44"/>
      <c r="T172" s="44"/>
      <c r="U172" s="44"/>
      <c r="V172" s="44"/>
    </row>
    <row r="173" spans="1:23" ht="16.5" thickTop="1" x14ac:dyDescent="0.25">
      <c r="B173" s="73"/>
      <c r="C173" s="73"/>
      <c r="F173" s="74"/>
      <c r="G173" s="76">
        <f>+G172*G171</f>
        <v>9.5597775000000009</v>
      </c>
      <c r="K173" s="70">
        <v>10</v>
      </c>
      <c r="L173" s="71" t="s">
        <v>291</v>
      </c>
    </row>
    <row r="174" spans="1:23" ht="16.5" thickBot="1" x14ac:dyDescent="0.3">
      <c r="B174" s="73"/>
      <c r="C174" s="73"/>
      <c r="F174" s="74" t="s">
        <v>313</v>
      </c>
      <c r="G174" s="75">
        <v>30.4</v>
      </c>
      <c r="K174" s="70">
        <v>12</v>
      </c>
      <c r="L174" s="71" t="s">
        <v>22</v>
      </c>
    </row>
    <row r="175" spans="1:23" ht="16.5" thickTop="1" x14ac:dyDescent="0.25">
      <c r="B175" s="73"/>
      <c r="C175" s="73"/>
      <c r="F175" s="74"/>
      <c r="G175" s="76">
        <f>+G173*G174</f>
        <v>290.61723599999999</v>
      </c>
      <c r="K175" s="70">
        <v>14</v>
      </c>
      <c r="L175" s="71" t="s">
        <v>304</v>
      </c>
    </row>
    <row r="176" spans="1:23" x14ac:dyDescent="0.25">
      <c r="B176" s="73"/>
      <c r="C176" s="73"/>
      <c r="F176" s="74"/>
      <c r="G176" s="77"/>
      <c r="K176" s="70">
        <v>32</v>
      </c>
      <c r="L176" s="71" t="s">
        <v>20</v>
      </c>
    </row>
    <row r="177" spans="2:20" ht="16.5" thickBot="1" x14ac:dyDescent="0.3">
      <c r="B177" s="73"/>
      <c r="C177" s="73"/>
      <c r="F177" s="78" t="s">
        <v>314</v>
      </c>
      <c r="G177" s="4">
        <f>+G175/2</f>
        <v>145.308618</v>
      </c>
      <c r="K177" s="70">
        <v>34</v>
      </c>
      <c r="L177" s="71" t="s">
        <v>21</v>
      </c>
    </row>
    <row r="178" spans="2:20" x14ac:dyDescent="0.25">
      <c r="B178" s="73"/>
      <c r="C178" s="73"/>
      <c r="K178" s="73"/>
      <c r="L178" s="79"/>
    </row>
    <row r="179" spans="2:20" x14ac:dyDescent="0.25">
      <c r="B179" s="73"/>
      <c r="C179" s="73"/>
      <c r="K179" s="73"/>
      <c r="L179" s="79"/>
    </row>
    <row r="180" spans="2:20" x14ac:dyDescent="0.25">
      <c r="B180" s="73"/>
      <c r="C180" s="80"/>
      <c r="K180" s="73"/>
      <c r="L180" s="79"/>
    </row>
    <row r="181" spans="2:20" x14ac:dyDescent="0.25">
      <c r="B181" s="73"/>
      <c r="C181" s="73"/>
      <c r="K181" s="73"/>
      <c r="L181" s="79"/>
    </row>
    <row r="182" spans="2:20" x14ac:dyDescent="0.25">
      <c r="B182" s="73"/>
      <c r="C182" s="73"/>
      <c r="K182" s="73"/>
      <c r="L182" s="79"/>
    </row>
    <row r="183" spans="2:20" x14ac:dyDescent="0.25">
      <c r="B183" s="73"/>
      <c r="C183" s="73"/>
      <c r="G183" s="6" t="s">
        <v>0</v>
      </c>
      <c r="K183" s="73"/>
      <c r="L183" s="79"/>
    </row>
    <row r="184" spans="2:20" x14ac:dyDescent="0.25">
      <c r="B184" s="73"/>
      <c r="C184" s="73"/>
      <c r="K184" s="73"/>
      <c r="L184" s="79"/>
    </row>
    <row r="185" spans="2:20" x14ac:dyDescent="0.25">
      <c r="B185" s="73"/>
      <c r="C185" s="73"/>
      <c r="K185" s="73"/>
      <c r="L185" s="79"/>
    </row>
    <row r="186" spans="2:20" x14ac:dyDescent="0.25">
      <c r="B186" s="81"/>
      <c r="C186" s="81"/>
      <c r="K186" s="73"/>
      <c r="L186" s="79"/>
    </row>
    <row r="187" spans="2:20" x14ac:dyDescent="0.25">
      <c r="K187" s="73"/>
      <c r="L187" s="79"/>
      <c r="T187" s="6" t="s">
        <v>5</v>
      </c>
    </row>
    <row r="188" spans="2:20" x14ac:dyDescent="0.25">
      <c r="K188" s="73"/>
      <c r="L188" s="79"/>
    </row>
    <row r="189" spans="2:20" x14ac:dyDescent="0.25">
      <c r="K189" s="73"/>
      <c r="L189" s="79"/>
      <c r="M189" s="6" t="s">
        <v>0</v>
      </c>
    </row>
    <row r="190" spans="2:20" x14ac:dyDescent="0.25">
      <c r="E190" s="6" t="s">
        <v>0</v>
      </c>
      <c r="K190" s="73"/>
    </row>
    <row r="194" spans="5:21" x14ac:dyDescent="0.25">
      <c r="I194" s="6" t="s">
        <v>0</v>
      </c>
    </row>
    <row r="195" spans="5:21" x14ac:dyDescent="0.25">
      <c r="U195" s="6" t="s">
        <v>0</v>
      </c>
    </row>
    <row r="199" spans="5:21" x14ac:dyDescent="0.25">
      <c r="T199" s="6" t="s">
        <v>0</v>
      </c>
    </row>
    <row r="206" spans="5:21" x14ac:dyDescent="0.25">
      <c r="E206" s="6" t="s">
        <v>0</v>
      </c>
    </row>
    <row r="210" spans="3:3" x14ac:dyDescent="0.25">
      <c r="C210" s="7" t="s">
        <v>0</v>
      </c>
    </row>
  </sheetData>
  <mergeCells count="29">
    <mergeCell ref="U7:U9"/>
    <mergeCell ref="V7:V9"/>
    <mergeCell ref="W7:W9"/>
    <mergeCell ref="O7:O8"/>
    <mergeCell ref="P7:P8"/>
    <mergeCell ref="Q7:Q8"/>
    <mergeCell ref="S7:S8"/>
    <mergeCell ref="T7:T8"/>
    <mergeCell ref="A7:A9"/>
    <mergeCell ref="B7:B9"/>
    <mergeCell ref="C7:C9"/>
    <mergeCell ref="D7:D9"/>
    <mergeCell ref="E7:E9"/>
    <mergeCell ref="F7:F9"/>
    <mergeCell ref="D2:T2"/>
    <mergeCell ref="D3:I3"/>
    <mergeCell ref="H4:I4"/>
    <mergeCell ref="L5:U5"/>
    <mergeCell ref="D6:I6"/>
    <mergeCell ref="L6:M6"/>
    <mergeCell ref="R7:R8"/>
    <mergeCell ref="G7:G9"/>
    <mergeCell ref="H7:H9"/>
    <mergeCell ref="I7:I9"/>
    <mergeCell ref="J7:J8"/>
    <mergeCell ref="K7:K9"/>
    <mergeCell ref="L7:L8"/>
    <mergeCell ref="M7:M8"/>
    <mergeCell ref="N7:N8"/>
  </mergeCells>
  <pageMargins left="0.70866141732283461" right="0.70866141732283461" top="0.74803149606299213" bottom="0.74803149606299213" header="0.31496062992125984" footer="0.31496062992125984"/>
  <pageSetup paperSize="129" scale="10" fitToHeight="0" orientation="landscape" r:id="rId1"/>
  <rowBreaks count="4" manualBreakCount="4">
    <brk id="46" max="21" man="1"/>
    <brk id="89" max="21" man="1"/>
    <brk id="132" max="21" man="1"/>
    <brk id="177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0"/>
  <sheetViews>
    <sheetView view="pageBreakPreview" topLeftCell="A31" zoomScale="90" zoomScaleNormal="100" zoomScaleSheetLayoutView="90" workbookViewId="0">
      <selection activeCell="V65" sqref="V65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85546875" style="6" customWidth="1"/>
    <col min="11" max="11" width="15.5703125" style="6" customWidth="1"/>
    <col min="12" max="12" width="13" style="6" customWidth="1"/>
    <col min="13" max="13" width="14.85546875" style="6" customWidth="1"/>
    <col min="14" max="14" width="13.7109375" style="6" customWidth="1"/>
    <col min="15" max="15" width="14.42578125" style="6" customWidth="1"/>
    <col min="16" max="16" width="19.5703125" style="6" customWidth="1"/>
    <col min="17" max="17" width="13.5703125" style="6" customWidth="1"/>
    <col min="18" max="18" width="14.28515625" style="6" customWidth="1"/>
    <col min="19" max="19" width="14.5703125" style="6" customWidth="1"/>
    <col min="20" max="20" width="16.7109375" style="6" customWidth="1"/>
    <col min="21" max="21" width="14.5703125" style="6" customWidth="1"/>
    <col min="22" max="22" width="17.28515625" style="6" customWidth="1"/>
    <col min="23" max="23" width="27" style="6" customWidth="1"/>
    <col min="24" max="16384" width="12.7109375" style="6"/>
  </cols>
  <sheetData>
    <row r="1" spans="1:24" x14ac:dyDescent="0.25">
      <c r="B1" s="6" t="s">
        <v>0</v>
      </c>
      <c r="C1" s="7" t="s">
        <v>0</v>
      </c>
      <c r="E1" s="6" t="s">
        <v>0</v>
      </c>
      <c r="M1" s="6" t="s">
        <v>0</v>
      </c>
      <c r="T1" s="6" t="s">
        <v>0</v>
      </c>
    </row>
    <row r="2" spans="1:24" x14ac:dyDescent="0.25">
      <c r="A2" s="8" t="s">
        <v>0</v>
      </c>
      <c r="B2" s="8" t="s">
        <v>0</v>
      </c>
      <c r="D2" s="86" t="s">
        <v>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6" t="s">
        <v>0</v>
      </c>
    </row>
    <row r="3" spans="1:24" x14ac:dyDescent="0.25">
      <c r="A3" s="9" t="s">
        <v>0</v>
      </c>
      <c r="B3" s="9"/>
      <c r="C3" s="10" t="s">
        <v>0</v>
      </c>
      <c r="D3" s="87" t="s">
        <v>2</v>
      </c>
      <c r="E3" s="87"/>
      <c r="F3" s="87"/>
      <c r="G3" s="87"/>
      <c r="H3" s="87"/>
      <c r="I3" s="87"/>
      <c r="J3" s="11"/>
      <c r="K3" s="12"/>
      <c r="L3" s="13"/>
      <c r="M3" s="14"/>
      <c r="N3" s="14"/>
      <c r="O3" s="14"/>
      <c r="P3" s="14"/>
      <c r="Q3" s="14"/>
      <c r="R3" s="14"/>
      <c r="S3" s="14"/>
      <c r="T3" s="2"/>
      <c r="U3" s="15" t="s">
        <v>0</v>
      </c>
      <c r="V3" s="15"/>
    </row>
    <row r="4" spans="1:24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88"/>
      <c r="I4" s="88"/>
      <c r="J4" s="18"/>
      <c r="K4" s="12"/>
      <c r="V4" s="19"/>
      <c r="W4" s="19"/>
      <c r="X4" s="19"/>
    </row>
    <row r="5" spans="1:24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12"/>
      <c r="L5" s="89" t="s">
        <v>339</v>
      </c>
      <c r="M5" s="89"/>
      <c r="N5" s="89"/>
      <c r="O5" s="89"/>
      <c r="P5" s="89"/>
      <c r="Q5" s="89"/>
      <c r="R5" s="89"/>
      <c r="S5" s="89"/>
      <c r="T5" s="89"/>
      <c r="U5" s="89"/>
    </row>
    <row r="6" spans="1:24" x14ac:dyDescent="0.25">
      <c r="A6" s="21"/>
      <c r="B6" s="21"/>
      <c r="C6" s="22"/>
      <c r="D6" s="90" t="s">
        <v>7</v>
      </c>
      <c r="E6" s="91"/>
      <c r="F6" s="91"/>
      <c r="G6" s="91"/>
      <c r="H6" s="91"/>
      <c r="I6" s="92"/>
      <c r="J6" s="23"/>
      <c r="K6" s="24"/>
      <c r="L6" s="93" t="s">
        <v>8</v>
      </c>
      <c r="M6" s="94"/>
      <c r="N6" s="25"/>
      <c r="O6" s="25"/>
      <c r="P6" s="25"/>
      <c r="Q6" s="25"/>
      <c r="R6" s="25"/>
      <c r="S6" s="25"/>
      <c r="T6" s="26"/>
      <c r="U6" s="27"/>
      <c r="V6" s="15"/>
    </row>
    <row r="7" spans="1:24" ht="15.75" customHeight="1" x14ac:dyDescent="0.25">
      <c r="A7" s="100" t="s">
        <v>9</v>
      </c>
      <c r="B7" s="102" t="s">
        <v>10</v>
      </c>
      <c r="C7" s="104" t="s">
        <v>11</v>
      </c>
      <c r="D7" s="107" t="s">
        <v>12</v>
      </c>
      <c r="E7" s="83" t="s">
        <v>13</v>
      </c>
      <c r="F7" s="83" t="s">
        <v>14</v>
      </c>
      <c r="G7" s="95" t="s">
        <v>15</v>
      </c>
      <c r="H7" s="95" t="s">
        <v>16</v>
      </c>
      <c r="I7" s="83" t="s">
        <v>17</v>
      </c>
      <c r="J7" s="83" t="s">
        <v>290</v>
      </c>
      <c r="K7" s="83" t="s">
        <v>18</v>
      </c>
      <c r="L7" s="98" t="s">
        <v>292</v>
      </c>
      <c r="M7" s="83" t="s">
        <v>19</v>
      </c>
      <c r="N7" s="83" t="s">
        <v>318</v>
      </c>
      <c r="O7" s="83" t="s">
        <v>325</v>
      </c>
      <c r="P7" s="83" t="s">
        <v>20</v>
      </c>
      <c r="Q7" s="83" t="s">
        <v>21</v>
      </c>
      <c r="R7" s="83" t="s">
        <v>22</v>
      </c>
      <c r="S7" s="114" t="s">
        <v>304</v>
      </c>
      <c r="T7" s="116" t="s">
        <v>23</v>
      </c>
      <c r="U7" s="98" t="s">
        <v>24</v>
      </c>
      <c r="V7" s="98" t="s">
        <v>25</v>
      </c>
      <c r="W7" s="111" t="s">
        <v>293</v>
      </c>
    </row>
    <row r="8" spans="1:24" ht="24" customHeight="1" x14ac:dyDescent="0.25">
      <c r="A8" s="101"/>
      <c r="B8" s="102"/>
      <c r="C8" s="105"/>
      <c r="D8" s="108"/>
      <c r="E8" s="84"/>
      <c r="F8" s="84"/>
      <c r="G8" s="96"/>
      <c r="H8" s="96"/>
      <c r="I8" s="84"/>
      <c r="J8" s="85"/>
      <c r="K8" s="84"/>
      <c r="L8" s="99"/>
      <c r="M8" s="85"/>
      <c r="N8" s="85"/>
      <c r="O8" s="85"/>
      <c r="P8" s="85"/>
      <c r="Q8" s="85"/>
      <c r="R8" s="85"/>
      <c r="S8" s="115"/>
      <c r="T8" s="117"/>
      <c r="U8" s="110"/>
      <c r="V8" s="110"/>
      <c r="W8" s="112"/>
    </row>
    <row r="9" spans="1:24" ht="33" customHeight="1" x14ac:dyDescent="0.25">
      <c r="A9" s="101"/>
      <c r="B9" s="103"/>
      <c r="C9" s="106"/>
      <c r="D9" s="109"/>
      <c r="E9" s="85"/>
      <c r="F9" s="85"/>
      <c r="G9" s="97"/>
      <c r="H9" s="97"/>
      <c r="I9" s="85"/>
      <c r="J9" s="28" t="s">
        <v>322</v>
      </c>
      <c r="K9" s="85"/>
      <c r="L9" s="29" t="s">
        <v>26</v>
      </c>
      <c r="M9" s="29" t="s">
        <v>27</v>
      </c>
      <c r="N9" s="28" t="s">
        <v>319</v>
      </c>
      <c r="O9" s="28" t="s">
        <v>307</v>
      </c>
      <c r="P9" s="28" t="s">
        <v>28</v>
      </c>
      <c r="Q9" s="28" t="s">
        <v>29</v>
      </c>
      <c r="R9" s="28" t="s">
        <v>30</v>
      </c>
      <c r="S9" s="28" t="s">
        <v>303</v>
      </c>
      <c r="T9" s="28" t="s">
        <v>309</v>
      </c>
      <c r="U9" s="99"/>
      <c r="V9" s="99"/>
      <c r="W9" s="113"/>
    </row>
    <row r="10" spans="1:24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5"/>
      <c r="L10" s="36"/>
      <c r="M10" s="33"/>
      <c r="N10" s="33"/>
      <c r="O10" s="33"/>
      <c r="P10" s="33"/>
      <c r="Q10" s="33"/>
      <c r="R10" s="33"/>
      <c r="S10" s="33"/>
      <c r="T10" s="1"/>
      <c r="U10" s="36"/>
      <c r="V10" s="36"/>
    </row>
    <row r="11" spans="1:24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/>
      <c r="K11" s="33">
        <f>SUM(I11+J11)</f>
        <v>15452.472</v>
      </c>
      <c r="L11" s="36">
        <v>0</v>
      </c>
      <c r="M11" s="33">
        <v>408.97</v>
      </c>
      <c r="N11" s="33">
        <v>2477.59</v>
      </c>
      <c r="P11" s="33"/>
      <c r="Q11" s="33"/>
      <c r="R11" s="33"/>
      <c r="S11" s="33"/>
      <c r="T11" s="1">
        <f>SUM(O11+P11+Q11+R11+S11)</f>
        <v>0</v>
      </c>
      <c r="U11" s="36">
        <f>SUM(L11+M11+N11+O11+P11+Q11+R11+S11)</f>
        <v>2886.5600000000004</v>
      </c>
      <c r="V11" s="40">
        <f>K11-U11</f>
        <v>12565.912</v>
      </c>
      <c r="W11" s="41"/>
    </row>
    <row r="12" spans="1:24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6"/>
      <c r="M12" s="33"/>
      <c r="N12" s="33"/>
      <c r="P12" s="33"/>
      <c r="Q12" s="33"/>
      <c r="R12" s="33"/>
      <c r="S12" s="33"/>
      <c r="T12" s="1"/>
      <c r="U12" s="36"/>
      <c r="V12" s="40"/>
    </row>
    <row r="13" spans="1:24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/>
      <c r="K13" s="33">
        <f t="shared" ref="K13:K76" si="0">SUM(I13+J13)</f>
        <v>13315.503999999999</v>
      </c>
      <c r="L13" s="36">
        <v>0</v>
      </c>
      <c r="M13" s="33">
        <v>0</v>
      </c>
      <c r="N13" s="33">
        <v>2021.13</v>
      </c>
      <c r="O13" s="33"/>
      <c r="P13" s="33"/>
      <c r="Q13" s="33"/>
      <c r="R13" s="33"/>
      <c r="S13" s="33"/>
      <c r="T13" s="1">
        <f t="shared" ref="T13:T76" si="1">SUM(O13+P13+Q13+R13+S13)</f>
        <v>0</v>
      </c>
      <c r="U13" s="36">
        <f>SUM(L13+M13+N13+O13+P13+Q13+R13+S13)</f>
        <v>2021.13</v>
      </c>
      <c r="V13" s="40">
        <f>K13-U13</f>
        <v>11294.374</v>
      </c>
      <c r="W13" s="42"/>
    </row>
    <row r="14" spans="1:24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836.4</v>
      </c>
      <c r="K14" s="33">
        <f t="shared" si="0"/>
        <v>8945.9039999999986</v>
      </c>
      <c r="L14" s="36">
        <v>0</v>
      </c>
      <c r="M14" s="33">
        <v>214.62</v>
      </c>
      <c r="N14" s="33">
        <v>909.13</v>
      </c>
      <c r="O14" s="33"/>
      <c r="P14" s="33"/>
      <c r="Q14" s="33"/>
      <c r="R14" s="33"/>
      <c r="S14" s="33"/>
      <c r="T14" s="1">
        <f t="shared" si="1"/>
        <v>0</v>
      </c>
      <c r="U14" s="36">
        <f>SUM(L14+M14+N14+O14+P14+Q14+R14+S14)</f>
        <v>1123.75</v>
      </c>
      <c r="V14" s="40">
        <f>K14-U14</f>
        <v>7822.1539999999986</v>
      </c>
      <c r="W14" s="41"/>
    </row>
    <row r="15" spans="1:24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836.4</v>
      </c>
      <c r="K15" s="33">
        <f t="shared" si="0"/>
        <v>7713.9439999999995</v>
      </c>
      <c r="L15" s="36">
        <f>I15*1%</f>
        <v>68.775440000000003</v>
      </c>
      <c r="M15" s="33">
        <v>182.02</v>
      </c>
      <c r="N15" s="33">
        <v>672.31</v>
      </c>
      <c r="O15" s="33"/>
      <c r="P15" s="33"/>
      <c r="Q15" s="33"/>
      <c r="R15" s="33"/>
      <c r="S15" s="33"/>
      <c r="T15" s="1">
        <f t="shared" si="1"/>
        <v>0</v>
      </c>
      <c r="U15" s="36">
        <f>SUM(L15+M15+N15+O15+P15+Q15+R15+S15)</f>
        <v>923.10543999999993</v>
      </c>
      <c r="V15" s="40">
        <f>K15-U15</f>
        <v>6790.8385599999992</v>
      </c>
      <c r="W15" s="42"/>
    </row>
    <row r="16" spans="1:24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1394</v>
      </c>
      <c r="K16" s="33">
        <f t="shared" si="0"/>
        <v>7644.3919999999998</v>
      </c>
      <c r="L16" s="36">
        <f>I16*1%</f>
        <v>62.503920000000001</v>
      </c>
      <c r="M16" s="33">
        <v>152.25</v>
      </c>
      <c r="N16" s="33">
        <v>562.54</v>
      </c>
      <c r="O16" s="33"/>
      <c r="P16" s="33"/>
      <c r="Q16" s="33"/>
      <c r="R16" s="33">
        <v>500</v>
      </c>
      <c r="S16" s="33"/>
      <c r="T16" s="1">
        <f t="shared" si="1"/>
        <v>500</v>
      </c>
      <c r="U16" s="36">
        <f>SUM(L16+M16+N16+O16+P16+Q16+R16+S16)</f>
        <v>1277.2939200000001</v>
      </c>
      <c r="V16" s="40">
        <f>K16-U16</f>
        <v>6367.0980799999998</v>
      </c>
      <c r="W16" s="42"/>
    </row>
    <row r="17" spans="1:23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1394</v>
      </c>
      <c r="K17" s="33">
        <f t="shared" si="0"/>
        <v>6854.4480000000003</v>
      </c>
      <c r="L17" s="36">
        <f>I17*1%</f>
        <v>54.604480000000002</v>
      </c>
      <c r="M17" s="33">
        <v>144.52000000000001</v>
      </c>
      <c r="N17" s="33">
        <v>437.62</v>
      </c>
      <c r="O17" s="33"/>
      <c r="P17" s="33"/>
      <c r="Q17" s="33"/>
      <c r="R17" s="33"/>
      <c r="S17" s="33"/>
      <c r="T17" s="1">
        <f t="shared" si="1"/>
        <v>0</v>
      </c>
      <c r="U17" s="36">
        <f>SUM(L17+M17+N17+O17+P17+Q17+R17+S17)</f>
        <v>636.74448000000007</v>
      </c>
      <c r="V17" s="40">
        <f>K17-U17</f>
        <v>6217.70352</v>
      </c>
      <c r="W17" s="43"/>
    </row>
    <row r="18" spans="1:23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6"/>
      <c r="M18" s="33"/>
      <c r="N18" s="33"/>
      <c r="O18" s="33"/>
      <c r="P18" s="33"/>
      <c r="Q18" s="33"/>
      <c r="R18" s="33"/>
      <c r="S18" s="33"/>
      <c r="T18" s="1"/>
      <c r="U18" s="36"/>
      <c r="V18" s="40"/>
    </row>
    <row r="19" spans="1:23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4" si="2">D19*1.1507</f>
        <v>709.36052200000006</v>
      </c>
      <c r="F19" s="39">
        <f t="shared" ref="F19:F24" si="3">E19</f>
        <v>709.36052200000006</v>
      </c>
      <c r="G19" s="34">
        <v>15.2</v>
      </c>
      <c r="H19" s="34">
        <v>15.2</v>
      </c>
      <c r="I19" s="33">
        <f t="shared" ref="I19:I24" si="4">D19*H19</f>
        <v>9370.1920000000009</v>
      </c>
      <c r="J19" s="33">
        <v>1394</v>
      </c>
      <c r="K19" s="33">
        <f t="shared" si="0"/>
        <v>10764.192000000001</v>
      </c>
      <c r="L19" s="36">
        <v>0</v>
      </c>
      <c r="M19" s="33">
        <v>247.99</v>
      </c>
      <c r="N19" s="33">
        <v>1178.4100000000001</v>
      </c>
      <c r="O19" s="33"/>
      <c r="P19" s="33"/>
      <c r="Q19" s="33"/>
      <c r="R19" s="33">
        <v>9337.7900000000009</v>
      </c>
      <c r="S19" s="33"/>
      <c r="T19" s="1">
        <f t="shared" si="1"/>
        <v>9337.7900000000009</v>
      </c>
      <c r="U19" s="36">
        <f t="shared" ref="U19:U24" si="5">SUM(L19+M19+N19+O19+P19+Q19+R19+S19)</f>
        <v>10764.19</v>
      </c>
      <c r="V19" s="40">
        <f t="shared" ref="V19:V24" si="6">K19-U19</f>
        <v>2.0000000004074536E-3</v>
      </c>
      <c r="W19" s="42"/>
    </row>
    <row r="20" spans="1:23" ht="27.95" customHeight="1" x14ac:dyDescent="0.25">
      <c r="A20" s="37">
        <f>A19+1</f>
        <v>8</v>
      </c>
      <c r="B20" s="30" t="s">
        <v>47</v>
      </c>
      <c r="C20" s="38" t="s">
        <v>48</v>
      </c>
      <c r="D20" s="5">
        <v>367.5</v>
      </c>
      <c r="E20" s="39">
        <f t="shared" si="2"/>
        <v>422.88225</v>
      </c>
      <c r="F20" s="39">
        <f t="shared" si="3"/>
        <v>422.88225</v>
      </c>
      <c r="G20" s="34">
        <v>15.2</v>
      </c>
      <c r="H20" s="34">
        <v>15.2</v>
      </c>
      <c r="I20" s="33">
        <f t="shared" si="4"/>
        <v>5586</v>
      </c>
      <c r="J20" s="33">
        <v>1672.8</v>
      </c>
      <c r="K20" s="33">
        <f t="shared" si="0"/>
        <v>7258.8</v>
      </c>
      <c r="L20" s="36">
        <f>I20*1%</f>
        <v>55.86</v>
      </c>
      <c r="M20" s="33">
        <v>147.84</v>
      </c>
      <c r="N20" s="33">
        <v>451.28</v>
      </c>
      <c r="O20" s="33"/>
      <c r="P20" s="33"/>
      <c r="Q20" s="33"/>
      <c r="R20" s="33"/>
      <c r="S20" s="33"/>
      <c r="T20" s="1">
        <f t="shared" si="1"/>
        <v>0</v>
      </c>
      <c r="U20" s="36">
        <f t="shared" si="5"/>
        <v>654.98</v>
      </c>
      <c r="V20" s="40">
        <f t="shared" si="6"/>
        <v>6603.82</v>
      </c>
      <c r="W20" s="42"/>
    </row>
    <row r="21" spans="1:23" ht="27.95" customHeight="1" x14ac:dyDescent="0.25">
      <c r="A21" s="37">
        <f>A20+1</f>
        <v>9</v>
      </c>
      <c r="B21" s="30" t="s">
        <v>49</v>
      </c>
      <c r="C21" s="38" t="s">
        <v>50</v>
      </c>
      <c r="D21" s="5">
        <v>411.21</v>
      </c>
      <c r="E21" s="39">
        <f t="shared" si="2"/>
        <v>473.17934700000001</v>
      </c>
      <c r="F21" s="39">
        <f t="shared" si="3"/>
        <v>473.17934700000001</v>
      </c>
      <c r="G21" s="34">
        <v>15.2</v>
      </c>
      <c r="H21" s="34">
        <v>15.2</v>
      </c>
      <c r="I21" s="33">
        <f t="shared" si="4"/>
        <v>6250.3919999999998</v>
      </c>
      <c r="J21" s="33">
        <v>1672.8</v>
      </c>
      <c r="K21" s="33">
        <f t="shared" si="0"/>
        <v>7923.192</v>
      </c>
      <c r="L21" s="36">
        <f>I21*1%</f>
        <v>62.503920000000001</v>
      </c>
      <c r="M21" s="33">
        <v>165.42</v>
      </c>
      <c r="N21" s="33">
        <v>562.54</v>
      </c>
      <c r="O21" s="33"/>
      <c r="P21" s="33">
        <v>20</v>
      </c>
      <c r="Q21" s="33">
        <f>I21*5%</f>
        <v>312.51960000000003</v>
      </c>
      <c r="R21" s="33"/>
      <c r="S21" s="33"/>
      <c r="T21" s="1">
        <f t="shared" si="1"/>
        <v>332.51960000000003</v>
      </c>
      <c r="U21" s="36">
        <f t="shared" si="5"/>
        <v>1122.98352</v>
      </c>
      <c r="V21" s="40">
        <f t="shared" si="6"/>
        <v>6800.2084800000002</v>
      </c>
      <c r="W21" s="42"/>
    </row>
    <row r="22" spans="1:23" ht="27.95" customHeight="1" x14ac:dyDescent="0.25">
      <c r="A22" s="37">
        <f>A21+1</f>
        <v>10</v>
      </c>
      <c r="B22" s="30" t="s">
        <v>52</v>
      </c>
      <c r="C22" s="46" t="s">
        <v>53</v>
      </c>
      <c r="D22" s="5">
        <v>411.21</v>
      </c>
      <c r="E22" s="39">
        <f t="shared" si="2"/>
        <v>473.17934700000001</v>
      </c>
      <c r="F22" s="39">
        <f t="shared" si="3"/>
        <v>473.17934700000001</v>
      </c>
      <c r="G22" s="34">
        <v>15.2</v>
      </c>
      <c r="H22" s="34">
        <v>15.2</v>
      </c>
      <c r="I22" s="33">
        <f t="shared" si="4"/>
        <v>6250.3919999999998</v>
      </c>
      <c r="J22" s="33">
        <v>836.4</v>
      </c>
      <c r="K22" s="33">
        <f t="shared" si="0"/>
        <v>7086.7919999999995</v>
      </c>
      <c r="L22" s="36">
        <f>I22*1%</f>
        <v>62.503920000000001</v>
      </c>
      <c r="M22" s="33">
        <v>165.42</v>
      </c>
      <c r="N22" s="33">
        <v>562.54</v>
      </c>
      <c r="O22" s="33"/>
      <c r="P22" s="33"/>
      <c r="Q22" s="33"/>
      <c r="R22" s="33"/>
      <c r="S22" s="33"/>
      <c r="T22" s="1">
        <f t="shared" si="1"/>
        <v>0</v>
      </c>
      <c r="U22" s="36">
        <f t="shared" si="5"/>
        <v>790.46391999999992</v>
      </c>
      <c r="V22" s="40">
        <f t="shared" si="6"/>
        <v>6296.3280799999993</v>
      </c>
      <c r="W22" s="42"/>
    </row>
    <row r="23" spans="1:23" ht="27.95" customHeight="1" x14ac:dyDescent="0.25">
      <c r="A23" s="37">
        <f>A22+1</f>
        <v>11</v>
      </c>
      <c r="B23" s="30" t="s">
        <v>45</v>
      </c>
      <c r="C23" s="46" t="s">
        <v>46</v>
      </c>
      <c r="D23" s="5">
        <v>411.21</v>
      </c>
      <c r="E23" s="39">
        <f t="shared" si="2"/>
        <v>473.17934700000001</v>
      </c>
      <c r="F23" s="39">
        <f t="shared" si="3"/>
        <v>473.17934700000001</v>
      </c>
      <c r="G23" s="34">
        <v>15.2</v>
      </c>
      <c r="H23" s="34">
        <v>15.2</v>
      </c>
      <c r="I23" s="33">
        <f t="shared" si="4"/>
        <v>6250.3919999999998</v>
      </c>
      <c r="J23" s="33">
        <v>836.4</v>
      </c>
      <c r="K23" s="33">
        <f t="shared" si="0"/>
        <v>7086.7919999999995</v>
      </c>
      <c r="L23" s="36">
        <f>I23*1%</f>
        <v>62.503920000000001</v>
      </c>
      <c r="M23" s="33">
        <v>165.42</v>
      </c>
      <c r="N23" s="33">
        <v>562.54</v>
      </c>
      <c r="O23" s="33"/>
      <c r="P23" s="33"/>
      <c r="Q23" s="33"/>
      <c r="R23" s="33"/>
      <c r="S23" s="33"/>
      <c r="T23" s="1">
        <f t="shared" si="1"/>
        <v>0</v>
      </c>
      <c r="U23" s="36">
        <f t="shared" si="5"/>
        <v>790.46391999999992</v>
      </c>
      <c r="V23" s="40">
        <f t="shared" si="6"/>
        <v>6296.3280799999993</v>
      </c>
      <c r="W23" s="42"/>
    </row>
    <row r="24" spans="1:23" ht="27.95" customHeight="1" x14ac:dyDescent="0.25">
      <c r="A24" s="37">
        <f>A23+1</f>
        <v>12</v>
      </c>
      <c r="B24" s="30" t="s">
        <v>65</v>
      </c>
      <c r="C24" s="38" t="s">
        <v>66</v>
      </c>
      <c r="D24" s="5">
        <v>367.5</v>
      </c>
      <c r="E24" s="39">
        <f t="shared" si="2"/>
        <v>422.88225</v>
      </c>
      <c r="F24" s="39">
        <f t="shared" si="3"/>
        <v>422.88225</v>
      </c>
      <c r="G24" s="34">
        <v>15.2</v>
      </c>
      <c r="H24" s="34">
        <v>15.2</v>
      </c>
      <c r="I24" s="33">
        <f t="shared" si="4"/>
        <v>5586</v>
      </c>
      <c r="J24" s="33">
        <v>1394</v>
      </c>
      <c r="K24" s="33">
        <f t="shared" si="0"/>
        <v>6980</v>
      </c>
      <c r="L24" s="36">
        <f>I24*1%</f>
        <v>55.86</v>
      </c>
      <c r="M24" s="33">
        <v>147.84</v>
      </c>
      <c r="N24" s="33">
        <v>451.28</v>
      </c>
      <c r="O24" s="33"/>
      <c r="P24" s="33"/>
      <c r="Q24" s="33"/>
      <c r="R24" s="33"/>
      <c r="S24" s="33"/>
      <c r="T24" s="1">
        <f t="shared" si="1"/>
        <v>0</v>
      </c>
      <c r="U24" s="36">
        <f t="shared" si="5"/>
        <v>654.98</v>
      </c>
      <c r="V24" s="40">
        <f t="shared" si="6"/>
        <v>6325.02</v>
      </c>
      <c r="W24" s="42"/>
    </row>
    <row r="25" spans="1:23" ht="28.5" customHeight="1" x14ac:dyDescent="0.25">
      <c r="A25" s="37"/>
      <c r="B25" s="30"/>
      <c r="C25" s="31" t="s">
        <v>54</v>
      </c>
      <c r="D25" s="5"/>
      <c r="E25" s="39"/>
      <c r="F25" s="39"/>
      <c r="G25" s="34"/>
      <c r="H25" s="34"/>
      <c r="I25" s="33"/>
      <c r="J25" s="33"/>
      <c r="K25" s="33"/>
      <c r="L25" s="36"/>
      <c r="M25" s="33"/>
      <c r="N25" s="33"/>
      <c r="O25" s="33"/>
      <c r="P25" s="33"/>
      <c r="Q25" s="33"/>
      <c r="R25" s="33"/>
      <c r="S25" s="33"/>
      <c r="T25" s="1"/>
      <c r="U25" s="36"/>
      <c r="V25" s="40"/>
    </row>
    <row r="26" spans="1:23" ht="27.95" customHeight="1" x14ac:dyDescent="0.25">
      <c r="A26" s="37">
        <f>A24+1</f>
        <v>13</v>
      </c>
      <c r="B26" s="30" t="s">
        <v>55</v>
      </c>
      <c r="C26" s="38" t="s">
        <v>56</v>
      </c>
      <c r="D26" s="5">
        <v>452.47</v>
      </c>
      <c r="E26" s="39">
        <f>D26*1.1507</f>
        <v>520.65722900000003</v>
      </c>
      <c r="F26" s="39">
        <f>E26</f>
        <v>520.65722900000003</v>
      </c>
      <c r="G26" s="34">
        <v>15.2</v>
      </c>
      <c r="H26" s="34">
        <v>15.2</v>
      </c>
      <c r="I26" s="33">
        <f>D26*H26</f>
        <v>6877.5439999999999</v>
      </c>
      <c r="J26" s="33">
        <v>1394</v>
      </c>
      <c r="K26" s="33">
        <f t="shared" si="0"/>
        <v>8271.5439999999999</v>
      </c>
      <c r="L26" s="36">
        <f>I26*1%</f>
        <v>68.775440000000003</v>
      </c>
      <c r="M26" s="33">
        <v>182.02</v>
      </c>
      <c r="N26" s="33">
        <v>672.31</v>
      </c>
      <c r="O26" s="33"/>
      <c r="P26" s="33"/>
      <c r="Q26" s="33"/>
      <c r="R26" s="33">
        <v>7348.44</v>
      </c>
      <c r="S26" s="33"/>
      <c r="T26" s="1">
        <f t="shared" si="1"/>
        <v>7348.44</v>
      </c>
      <c r="U26" s="36">
        <f>SUM(L26+M26+N26+O26+P26+Q26+R26+S26)</f>
        <v>8271.5454399999999</v>
      </c>
      <c r="V26" s="40">
        <f>K26-U26</f>
        <v>-1.4400000000023283E-3</v>
      </c>
      <c r="W26" s="43"/>
    </row>
    <row r="27" spans="1:23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6"/>
      <c r="M27" s="33"/>
      <c r="N27" s="33"/>
      <c r="O27" s="33"/>
      <c r="P27" s="33"/>
      <c r="Q27" s="33"/>
      <c r="R27" s="33"/>
      <c r="S27" s="33"/>
      <c r="T27" s="1"/>
      <c r="U27" s="36"/>
      <c r="V27" s="40"/>
      <c r="W27" s="47"/>
    </row>
    <row r="28" spans="1:23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449.98</v>
      </c>
      <c r="E28" s="39">
        <f>D28*1.1507</f>
        <v>517.79198600000007</v>
      </c>
      <c r="F28" s="39">
        <f>E28</f>
        <v>517.79198600000007</v>
      </c>
      <c r="G28" s="34">
        <v>15.2</v>
      </c>
      <c r="H28" s="34">
        <v>15.2</v>
      </c>
      <c r="I28" s="33">
        <f>D28*H28</f>
        <v>6839.6959999999999</v>
      </c>
      <c r="J28" s="33">
        <v>1394</v>
      </c>
      <c r="K28" s="33">
        <f t="shared" si="0"/>
        <v>8233.6959999999999</v>
      </c>
      <c r="L28" s="36">
        <f>I28*1%</f>
        <v>68.396960000000007</v>
      </c>
      <c r="M28" s="33">
        <v>181.02</v>
      </c>
      <c r="N28" s="33">
        <v>665.52</v>
      </c>
      <c r="O28" s="33"/>
      <c r="P28" s="33">
        <v>20</v>
      </c>
      <c r="Q28" s="33">
        <f>I28*5%</f>
        <v>341.98480000000001</v>
      </c>
      <c r="R28" s="33"/>
      <c r="S28" s="33"/>
      <c r="T28" s="1">
        <f t="shared" si="1"/>
        <v>361.98480000000001</v>
      </c>
      <c r="U28" s="36">
        <f>SUM(L28+M28+N28+O28+P28+Q28+R28+S28)</f>
        <v>1276.9217599999999</v>
      </c>
      <c r="V28" s="40">
        <f>K28-U28</f>
        <v>6956.7742399999997</v>
      </c>
      <c r="W28" s="48"/>
    </row>
    <row r="29" spans="1:23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6"/>
      <c r="M29" s="33"/>
      <c r="N29" s="33"/>
      <c r="O29" s="33"/>
      <c r="P29" s="33"/>
      <c r="Q29" s="33"/>
      <c r="R29" s="33"/>
      <c r="S29" s="33"/>
      <c r="T29" s="1"/>
      <c r="U29" s="36"/>
      <c r="V29" s="40"/>
    </row>
    <row r="30" spans="1:23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475.86</v>
      </c>
      <c r="E30" s="39">
        <f t="shared" ref="E30:E35" si="7">D30*1.1507</f>
        <v>547.57210200000009</v>
      </c>
      <c r="F30" s="39">
        <f t="shared" ref="F30:F35" si="8">E30</f>
        <v>547.57210200000009</v>
      </c>
      <c r="G30" s="34">
        <v>15.2</v>
      </c>
      <c r="H30" s="34">
        <v>15.2</v>
      </c>
      <c r="I30" s="33">
        <f t="shared" ref="I30:I35" si="9">D30*H30</f>
        <v>7233.0720000000001</v>
      </c>
      <c r="J30" s="33">
        <v>1394</v>
      </c>
      <c r="K30" s="33">
        <f t="shared" si="0"/>
        <v>8627.0720000000001</v>
      </c>
      <c r="L30" s="36">
        <v>0</v>
      </c>
      <c r="M30" s="33">
        <v>181.02</v>
      </c>
      <c r="N30" s="33">
        <v>736.02</v>
      </c>
      <c r="O30" s="33"/>
      <c r="P30" s="33"/>
      <c r="Q30" s="33"/>
      <c r="R30" s="33"/>
      <c r="S30" s="33"/>
      <c r="T30" s="1">
        <f t="shared" si="1"/>
        <v>0</v>
      </c>
      <c r="U30" s="36">
        <f t="shared" ref="U30:U35" si="10">SUM(L30+M30+N30+O30+P30+Q30+R30+S30)</f>
        <v>917.04</v>
      </c>
      <c r="V30" s="40">
        <f t="shared" ref="V30:V35" si="11">K30-U30</f>
        <v>7710.0320000000002</v>
      </c>
      <c r="W30" s="41"/>
    </row>
    <row r="31" spans="1:23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475.86</v>
      </c>
      <c r="E31" s="39">
        <f t="shared" si="7"/>
        <v>547.57210200000009</v>
      </c>
      <c r="F31" s="39">
        <f t="shared" si="8"/>
        <v>547.57210200000009</v>
      </c>
      <c r="G31" s="34">
        <v>15.2</v>
      </c>
      <c r="H31" s="34">
        <v>15.2</v>
      </c>
      <c r="I31" s="33">
        <f t="shared" si="9"/>
        <v>7233.0720000000001</v>
      </c>
      <c r="J31" s="33">
        <v>1672.8</v>
      </c>
      <c r="K31" s="33">
        <f t="shared" si="0"/>
        <v>8905.8719999999994</v>
      </c>
      <c r="L31" s="36">
        <f>I31*1%</f>
        <v>72.330719999999999</v>
      </c>
      <c r="M31" s="33">
        <v>191.43</v>
      </c>
      <c r="N31" s="33">
        <v>736.02</v>
      </c>
      <c r="O31" s="33"/>
      <c r="P31" s="33">
        <v>20</v>
      </c>
      <c r="Q31" s="33">
        <f>I31*5%</f>
        <v>361.65360000000004</v>
      </c>
      <c r="R31" s="33"/>
      <c r="S31" s="33"/>
      <c r="T31" s="1">
        <f t="shared" si="1"/>
        <v>381.65360000000004</v>
      </c>
      <c r="U31" s="36">
        <f t="shared" si="10"/>
        <v>1381.4343200000001</v>
      </c>
      <c r="V31" s="40">
        <f t="shared" si="11"/>
        <v>7524.4376799999991</v>
      </c>
      <c r="W31" s="42"/>
    </row>
    <row r="32" spans="1:23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449.98</v>
      </c>
      <c r="E32" s="39">
        <f t="shared" si="7"/>
        <v>517.79198600000007</v>
      </c>
      <c r="F32" s="39">
        <f t="shared" si="8"/>
        <v>517.79198600000007</v>
      </c>
      <c r="G32" s="34">
        <v>15.2</v>
      </c>
      <c r="H32" s="34">
        <v>15.2</v>
      </c>
      <c r="I32" s="33">
        <f t="shared" si="9"/>
        <v>6839.6959999999999</v>
      </c>
      <c r="J32" s="33">
        <v>836.4</v>
      </c>
      <c r="K32" s="33">
        <f t="shared" si="0"/>
        <v>7676.0959999999995</v>
      </c>
      <c r="L32" s="36">
        <f>I32*1%</f>
        <v>68.396960000000007</v>
      </c>
      <c r="M32" s="33">
        <v>181.02</v>
      </c>
      <c r="N32" s="33">
        <v>665.52</v>
      </c>
      <c r="O32" s="33"/>
      <c r="P32" s="33"/>
      <c r="Q32" s="33"/>
      <c r="R32" s="33"/>
      <c r="S32" s="33"/>
      <c r="T32" s="1">
        <f t="shared" si="1"/>
        <v>0</v>
      </c>
      <c r="U32" s="36">
        <f t="shared" si="10"/>
        <v>914.93696</v>
      </c>
      <c r="V32" s="40">
        <f t="shared" si="11"/>
        <v>6761.1590399999995</v>
      </c>
      <c r="W32" s="42"/>
    </row>
    <row r="33" spans="1:23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449.98</v>
      </c>
      <c r="E33" s="39">
        <f t="shared" si="7"/>
        <v>517.79198600000007</v>
      </c>
      <c r="F33" s="39">
        <f t="shared" si="8"/>
        <v>517.79198600000007</v>
      </c>
      <c r="G33" s="34">
        <v>15.2</v>
      </c>
      <c r="H33" s="34">
        <v>15.2</v>
      </c>
      <c r="I33" s="33">
        <f t="shared" si="9"/>
        <v>6839.6959999999999</v>
      </c>
      <c r="J33" s="33">
        <v>1672.8</v>
      </c>
      <c r="K33" s="33">
        <f t="shared" si="0"/>
        <v>8512.4959999999992</v>
      </c>
      <c r="L33" s="36">
        <f>I33*1%</f>
        <v>68.396960000000007</v>
      </c>
      <c r="M33" s="33">
        <v>181.02</v>
      </c>
      <c r="N33" s="33">
        <v>665.52</v>
      </c>
      <c r="O33" s="33"/>
      <c r="P33" s="33">
        <v>20</v>
      </c>
      <c r="Q33" s="33">
        <f>I33*5%</f>
        <v>341.98480000000001</v>
      </c>
      <c r="R33" s="33"/>
      <c r="S33" s="33"/>
      <c r="T33" s="1">
        <f t="shared" si="1"/>
        <v>361.98480000000001</v>
      </c>
      <c r="U33" s="36">
        <f t="shared" si="10"/>
        <v>1276.9217599999999</v>
      </c>
      <c r="V33" s="40">
        <f t="shared" si="11"/>
        <v>7235.574239999999</v>
      </c>
      <c r="W33" s="42"/>
    </row>
    <row r="34" spans="1:23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449.98</v>
      </c>
      <c r="E34" s="39">
        <f t="shared" si="7"/>
        <v>517.79198600000007</v>
      </c>
      <c r="F34" s="39">
        <f t="shared" si="8"/>
        <v>517.79198600000007</v>
      </c>
      <c r="G34" s="34">
        <v>15.2</v>
      </c>
      <c r="H34" s="34">
        <v>15.2</v>
      </c>
      <c r="I34" s="33">
        <f t="shared" si="9"/>
        <v>6839.6959999999999</v>
      </c>
      <c r="J34" s="33">
        <v>1394</v>
      </c>
      <c r="K34" s="33">
        <f t="shared" si="0"/>
        <v>8233.6959999999999</v>
      </c>
      <c r="L34" s="36">
        <f>I34*1%</f>
        <v>68.396960000000007</v>
      </c>
      <c r="M34" s="33">
        <v>181.02</v>
      </c>
      <c r="N34" s="33">
        <v>665.52</v>
      </c>
      <c r="O34" s="33"/>
      <c r="P34" s="33">
        <v>20</v>
      </c>
      <c r="Q34" s="33">
        <f>I34*5%</f>
        <v>341.98480000000001</v>
      </c>
      <c r="R34" s="33"/>
      <c r="S34" s="33"/>
      <c r="T34" s="1">
        <f t="shared" si="1"/>
        <v>361.98480000000001</v>
      </c>
      <c r="U34" s="36">
        <f t="shared" si="10"/>
        <v>1276.9217599999999</v>
      </c>
      <c r="V34" s="40">
        <f t="shared" si="11"/>
        <v>6956.7742399999997</v>
      </c>
      <c r="W34" s="42"/>
    </row>
    <row r="35" spans="1:23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444.62</v>
      </c>
      <c r="E35" s="39">
        <f t="shared" si="7"/>
        <v>511.62423400000006</v>
      </c>
      <c r="F35" s="39">
        <f t="shared" si="8"/>
        <v>511.62423400000006</v>
      </c>
      <c r="G35" s="34">
        <v>15.2</v>
      </c>
      <c r="H35" s="34">
        <v>15.2</v>
      </c>
      <c r="I35" s="33">
        <f t="shared" si="9"/>
        <v>6758.2240000000002</v>
      </c>
      <c r="J35" s="33">
        <v>836.4</v>
      </c>
      <c r="K35" s="33">
        <f t="shared" si="0"/>
        <v>7594.6239999999998</v>
      </c>
      <c r="L35" s="36">
        <f>I35*1%</f>
        <v>67.582239999999999</v>
      </c>
      <c r="M35" s="33">
        <v>173.69</v>
      </c>
      <c r="N35" s="33">
        <v>650.91999999999996</v>
      </c>
      <c r="O35" s="33"/>
      <c r="P35" s="33">
        <v>20</v>
      </c>
      <c r="Q35" s="33">
        <f>I35*5%</f>
        <v>337.91120000000001</v>
      </c>
      <c r="R35" s="33"/>
      <c r="S35" s="33"/>
      <c r="T35" s="1">
        <f t="shared" si="1"/>
        <v>357.91120000000001</v>
      </c>
      <c r="U35" s="36">
        <f t="shared" si="10"/>
        <v>1250.1034399999999</v>
      </c>
      <c r="V35" s="40">
        <f t="shared" si="11"/>
        <v>6344.5205599999999</v>
      </c>
      <c r="W35" s="42"/>
    </row>
    <row r="36" spans="1:23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6"/>
      <c r="M36" s="33"/>
      <c r="N36" s="33"/>
      <c r="O36" s="33"/>
      <c r="P36" s="33"/>
      <c r="Q36" s="33"/>
      <c r="R36" s="33"/>
      <c r="S36" s="33"/>
      <c r="T36" s="1"/>
      <c r="U36" s="36"/>
      <c r="V36" s="40"/>
    </row>
    <row r="37" spans="1:23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443.42</v>
      </c>
      <c r="E37" s="39">
        <f>D37*1.1507</f>
        <v>510.24339400000002</v>
      </c>
      <c r="F37" s="39">
        <f>E37</f>
        <v>510.24339400000002</v>
      </c>
      <c r="G37" s="34">
        <v>15.2</v>
      </c>
      <c r="H37" s="34">
        <v>15.2</v>
      </c>
      <c r="I37" s="33">
        <f>D37*H37</f>
        <v>6739.9840000000004</v>
      </c>
      <c r="J37" s="33">
        <v>836.4</v>
      </c>
      <c r="K37" s="33">
        <f t="shared" si="0"/>
        <v>7576.384</v>
      </c>
      <c r="L37" s="36">
        <v>0</v>
      </c>
      <c r="M37" s="33">
        <v>178.38</v>
      </c>
      <c r="N37" s="33">
        <v>650.91999999999996</v>
      </c>
      <c r="O37" s="33"/>
      <c r="P37" s="33"/>
      <c r="Q37" s="33">
        <v>0</v>
      </c>
      <c r="R37" s="33"/>
      <c r="S37" s="33"/>
      <c r="T37" s="1">
        <f t="shared" si="1"/>
        <v>0</v>
      </c>
      <c r="U37" s="36">
        <f>SUM(L37+M37+N37+O37+P37+Q37+R37+S37)</f>
        <v>829.3</v>
      </c>
      <c r="V37" s="40">
        <f>K37-U37</f>
        <v>6747.0839999999998</v>
      </c>
      <c r="W37" s="43"/>
    </row>
    <row r="38" spans="1:23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444.62</v>
      </c>
      <c r="E38" s="39">
        <f>D38*1.1507</f>
        <v>511.62423400000006</v>
      </c>
      <c r="F38" s="39">
        <f>E38</f>
        <v>511.62423400000006</v>
      </c>
      <c r="G38" s="34">
        <v>15.2</v>
      </c>
      <c r="H38" s="34">
        <v>15.2</v>
      </c>
      <c r="I38" s="33">
        <f>D38*H38</f>
        <v>6758.2240000000002</v>
      </c>
      <c r="J38" s="33">
        <v>1672.8</v>
      </c>
      <c r="K38" s="33">
        <f t="shared" si="0"/>
        <v>8431.0239999999994</v>
      </c>
      <c r="L38" s="36">
        <f>I38*1%</f>
        <v>67.582239999999999</v>
      </c>
      <c r="M38" s="33">
        <v>178.86</v>
      </c>
      <c r="N38" s="33">
        <v>650.91999999999996</v>
      </c>
      <c r="O38" s="33"/>
      <c r="P38" s="33"/>
      <c r="Q38" s="33"/>
      <c r="R38" s="33"/>
      <c r="S38" s="33"/>
      <c r="T38" s="1">
        <f t="shared" si="1"/>
        <v>0</v>
      </c>
      <c r="U38" s="36">
        <f>SUM(L38+M38+N38+O38+P38+Q38+R38+S38)</f>
        <v>897.36223999999993</v>
      </c>
      <c r="V38" s="40">
        <f>K38-U38</f>
        <v>7533.661759999999</v>
      </c>
      <c r="W38" s="48"/>
    </row>
    <row r="39" spans="1:23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378.29</v>
      </c>
      <c r="E39" s="39">
        <f>D39*1.1507</f>
        <v>435.29830300000003</v>
      </c>
      <c r="F39" s="39">
        <f>E39</f>
        <v>435.29830300000003</v>
      </c>
      <c r="G39" s="37">
        <v>15.2</v>
      </c>
      <c r="H39" s="34">
        <v>15.2</v>
      </c>
      <c r="I39" s="33">
        <f>D39*H39</f>
        <v>5750.0079999999998</v>
      </c>
      <c r="J39" s="33"/>
      <c r="K39" s="33">
        <f t="shared" si="0"/>
        <v>5750.0079999999998</v>
      </c>
      <c r="L39" s="36">
        <f>I39*1%</f>
        <v>57.500079999999997</v>
      </c>
      <c r="M39" s="33">
        <v>144.27000000000001</v>
      </c>
      <c r="N39" s="33">
        <v>469.12</v>
      </c>
      <c r="O39" s="33"/>
      <c r="P39" s="33"/>
      <c r="Q39" s="33"/>
      <c r="R39" s="33"/>
      <c r="S39" s="33"/>
      <c r="T39" s="1">
        <f t="shared" si="1"/>
        <v>0</v>
      </c>
      <c r="U39" s="36">
        <f>SUM(L39+M39+N39+O39+P39+Q39+R39+S39)</f>
        <v>670.89008000000001</v>
      </c>
      <c r="V39" s="40">
        <f>K39-U39</f>
        <v>5079.1179199999997</v>
      </c>
      <c r="W39" s="42"/>
    </row>
    <row r="40" spans="1:23" ht="27.95" customHeight="1" x14ac:dyDescent="0.25">
      <c r="A40" s="37"/>
      <c r="B40" s="30"/>
      <c r="C40" s="31" t="s">
        <v>82</v>
      </c>
      <c r="D40" s="5"/>
      <c r="E40" s="39"/>
      <c r="F40" s="39"/>
      <c r="G40" s="34"/>
      <c r="H40" s="34"/>
      <c r="I40" s="33"/>
      <c r="J40" s="33"/>
      <c r="K40" s="33"/>
      <c r="L40" s="36"/>
      <c r="M40" s="33"/>
      <c r="N40" s="33"/>
      <c r="O40" s="33"/>
      <c r="P40" s="33"/>
      <c r="Q40" s="33"/>
      <c r="R40" s="33"/>
      <c r="S40" s="33"/>
      <c r="T40" s="1"/>
      <c r="U40" s="36"/>
      <c r="V40" s="40"/>
      <c r="W40" s="50"/>
    </row>
    <row r="41" spans="1:23" ht="27.95" customHeight="1" x14ac:dyDescent="0.25">
      <c r="A41" s="37">
        <f>A39+1</f>
        <v>24</v>
      </c>
      <c r="B41" s="37" t="s">
        <v>83</v>
      </c>
      <c r="C41" s="36" t="s">
        <v>84</v>
      </c>
      <c r="D41" s="5">
        <v>443.42</v>
      </c>
      <c r="E41" s="39">
        <f>D41*1.1507</f>
        <v>510.24339400000002</v>
      </c>
      <c r="F41" s="39">
        <f>E41</f>
        <v>510.24339400000002</v>
      </c>
      <c r="G41" s="34">
        <v>15.2</v>
      </c>
      <c r="H41" s="34">
        <v>15.2</v>
      </c>
      <c r="I41" s="33">
        <f>D41*H41</f>
        <v>6739.9840000000004</v>
      </c>
      <c r="J41" s="33">
        <v>836.4</v>
      </c>
      <c r="K41" s="33">
        <f t="shared" si="0"/>
        <v>7576.384</v>
      </c>
      <c r="L41" s="36">
        <v>0</v>
      </c>
      <c r="M41" s="33">
        <v>178.38</v>
      </c>
      <c r="N41" s="33">
        <v>647.66</v>
      </c>
      <c r="O41" s="33"/>
      <c r="P41" s="33"/>
      <c r="Q41" s="33"/>
      <c r="R41" s="33"/>
      <c r="S41" s="33"/>
      <c r="T41" s="1">
        <f t="shared" si="1"/>
        <v>0</v>
      </c>
      <c r="U41" s="36">
        <f>SUM(L41+M41+N41+O41+P41+Q41+R41+S41)</f>
        <v>826.04</v>
      </c>
      <c r="V41" s="40">
        <f>K41-U41</f>
        <v>6750.3440000000001</v>
      </c>
      <c r="W41" s="42"/>
    </row>
    <row r="42" spans="1:23" ht="27.95" customHeight="1" x14ac:dyDescent="0.25">
      <c r="A42" s="37">
        <f>A41+1</f>
        <v>25</v>
      </c>
      <c r="B42" s="30" t="s">
        <v>85</v>
      </c>
      <c r="C42" s="38" t="s">
        <v>86</v>
      </c>
      <c r="D42" s="5">
        <v>449.98</v>
      </c>
      <c r="E42" s="39">
        <f>D42*1.1507</f>
        <v>517.79198600000007</v>
      </c>
      <c r="F42" s="39">
        <f>E42</f>
        <v>517.79198600000007</v>
      </c>
      <c r="G42" s="34">
        <v>15.2</v>
      </c>
      <c r="H42" s="34">
        <v>15.2</v>
      </c>
      <c r="I42" s="33">
        <f>D42*H42</f>
        <v>6839.6959999999999</v>
      </c>
      <c r="J42" s="33">
        <v>1394</v>
      </c>
      <c r="K42" s="33">
        <f t="shared" si="0"/>
        <v>8233.6959999999999</v>
      </c>
      <c r="L42" s="36">
        <f>I42*1%</f>
        <v>68.396960000000007</v>
      </c>
      <c r="M42" s="33">
        <v>181.02</v>
      </c>
      <c r="N42" s="33">
        <v>665.52</v>
      </c>
      <c r="O42" s="33"/>
      <c r="P42" s="33">
        <v>20</v>
      </c>
      <c r="Q42" s="33">
        <f>I42*5%</f>
        <v>341.98480000000001</v>
      </c>
      <c r="R42" s="33"/>
      <c r="S42" s="33"/>
      <c r="T42" s="1">
        <f t="shared" si="1"/>
        <v>361.98480000000001</v>
      </c>
      <c r="U42" s="36">
        <f>SUM(L42+M42+N42+O42+P42+Q42+R42+S42)</f>
        <v>1276.9217599999999</v>
      </c>
      <c r="V42" s="40">
        <f>K42-U42</f>
        <v>6956.7742399999997</v>
      </c>
      <c r="W42" s="48"/>
    </row>
    <row r="43" spans="1:23" ht="27.95" customHeight="1" x14ac:dyDescent="0.25">
      <c r="A43" s="37">
        <f>A42+1</f>
        <v>26</v>
      </c>
      <c r="B43" s="30" t="s">
        <v>87</v>
      </c>
      <c r="C43" s="38" t="s">
        <v>88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v>836.4</v>
      </c>
      <c r="K43" s="33">
        <f t="shared" si="0"/>
        <v>7676.0959999999995</v>
      </c>
      <c r="L43" s="36">
        <f>I43*1%</f>
        <v>68.396960000000007</v>
      </c>
      <c r="M43" s="33">
        <v>181.02</v>
      </c>
      <c r="N43" s="33">
        <v>665.52</v>
      </c>
      <c r="O43" s="33"/>
      <c r="P43" s="33"/>
      <c r="Q43" s="33"/>
      <c r="R43" s="33"/>
      <c r="S43" s="33"/>
      <c r="T43" s="1">
        <f t="shared" si="1"/>
        <v>0</v>
      </c>
      <c r="U43" s="36">
        <f>SUM(L43+M43+N43+O43+P43+Q43+R43+S43)</f>
        <v>914.93696</v>
      </c>
      <c r="V43" s="40">
        <f>K43-U43</f>
        <v>6761.1590399999995</v>
      </c>
      <c r="W43" s="42"/>
    </row>
    <row r="44" spans="1:23" ht="27.95" customHeight="1" x14ac:dyDescent="0.25">
      <c r="A44" s="37"/>
      <c r="B44" s="30"/>
      <c r="C44" s="31" t="s">
        <v>91</v>
      </c>
      <c r="D44" s="5"/>
      <c r="E44" s="39"/>
      <c r="F44" s="39"/>
      <c r="G44" s="34"/>
      <c r="H44" s="34"/>
      <c r="I44" s="33"/>
      <c r="J44" s="33"/>
      <c r="K44" s="33"/>
      <c r="L44" s="36"/>
      <c r="M44" s="33"/>
      <c r="N44" s="33"/>
      <c r="O44" s="33"/>
      <c r="P44" s="33"/>
      <c r="Q44" s="33"/>
      <c r="R44" s="33"/>
      <c r="S44" s="33"/>
      <c r="T44" s="1"/>
      <c r="U44" s="36"/>
      <c r="V44" s="40"/>
    </row>
    <row r="45" spans="1:23" ht="27.95" customHeight="1" x14ac:dyDescent="0.25">
      <c r="A45" s="37">
        <f>A43+1</f>
        <v>27</v>
      </c>
      <c r="B45" s="30" t="s">
        <v>92</v>
      </c>
      <c r="C45" s="38" t="s">
        <v>93</v>
      </c>
      <c r="D45" s="5">
        <v>443.42</v>
      </c>
      <c r="E45" s="39">
        <f>D45*1.1507</f>
        <v>510.24339400000002</v>
      </c>
      <c r="F45" s="39">
        <f>E45</f>
        <v>510.24339400000002</v>
      </c>
      <c r="G45" s="34">
        <v>15.2</v>
      </c>
      <c r="H45" s="34">
        <v>15.2</v>
      </c>
      <c r="I45" s="33">
        <f>D45*H45</f>
        <v>6739.9840000000004</v>
      </c>
      <c r="J45" s="33"/>
      <c r="K45" s="33">
        <f t="shared" si="0"/>
        <v>6739.9840000000004</v>
      </c>
      <c r="L45" s="36">
        <v>0</v>
      </c>
      <c r="M45" s="33">
        <v>178.38</v>
      </c>
      <c r="N45" s="33">
        <v>647.66</v>
      </c>
      <c r="O45" s="33"/>
      <c r="P45" s="33"/>
      <c r="Q45" s="33"/>
      <c r="R45" s="33">
        <v>1000</v>
      </c>
      <c r="S45" s="33"/>
      <c r="T45" s="1">
        <f t="shared" si="1"/>
        <v>1000</v>
      </c>
      <c r="U45" s="36">
        <f>SUM(L45+M45+N45+O45+P45+Q45+R45+S45)</f>
        <v>1826.04</v>
      </c>
      <c r="V45" s="40">
        <f>K45-U45</f>
        <v>4913.9440000000004</v>
      </c>
      <c r="W45" s="42"/>
    </row>
    <row r="46" spans="1:23" ht="27.95" customHeight="1" x14ac:dyDescent="0.25">
      <c r="A46" s="37">
        <f>A45+1</f>
        <v>28</v>
      </c>
      <c r="B46" s="30" t="s">
        <v>94</v>
      </c>
      <c r="C46" s="38" t="s">
        <v>326</v>
      </c>
      <c r="D46" s="5">
        <v>388.48</v>
      </c>
      <c r="E46" s="39">
        <f>D46*1.1507</f>
        <v>447.02393600000005</v>
      </c>
      <c r="F46" s="39">
        <f>E46</f>
        <v>447.02393600000005</v>
      </c>
      <c r="G46" s="34">
        <v>15.2</v>
      </c>
      <c r="H46" s="34">
        <v>15.2</v>
      </c>
      <c r="I46" s="33">
        <f>D46*H46</f>
        <v>5904.8959999999997</v>
      </c>
      <c r="J46" s="33">
        <v>1672.8</v>
      </c>
      <c r="K46" s="33">
        <f t="shared" si="0"/>
        <v>7577.6959999999999</v>
      </c>
      <c r="L46" s="36">
        <v>56.24</v>
      </c>
      <c r="M46" s="33">
        <v>156.28</v>
      </c>
      <c r="N46" s="33">
        <v>507.26</v>
      </c>
      <c r="O46" s="33"/>
      <c r="P46" s="33">
        <v>20</v>
      </c>
      <c r="Q46" s="33">
        <f>I46*5%</f>
        <v>295.2448</v>
      </c>
      <c r="R46" s="33"/>
      <c r="S46" s="33"/>
      <c r="T46" s="1">
        <f t="shared" si="1"/>
        <v>315.2448</v>
      </c>
      <c r="U46" s="36">
        <f>SUM(L46+M46+N46+O46+P46+Q46+R46+S46)</f>
        <v>1035.0247999999999</v>
      </c>
      <c r="V46" s="40">
        <f>K46-U46</f>
        <v>6542.6711999999998</v>
      </c>
      <c r="W46" s="42"/>
    </row>
    <row r="47" spans="1:23" ht="27.95" customHeight="1" x14ac:dyDescent="0.25">
      <c r="A47" s="37">
        <f>A46+1</f>
        <v>29</v>
      </c>
      <c r="B47" s="30" t="s">
        <v>95</v>
      </c>
      <c r="C47" s="38" t="s">
        <v>96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1394</v>
      </c>
      <c r="K47" s="33">
        <f t="shared" si="0"/>
        <v>7298.8959999999997</v>
      </c>
      <c r="L47" s="36">
        <v>56.24</v>
      </c>
      <c r="M47" s="33">
        <v>156.28</v>
      </c>
      <c r="N47" s="33">
        <v>507.26</v>
      </c>
      <c r="O47" s="33"/>
      <c r="P47" s="33">
        <v>20</v>
      </c>
      <c r="Q47" s="33">
        <f>I47*5%</f>
        <v>295.2448</v>
      </c>
      <c r="R47" s="33"/>
      <c r="S47" s="33"/>
      <c r="T47" s="1">
        <f t="shared" si="1"/>
        <v>315.2448</v>
      </c>
      <c r="U47" s="36">
        <f>SUM(L47+M47+N47+O47+P47+Q47+R47+S47)</f>
        <v>1035.0247999999999</v>
      </c>
      <c r="V47" s="40">
        <f>K47-U47</f>
        <v>6263.8711999999996</v>
      </c>
      <c r="W47" s="42"/>
    </row>
    <row r="48" spans="1:23" ht="27.95" customHeight="1" x14ac:dyDescent="0.25">
      <c r="A48" s="37">
        <f>A47+1</f>
        <v>30</v>
      </c>
      <c r="B48" s="30" t="s">
        <v>97</v>
      </c>
      <c r="C48" s="38" t="s">
        <v>98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v>1394</v>
      </c>
      <c r="K48" s="33">
        <f t="shared" si="0"/>
        <v>7298.8959999999997</v>
      </c>
      <c r="L48" s="36">
        <f>I48*1%</f>
        <v>59.048960000000001</v>
      </c>
      <c r="M48" s="33">
        <v>156.28</v>
      </c>
      <c r="N48" s="33">
        <v>507.26</v>
      </c>
      <c r="O48" s="33">
        <v>388.48</v>
      </c>
      <c r="P48" s="33">
        <v>20</v>
      </c>
      <c r="Q48" s="33">
        <f>I48*5%</f>
        <v>295.2448</v>
      </c>
      <c r="R48" s="33"/>
      <c r="S48" s="33"/>
      <c r="T48" s="1">
        <f t="shared" si="1"/>
        <v>703.72479999999996</v>
      </c>
      <c r="U48" s="36">
        <f>SUM(L48+M48+N48+O48+P48+Q48+R48+S48)</f>
        <v>1426.31376</v>
      </c>
      <c r="V48" s="40">
        <f>K48-U48</f>
        <v>5872.5822399999997</v>
      </c>
      <c r="W48" s="42"/>
    </row>
    <row r="49" spans="1:23" ht="27.95" customHeight="1" x14ac:dyDescent="0.25">
      <c r="A49" s="37"/>
      <c r="B49" s="30"/>
      <c r="C49" s="31" t="s">
        <v>99</v>
      </c>
      <c r="D49" s="5"/>
      <c r="E49" s="39"/>
      <c r="F49" s="39"/>
      <c r="G49" s="34"/>
      <c r="H49" s="34"/>
      <c r="I49" s="33"/>
      <c r="J49" s="33"/>
      <c r="K49" s="33"/>
      <c r="L49" s="36"/>
      <c r="M49" s="33"/>
      <c r="N49" s="33"/>
      <c r="O49" s="33"/>
      <c r="P49" s="33"/>
      <c r="Q49" s="33"/>
      <c r="R49" s="33"/>
      <c r="S49" s="33"/>
      <c r="T49" s="1"/>
      <c r="U49" s="36"/>
      <c r="V49" s="40"/>
    </row>
    <row r="50" spans="1:23" ht="27.95" customHeight="1" x14ac:dyDescent="0.25">
      <c r="A50" s="37">
        <f>A48+1</f>
        <v>31</v>
      </c>
      <c r="B50" s="30" t="s">
        <v>100</v>
      </c>
      <c r="C50" s="38" t="s">
        <v>101</v>
      </c>
      <c r="D50" s="5">
        <v>419.62</v>
      </c>
      <c r="E50" s="39">
        <f>D50*1.1507</f>
        <v>482.85673400000002</v>
      </c>
      <c r="F50" s="39">
        <f>E50</f>
        <v>482.85673400000002</v>
      </c>
      <c r="G50" s="34">
        <v>15.2</v>
      </c>
      <c r="H50" s="34">
        <v>15.2</v>
      </c>
      <c r="I50" s="33">
        <f>D50*H50</f>
        <v>6378.2240000000002</v>
      </c>
      <c r="J50" s="33"/>
      <c r="K50" s="33">
        <f t="shared" si="0"/>
        <v>6378.2240000000002</v>
      </c>
      <c r="L50" s="36">
        <v>0</v>
      </c>
      <c r="M50" s="33">
        <v>168.81</v>
      </c>
      <c r="N50" s="33">
        <v>582.99</v>
      </c>
      <c r="O50" s="33"/>
      <c r="P50" s="33"/>
      <c r="Q50" s="33"/>
      <c r="R50" s="33"/>
      <c r="S50" s="33"/>
      <c r="T50" s="1">
        <f t="shared" si="1"/>
        <v>0</v>
      </c>
      <c r="U50" s="36">
        <f>SUM(L50+M50+N50+O50+P50+Q50+R50+S50)</f>
        <v>751.8</v>
      </c>
      <c r="V50" s="40">
        <f>K50-U50</f>
        <v>5626.424</v>
      </c>
      <c r="W50" s="42"/>
    </row>
    <row r="51" spans="1:23" ht="27.95" customHeight="1" x14ac:dyDescent="0.25">
      <c r="A51" s="37">
        <f>A50+1</f>
        <v>32</v>
      </c>
      <c r="B51" s="30" t="s">
        <v>330</v>
      </c>
      <c r="C51" s="38" t="s">
        <v>331</v>
      </c>
      <c r="D51" s="5">
        <v>267.25</v>
      </c>
      <c r="E51" s="39">
        <f>D51*1.1507</f>
        <v>307.52457500000003</v>
      </c>
      <c r="F51" s="39">
        <f>E51</f>
        <v>307.52457500000003</v>
      </c>
      <c r="G51" s="34">
        <v>15.2</v>
      </c>
      <c r="H51" s="34">
        <v>15.2</v>
      </c>
      <c r="I51" s="33">
        <f>D51*H51</f>
        <v>4062.2</v>
      </c>
      <c r="J51" s="33"/>
      <c r="K51" s="33">
        <f t="shared" si="0"/>
        <v>4062.2</v>
      </c>
      <c r="L51" s="36">
        <v>0</v>
      </c>
      <c r="M51" s="33">
        <v>107.51</v>
      </c>
      <c r="N51" s="33">
        <v>466.89</v>
      </c>
      <c r="O51" s="33"/>
      <c r="P51" s="33"/>
      <c r="Q51" s="33"/>
      <c r="R51" s="33"/>
      <c r="S51" s="33"/>
      <c r="T51" s="1">
        <f t="shared" si="1"/>
        <v>0</v>
      </c>
      <c r="U51" s="36">
        <f>SUM(L51+M51+N51+O51+P51+Q51+R51+S51)</f>
        <v>574.4</v>
      </c>
      <c r="V51" s="40">
        <f>K51-U51</f>
        <v>3487.7999999999997</v>
      </c>
      <c r="W51" s="42"/>
    </row>
    <row r="52" spans="1:23" ht="27.95" customHeight="1" x14ac:dyDescent="0.25">
      <c r="A52" s="37">
        <f>A51+1</f>
        <v>33</v>
      </c>
      <c r="B52" s="30" t="s">
        <v>104</v>
      </c>
      <c r="C52" s="38" t="s">
        <v>105</v>
      </c>
      <c r="D52" s="5">
        <v>168</v>
      </c>
      <c r="E52" s="39">
        <f>D52*1.1507</f>
        <v>193.3176</v>
      </c>
      <c r="F52" s="39">
        <f>E52</f>
        <v>193.3176</v>
      </c>
      <c r="G52" s="34">
        <v>15.2</v>
      </c>
      <c r="H52" s="34">
        <v>15.2</v>
      </c>
      <c r="I52" s="33">
        <f>D52*H52</f>
        <v>2553.6</v>
      </c>
      <c r="J52" s="33">
        <v>1394</v>
      </c>
      <c r="K52" s="33">
        <f t="shared" si="0"/>
        <v>3947.6</v>
      </c>
      <c r="L52" s="36">
        <f>I52*1%</f>
        <v>25.536000000000001</v>
      </c>
      <c r="M52" s="33">
        <v>0</v>
      </c>
      <c r="N52" s="33"/>
      <c r="O52" s="33"/>
      <c r="P52" s="33">
        <v>20</v>
      </c>
      <c r="Q52" s="33">
        <f>I52*5%</f>
        <v>127.68</v>
      </c>
      <c r="R52" s="33"/>
      <c r="S52" s="33"/>
      <c r="T52" s="1">
        <f t="shared" si="1"/>
        <v>147.68</v>
      </c>
      <c r="U52" s="36">
        <f>SUM(L52+M52+N52+O52+P52+Q52+R52+S52)</f>
        <v>173.21600000000001</v>
      </c>
      <c r="V52" s="40">
        <f>K52-U52</f>
        <v>3774.384</v>
      </c>
      <c r="W52" s="42"/>
    </row>
    <row r="53" spans="1:23" ht="27.95" customHeight="1" x14ac:dyDescent="0.25">
      <c r="A53" s="37">
        <f>A52+1</f>
        <v>34</v>
      </c>
      <c r="B53" s="30" t="s">
        <v>106</v>
      </c>
      <c r="C53" s="38" t="s">
        <v>107</v>
      </c>
      <c r="D53" s="5">
        <v>136.5</v>
      </c>
      <c r="E53" s="39">
        <f>D53*1.1507</f>
        <v>157.07055</v>
      </c>
      <c r="F53" s="39">
        <f>E53</f>
        <v>157.07055</v>
      </c>
      <c r="G53" s="34">
        <v>15.2</v>
      </c>
      <c r="H53" s="34">
        <v>15.2</v>
      </c>
      <c r="I53" s="33">
        <f>D53*H53</f>
        <v>2074.7999999999997</v>
      </c>
      <c r="J53" s="33">
        <v>1394</v>
      </c>
      <c r="K53" s="33">
        <f t="shared" si="0"/>
        <v>3468.7999999999997</v>
      </c>
      <c r="L53" s="36">
        <f>I53*1%</f>
        <v>20.747999999999998</v>
      </c>
      <c r="M53" s="33">
        <v>0</v>
      </c>
      <c r="N53" s="33"/>
      <c r="O53" s="33"/>
      <c r="P53" s="33">
        <v>20</v>
      </c>
      <c r="Q53" s="33">
        <f>I53*5%</f>
        <v>103.74</v>
      </c>
      <c r="R53" s="33"/>
      <c r="S53" s="33"/>
      <c r="T53" s="1">
        <f t="shared" si="1"/>
        <v>123.74</v>
      </c>
      <c r="U53" s="36">
        <f>SUM(L53+M53+N53+O53+P53+Q53+R53+S53)</f>
        <v>144.488</v>
      </c>
      <c r="V53" s="40">
        <f>K53-U53</f>
        <v>3324.3119999999999</v>
      </c>
      <c r="W53" s="42"/>
    </row>
    <row r="54" spans="1:23" ht="27.95" customHeight="1" x14ac:dyDescent="0.25">
      <c r="A54" s="37">
        <f>A53+1</f>
        <v>35</v>
      </c>
      <c r="B54" s="30" t="s">
        <v>305</v>
      </c>
      <c r="C54" s="38" t="s">
        <v>306</v>
      </c>
      <c r="D54" s="5">
        <v>168</v>
      </c>
      <c r="E54" s="39">
        <f>D54*1.1507</f>
        <v>193.3176</v>
      </c>
      <c r="F54" s="39">
        <f>E54</f>
        <v>193.3176</v>
      </c>
      <c r="G54" s="34">
        <v>15.2</v>
      </c>
      <c r="H54" s="34">
        <v>15.2</v>
      </c>
      <c r="I54" s="33">
        <f>D54*H54</f>
        <v>2553.6</v>
      </c>
      <c r="J54" s="33"/>
      <c r="K54" s="33">
        <f t="shared" si="0"/>
        <v>2553.6</v>
      </c>
      <c r="L54" s="36">
        <f>I54*1%</f>
        <v>25.536000000000001</v>
      </c>
      <c r="M54" s="33">
        <v>0</v>
      </c>
      <c r="N54" s="33"/>
      <c r="O54" s="33"/>
      <c r="P54" s="33">
        <v>20</v>
      </c>
      <c r="Q54" s="33">
        <f>I54*5%</f>
        <v>127.68</v>
      </c>
      <c r="R54" s="33"/>
      <c r="S54" s="33"/>
      <c r="T54" s="1">
        <f t="shared" si="1"/>
        <v>147.68</v>
      </c>
      <c r="U54" s="36">
        <f>SUM(L54+M54+N54+O54+P54+Q54+R54+S54)</f>
        <v>173.21600000000001</v>
      </c>
      <c r="V54" s="40">
        <f>K54-U54</f>
        <v>2380.384</v>
      </c>
      <c r="W54" s="42"/>
    </row>
    <row r="55" spans="1:23" ht="27.95" customHeight="1" x14ac:dyDescent="0.25">
      <c r="A55" s="37"/>
      <c r="B55" s="30"/>
      <c r="C55" s="31" t="s">
        <v>108</v>
      </c>
      <c r="D55" s="5"/>
      <c r="E55" s="39"/>
      <c r="F55" s="39"/>
      <c r="G55" s="34"/>
      <c r="H55" s="34"/>
      <c r="I55" s="33"/>
      <c r="J55" s="33"/>
      <c r="K55" s="33"/>
      <c r="L55" s="36"/>
      <c r="M55" s="33"/>
      <c r="N55" s="33"/>
      <c r="O55" s="33"/>
      <c r="P55" s="33"/>
      <c r="Q55" s="33"/>
      <c r="R55" s="33"/>
      <c r="S55" s="33"/>
      <c r="T55" s="1"/>
      <c r="U55" s="36"/>
      <c r="V55" s="40"/>
    </row>
    <row r="56" spans="1:23" ht="27.95" customHeight="1" x14ac:dyDescent="0.25">
      <c r="A56" s="37">
        <f>A54+1</f>
        <v>36</v>
      </c>
      <c r="B56" s="30" t="s">
        <v>89</v>
      </c>
      <c r="C56" s="38" t="s">
        <v>90</v>
      </c>
      <c r="D56" s="5">
        <v>449.98</v>
      </c>
      <c r="E56" s="39">
        <f>D56*1.1507</f>
        <v>517.79198600000007</v>
      </c>
      <c r="F56" s="39">
        <f t="shared" ref="F56:F70" si="12">E56</f>
        <v>517.79198600000007</v>
      </c>
      <c r="G56" s="34">
        <v>15.2</v>
      </c>
      <c r="H56" s="34">
        <v>15.2</v>
      </c>
      <c r="I56" s="33">
        <f>D56*H56</f>
        <v>6839.6959999999999</v>
      </c>
      <c r="J56" s="33">
        <v>1394</v>
      </c>
      <c r="K56" s="33">
        <f t="shared" si="0"/>
        <v>8233.6959999999999</v>
      </c>
      <c r="L56" s="36">
        <v>0</v>
      </c>
      <c r="M56" s="33">
        <v>181.02</v>
      </c>
      <c r="N56" s="33">
        <v>665.03</v>
      </c>
      <c r="O56" s="33"/>
      <c r="P56" s="33"/>
      <c r="Q56" s="33"/>
      <c r="R56" s="33"/>
      <c r="S56" s="33"/>
      <c r="T56" s="1">
        <f t="shared" si="1"/>
        <v>0</v>
      </c>
      <c r="U56" s="36">
        <f t="shared" ref="U56:U70" si="13">SUM(L56+M56+N56+O56+P56+Q56+R56+S56)</f>
        <v>846.05</v>
      </c>
      <c r="V56" s="40">
        <f t="shared" ref="V56:V70" si="14">K56-U56</f>
        <v>7387.6459999999997</v>
      </c>
      <c r="W56" s="42"/>
    </row>
    <row r="57" spans="1:23" ht="27.95" customHeight="1" x14ac:dyDescent="0.25">
      <c r="A57" s="37">
        <f>A56+1</f>
        <v>37</v>
      </c>
      <c r="B57" s="30" t="s">
        <v>109</v>
      </c>
      <c r="C57" s="38" t="s">
        <v>110</v>
      </c>
      <c r="D57" s="5">
        <v>426.58</v>
      </c>
      <c r="E57" s="39">
        <f t="shared" ref="E57:E70" si="15">D57*1.1507</f>
        <v>490.86560600000001</v>
      </c>
      <c r="F57" s="39">
        <f t="shared" si="12"/>
        <v>490.86560600000001</v>
      </c>
      <c r="G57" s="34">
        <v>15.2</v>
      </c>
      <c r="H57" s="34">
        <v>15.2</v>
      </c>
      <c r="I57" s="33">
        <f t="shared" ref="I57:I70" si="16">D57*H57</f>
        <v>6484.0159999999996</v>
      </c>
      <c r="J57" s="33">
        <v>1951.6</v>
      </c>
      <c r="K57" s="33">
        <f t="shared" si="0"/>
        <v>8435.616</v>
      </c>
      <c r="L57" s="36">
        <f>I57*1%</f>
        <v>64.840159999999997</v>
      </c>
      <c r="M57" s="33">
        <v>163.27000000000001</v>
      </c>
      <c r="N57" s="33">
        <v>599.91999999999996</v>
      </c>
      <c r="O57" s="33"/>
      <c r="P57" s="33"/>
      <c r="Q57" s="33"/>
      <c r="R57" s="33"/>
      <c r="S57" s="33"/>
      <c r="T57" s="1">
        <f t="shared" si="1"/>
        <v>0</v>
      </c>
      <c r="U57" s="36">
        <f t="shared" si="13"/>
        <v>828.03016000000002</v>
      </c>
      <c r="V57" s="40">
        <f t="shared" si="14"/>
        <v>7607.5858399999997</v>
      </c>
      <c r="W57" s="42"/>
    </row>
    <row r="58" spans="1:23" ht="27.95" customHeight="1" x14ac:dyDescent="0.25">
      <c r="A58" s="37">
        <f t="shared" ref="A58:A70" si="17">A57+1</f>
        <v>38</v>
      </c>
      <c r="B58" s="30" t="s">
        <v>111</v>
      </c>
      <c r="C58" s="38" t="s">
        <v>112</v>
      </c>
      <c r="D58" s="5">
        <v>426.58</v>
      </c>
      <c r="E58" s="39">
        <f t="shared" si="15"/>
        <v>490.86560600000001</v>
      </c>
      <c r="F58" s="39">
        <f t="shared" si="12"/>
        <v>490.86560600000001</v>
      </c>
      <c r="G58" s="34">
        <v>15.2</v>
      </c>
      <c r="H58" s="34">
        <v>15.2</v>
      </c>
      <c r="I58" s="33">
        <f t="shared" si="16"/>
        <v>6484.0159999999996</v>
      </c>
      <c r="J58" s="33">
        <v>836.4</v>
      </c>
      <c r="K58" s="33">
        <f t="shared" si="0"/>
        <v>7320.4159999999993</v>
      </c>
      <c r="L58" s="36">
        <f>I58*1%</f>
        <v>64.840159999999997</v>
      </c>
      <c r="M58" s="33">
        <v>163.27000000000001</v>
      </c>
      <c r="N58" s="33">
        <v>599.91999999999996</v>
      </c>
      <c r="O58" s="33"/>
      <c r="P58" s="33">
        <v>20</v>
      </c>
      <c r="Q58" s="33">
        <f>I58*5%</f>
        <v>324.20080000000002</v>
      </c>
      <c r="R58" s="33">
        <v>1000</v>
      </c>
      <c r="S58" s="33">
        <v>575</v>
      </c>
      <c r="T58" s="1">
        <f t="shared" si="1"/>
        <v>1919.2008000000001</v>
      </c>
      <c r="U58" s="36">
        <f t="shared" si="13"/>
        <v>2747.2309599999999</v>
      </c>
      <c r="V58" s="40">
        <f t="shared" si="14"/>
        <v>4573.1850399999994</v>
      </c>
      <c r="W58" s="42"/>
    </row>
    <row r="59" spans="1:23" ht="27.95" customHeight="1" x14ac:dyDescent="0.25">
      <c r="A59" s="37">
        <f t="shared" si="17"/>
        <v>39</v>
      </c>
      <c r="B59" s="30" t="s">
        <v>113</v>
      </c>
      <c r="C59" s="38" t="s">
        <v>114</v>
      </c>
      <c r="D59" s="5">
        <v>426.58</v>
      </c>
      <c r="E59" s="39">
        <f t="shared" si="15"/>
        <v>490.86560600000001</v>
      </c>
      <c r="F59" s="39">
        <f t="shared" si="12"/>
        <v>490.86560600000001</v>
      </c>
      <c r="G59" s="34">
        <v>15.2</v>
      </c>
      <c r="H59" s="34">
        <v>15.2</v>
      </c>
      <c r="I59" s="33">
        <f t="shared" si="16"/>
        <v>6484.0159999999996</v>
      </c>
      <c r="J59" s="33">
        <v>1394</v>
      </c>
      <c r="K59" s="33">
        <f t="shared" si="0"/>
        <v>7878.0159999999996</v>
      </c>
      <c r="L59" s="36">
        <v>0</v>
      </c>
      <c r="M59" s="33">
        <v>171.61</v>
      </c>
      <c r="N59" s="33">
        <v>599.91999999999996</v>
      </c>
      <c r="O59" s="33"/>
      <c r="P59" s="33"/>
      <c r="Q59" s="33"/>
      <c r="R59" s="33"/>
      <c r="S59" s="33"/>
      <c r="T59" s="1">
        <f t="shared" si="1"/>
        <v>0</v>
      </c>
      <c r="U59" s="36">
        <f t="shared" si="13"/>
        <v>771.53</v>
      </c>
      <c r="V59" s="40">
        <f t="shared" si="14"/>
        <v>7106.4859999999999</v>
      </c>
      <c r="W59" s="42"/>
    </row>
    <row r="60" spans="1:23" ht="27.95" customHeight="1" x14ac:dyDescent="0.25">
      <c r="A60" s="37">
        <f t="shared" si="17"/>
        <v>40</v>
      </c>
      <c r="B60" s="30" t="s">
        <v>115</v>
      </c>
      <c r="C60" s="38" t="s">
        <v>116</v>
      </c>
      <c r="D60" s="5">
        <v>426.58</v>
      </c>
      <c r="E60" s="39">
        <f t="shared" si="15"/>
        <v>490.86560600000001</v>
      </c>
      <c r="F60" s="39">
        <f t="shared" si="12"/>
        <v>490.86560600000001</v>
      </c>
      <c r="G60" s="34">
        <v>15.2</v>
      </c>
      <c r="H60" s="34">
        <v>15.2</v>
      </c>
      <c r="I60" s="33">
        <f t="shared" si="16"/>
        <v>6484.0159999999996</v>
      </c>
      <c r="J60" s="33">
        <v>836.4</v>
      </c>
      <c r="K60" s="33">
        <f t="shared" si="0"/>
        <v>7320.4159999999993</v>
      </c>
      <c r="L60" s="36">
        <f t="shared" ref="L60:L70" si="18">I60*1%</f>
        <v>64.840159999999997</v>
      </c>
      <c r="M60" s="33">
        <v>171.61</v>
      </c>
      <c r="N60" s="33">
        <v>599.91999999999996</v>
      </c>
      <c r="O60" s="33"/>
      <c r="P60" s="33"/>
      <c r="Q60" s="33"/>
      <c r="R60" s="33"/>
      <c r="S60" s="33"/>
      <c r="T60" s="1">
        <f t="shared" si="1"/>
        <v>0</v>
      </c>
      <c r="U60" s="36">
        <f t="shared" si="13"/>
        <v>836.37015999999994</v>
      </c>
      <c r="V60" s="40">
        <f t="shared" si="14"/>
        <v>6484.0458399999989</v>
      </c>
      <c r="W60" s="42"/>
    </row>
    <row r="61" spans="1:23" ht="27.95" customHeight="1" x14ac:dyDescent="0.25">
      <c r="A61" s="37">
        <f t="shared" si="17"/>
        <v>41</v>
      </c>
      <c r="B61" s="30" t="s">
        <v>117</v>
      </c>
      <c r="C61" s="38" t="s">
        <v>118</v>
      </c>
      <c r="D61" s="5">
        <v>426.58</v>
      </c>
      <c r="E61" s="39">
        <f t="shared" si="15"/>
        <v>490.86560600000001</v>
      </c>
      <c r="F61" s="39">
        <f t="shared" si="12"/>
        <v>490.86560600000001</v>
      </c>
      <c r="G61" s="34">
        <v>15.2</v>
      </c>
      <c r="H61" s="34">
        <v>15.2</v>
      </c>
      <c r="I61" s="33">
        <f t="shared" si="16"/>
        <v>6484.0159999999996</v>
      </c>
      <c r="J61" s="33">
        <v>836.4</v>
      </c>
      <c r="K61" s="33">
        <f t="shared" si="0"/>
        <v>7320.4159999999993</v>
      </c>
      <c r="L61" s="36">
        <f t="shared" si="18"/>
        <v>64.840159999999997</v>
      </c>
      <c r="M61" s="33">
        <v>171.61</v>
      </c>
      <c r="N61" s="33">
        <v>599.91999999999996</v>
      </c>
      <c r="O61" s="33"/>
      <c r="P61" s="33"/>
      <c r="Q61" s="33"/>
      <c r="R61" s="33"/>
      <c r="S61" s="33"/>
      <c r="T61" s="1">
        <f t="shared" si="1"/>
        <v>0</v>
      </c>
      <c r="U61" s="36">
        <f t="shared" si="13"/>
        <v>836.37015999999994</v>
      </c>
      <c r="V61" s="40">
        <f t="shared" si="14"/>
        <v>6484.0458399999989</v>
      </c>
      <c r="W61" s="42"/>
    </row>
    <row r="62" spans="1:23" ht="27.95" customHeight="1" x14ac:dyDescent="0.25">
      <c r="A62" s="37">
        <f>A61+1</f>
        <v>42</v>
      </c>
      <c r="B62" s="37" t="s">
        <v>283</v>
      </c>
      <c r="C62" s="46" t="s">
        <v>284</v>
      </c>
      <c r="D62" s="5">
        <v>426.58</v>
      </c>
      <c r="E62" s="39">
        <f>D62*1.1507</f>
        <v>490.86560600000001</v>
      </c>
      <c r="F62" s="39">
        <f t="shared" si="12"/>
        <v>490.86560600000001</v>
      </c>
      <c r="G62" s="34">
        <v>15.2</v>
      </c>
      <c r="H62" s="34">
        <v>15.2</v>
      </c>
      <c r="I62" s="33">
        <f>D62*H62</f>
        <v>6484.0159999999996</v>
      </c>
      <c r="J62" s="33"/>
      <c r="K62" s="33">
        <f t="shared" si="0"/>
        <v>6484.0159999999996</v>
      </c>
      <c r="L62" s="36">
        <f t="shared" si="18"/>
        <v>64.840159999999997</v>
      </c>
      <c r="M62" s="33">
        <v>171.61</v>
      </c>
      <c r="N62" s="33">
        <v>616.85</v>
      </c>
      <c r="O62" s="33"/>
      <c r="P62" s="33"/>
      <c r="Q62" s="33"/>
      <c r="R62" s="33"/>
      <c r="S62" s="33"/>
      <c r="T62" s="1">
        <f t="shared" si="1"/>
        <v>0</v>
      </c>
      <c r="U62" s="36">
        <f t="shared" si="13"/>
        <v>853.30016000000001</v>
      </c>
      <c r="V62" s="40">
        <f t="shared" si="14"/>
        <v>5630.7158399999998</v>
      </c>
      <c r="W62" s="42"/>
    </row>
    <row r="63" spans="1:23" ht="27.95" customHeight="1" x14ac:dyDescent="0.25">
      <c r="A63" s="37">
        <f>A62+1</f>
        <v>43</v>
      </c>
      <c r="B63" s="30" t="s">
        <v>119</v>
      </c>
      <c r="C63" s="38" t="s">
        <v>120</v>
      </c>
      <c r="D63" s="5">
        <v>302.82</v>
      </c>
      <c r="E63" s="39">
        <f t="shared" si="15"/>
        <v>348.45497399999999</v>
      </c>
      <c r="F63" s="39">
        <f t="shared" si="12"/>
        <v>348.45497399999999</v>
      </c>
      <c r="G63" s="34">
        <v>15.2</v>
      </c>
      <c r="H63" s="34">
        <v>15.2</v>
      </c>
      <c r="I63" s="33">
        <f t="shared" si="16"/>
        <v>4602.8639999999996</v>
      </c>
      <c r="J63" s="33">
        <v>2230.4</v>
      </c>
      <c r="K63" s="33">
        <f t="shared" si="0"/>
        <v>6833.2639999999992</v>
      </c>
      <c r="L63" s="36">
        <f t="shared" si="18"/>
        <v>46.028639999999996</v>
      </c>
      <c r="M63" s="33">
        <v>121.82</v>
      </c>
      <c r="N63" s="33">
        <v>344.31</v>
      </c>
      <c r="O63" s="33"/>
      <c r="P63" s="33"/>
      <c r="Q63" s="33"/>
      <c r="R63" s="33"/>
      <c r="S63" s="33"/>
      <c r="T63" s="1">
        <f t="shared" si="1"/>
        <v>0</v>
      </c>
      <c r="U63" s="36">
        <f t="shared" si="13"/>
        <v>512.15863999999999</v>
      </c>
      <c r="V63" s="40">
        <f t="shared" si="14"/>
        <v>6321.1053599999996</v>
      </c>
      <c r="W63" s="42"/>
    </row>
    <row r="64" spans="1:23" ht="27.95" customHeight="1" x14ac:dyDescent="0.25">
      <c r="A64" s="37">
        <f t="shared" si="17"/>
        <v>44</v>
      </c>
      <c r="B64" s="30" t="s">
        <v>121</v>
      </c>
      <c r="C64" s="38" t="s">
        <v>122</v>
      </c>
      <c r="D64" s="5">
        <v>302.82</v>
      </c>
      <c r="E64" s="39">
        <f t="shared" si="15"/>
        <v>348.45497399999999</v>
      </c>
      <c r="F64" s="39">
        <f t="shared" si="12"/>
        <v>348.45497399999999</v>
      </c>
      <c r="G64" s="34">
        <v>15.2</v>
      </c>
      <c r="H64" s="34">
        <v>15.2</v>
      </c>
      <c r="I64" s="33">
        <f t="shared" si="16"/>
        <v>4602.8639999999996</v>
      </c>
      <c r="J64" s="33">
        <v>1672.8</v>
      </c>
      <c r="K64" s="33">
        <f t="shared" si="0"/>
        <v>6275.6639999999998</v>
      </c>
      <c r="L64" s="36">
        <f t="shared" si="18"/>
        <v>46.028639999999996</v>
      </c>
      <c r="M64" s="33">
        <v>121.82</v>
      </c>
      <c r="N64" s="33">
        <v>344.31</v>
      </c>
      <c r="O64" s="33"/>
      <c r="P64" s="33"/>
      <c r="Q64" s="33"/>
      <c r="R64" s="33"/>
      <c r="S64" s="33"/>
      <c r="T64" s="1">
        <f t="shared" si="1"/>
        <v>0</v>
      </c>
      <c r="U64" s="36">
        <f t="shared" si="13"/>
        <v>512.15863999999999</v>
      </c>
      <c r="V64" s="40">
        <f t="shared" si="14"/>
        <v>5763.5053600000001</v>
      </c>
      <c r="W64" s="42"/>
    </row>
    <row r="65" spans="1:23" ht="27.95" customHeight="1" x14ac:dyDescent="0.25">
      <c r="A65" s="37">
        <f t="shared" si="17"/>
        <v>45</v>
      </c>
      <c r="B65" s="30" t="s">
        <v>123</v>
      </c>
      <c r="C65" s="38" t="s">
        <v>124</v>
      </c>
      <c r="D65" s="5">
        <v>302.82</v>
      </c>
      <c r="E65" s="39">
        <f t="shared" si="15"/>
        <v>348.45497399999999</v>
      </c>
      <c r="F65" s="39">
        <f t="shared" si="12"/>
        <v>348.45497399999999</v>
      </c>
      <c r="G65" s="34">
        <v>15.2</v>
      </c>
      <c r="H65" s="34">
        <v>15.2</v>
      </c>
      <c r="I65" s="33">
        <f t="shared" si="16"/>
        <v>4602.8639999999996</v>
      </c>
      <c r="J65" s="33">
        <v>1672.8</v>
      </c>
      <c r="K65" s="33">
        <f t="shared" si="0"/>
        <v>6275.6639999999998</v>
      </c>
      <c r="L65" s="36">
        <f t="shared" si="18"/>
        <v>46.028639999999996</v>
      </c>
      <c r="M65" s="33">
        <v>121.82</v>
      </c>
      <c r="N65" s="33">
        <v>344.31</v>
      </c>
      <c r="O65" s="33"/>
      <c r="P65" s="33"/>
      <c r="Q65" s="33"/>
      <c r="R65" s="33"/>
      <c r="S65" s="33"/>
      <c r="T65" s="1">
        <f t="shared" si="1"/>
        <v>0</v>
      </c>
      <c r="U65" s="36">
        <f t="shared" si="13"/>
        <v>512.15863999999999</v>
      </c>
      <c r="V65" s="40">
        <f t="shared" si="14"/>
        <v>5763.5053600000001</v>
      </c>
      <c r="W65" s="42"/>
    </row>
    <row r="66" spans="1:23" ht="27.95" customHeight="1" x14ac:dyDescent="0.25">
      <c r="A66" s="37">
        <f t="shared" si="17"/>
        <v>46</v>
      </c>
      <c r="B66" s="30" t="s">
        <v>125</v>
      </c>
      <c r="C66" s="38" t="s">
        <v>126</v>
      </c>
      <c r="D66" s="5">
        <v>302.82</v>
      </c>
      <c r="E66" s="39">
        <f t="shared" si="15"/>
        <v>348.45497399999999</v>
      </c>
      <c r="F66" s="39">
        <f t="shared" si="12"/>
        <v>348.45497399999999</v>
      </c>
      <c r="G66" s="34">
        <v>15.2</v>
      </c>
      <c r="H66" s="34">
        <v>15.2</v>
      </c>
      <c r="I66" s="33">
        <f t="shared" si="16"/>
        <v>4602.8639999999996</v>
      </c>
      <c r="J66" s="33">
        <v>1951.6</v>
      </c>
      <c r="K66" s="33">
        <f t="shared" si="0"/>
        <v>6554.4639999999999</v>
      </c>
      <c r="L66" s="36">
        <f t="shared" si="18"/>
        <v>46.028639999999996</v>
      </c>
      <c r="M66" s="33">
        <v>121.82</v>
      </c>
      <c r="N66" s="33">
        <v>344.31</v>
      </c>
      <c r="O66" s="33"/>
      <c r="P66" s="33"/>
      <c r="Q66" s="33"/>
      <c r="R66" s="33"/>
      <c r="S66" s="33"/>
      <c r="T66" s="1">
        <f t="shared" si="1"/>
        <v>0</v>
      </c>
      <c r="U66" s="36">
        <f t="shared" si="13"/>
        <v>512.15863999999999</v>
      </c>
      <c r="V66" s="40">
        <f t="shared" si="14"/>
        <v>6042.3053600000003</v>
      </c>
      <c r="W66" s="42"/>
    </row>
    <row r="67" spans="1:23" ht="27.95" customHeight="1" x14ac:dyDescent="0.25">
      <c r="A67" s="37">
        <f t="shared" si="17"/>
        <v>47</v>
      </c>
      <c r="B67" s="30" t="s">
        <v>127</v>
      </c>
      <c r="C67" s="38" t="s">
        <v>128</v>
      </c>
      <c r="D67" s="5">
        <v>359.24</v>
      </c>
      <c r="E67" s="39">
        <f t="shared" si="15"/>
        <v>413.37746800000002</v>
      </c>
      <c r="F67" s="39">
        <f t="shared" si="12"/>
        <v>413.37746800000002</v>
      </c>
      <c r="G67" s="34">
        <v>15.2</v>
      </c>
      <c r="H67" s="34">
        <v>15.2</v>
      </c>
      <c r="I67" s="33">
        <f t="shared" si="16"/>
        <v>5460.4480000000003</v>
      </c>
      <c r="J67" s="33">
        <v>1394</v>
      </c>
      <c r="K67" s="33">
        <f t="shared" si="0"/>
        <v>6854.4480000000003</v>
      </c>
      <c r="L67" s="36">
        <f t="shared" si="18"/>
        <v>54.604480000000002</v>
      </c>
      <c r="M67" s="33">
        <v>144.52000000000001</v>
      </c>
      <c r="N67" s="33">
        <v>437.62</v>
      </c>
      <c r="O67" s="33"/>
      <c r="P67" s="33"/>
      <c r="Q67" s="33"/>
      <c r="R67" s="33"/>
      <c r="S67" s="33"/>
      <c r="T67" s="1">
        <f t="shared" si="1"/>
        <v>0</v>
      </c>
      <c r="U67" s="36">
        <f t="shared" si="13"/>
        <v>636.74448000000007</v>
      </c>
      <c r="V67" s="40">
        <f t="shared" si="14"/>
        <v>6217.70352</v>
      </c>
      <c r="W67" s="42"/>
    </row>
    <row r="68" spans="1:23" ht="27.95" customHeight="1" x14ac:dyDescent="0.25">
      <c r="A68" s="37">
        <f t="shared" si="17"/>
        <v>48</v>
      </c>
      <c r="B68" s="30" t="s">
        <v>129</v>
      </c>
      <c r="C68" s="49" t="s">
        <v>130</v>
      </c>
      <c r="D68" s="5">
        <v>359.24</v>
      </c>
      <c r="E68" s="39">
        <f t="shared" si="15"/>
        <v>413.37746800000002</v>
      </c>
      <c r="F68" s="39">
        <f t="shared" si="12"/>
        <v>413.37746800000002</v>
      </c>
      <c r="G68" s="34">
        <v>15.2</v>
      </c>
      <c r="H68" s="34">
        <v>15.2</v>
      </c>
      <c r="I68" s="33">
        <f t="shared" si="16"/>
        <v>5460.4480000000003</v>
      </c>
      <c r="J68" s="33">
        <v>836.4</v>
      </c>
      <c r="K68" s="33">
        <f t="shared" si="0"/>
        <v>6296.848</v>
      </c>
      <c r="L68" s="36">
        <f t="shared" si="18"/>
        <v>54.604480000000002</v>
      </c>
      <c r="M68" s="33">
        <v>144.52000000000001</v>
      </c>
      <c r="N68" s="33">
        <v>437.62</v>
      </c>
      <c r="O68" s="33"/>
      <c r="P68" s="33"/>
      <c r="Q68" s="33"/>
      <c r="R68" s="33"/>
      <c r="S68" s="33"/>
      <c r="T68" s="1">
        <f t="shared" si="1"/>
        <v>0</v>
      </c>
      <c r="U68" s="36">
        <f t="shared" si="13"/>
        <v>636.74448000000007</v>
      </c>
      <c r="V68" s="40">
        <f t="shared" si="14"/>
        <v>5660.1035199999997</v>
      </c>
      <c r="W68" s="42"/>
    </row>
    <row r="69" spans="1:23" ht="27.95" customHeight="1" x14ac:dyDescent="0.25">
      <c r="A69" s="37">
        <f t="shared" si="17"/>
        <v>49</v>
      </c>
      <c r="B69" s="30" t="s">
        <v>131</v>
      </c>
      <c r="C69" s="38" t="s">
        <v>132</v>
      </c>
      <c r="D69" s="5">
        <v>359.24</v>
      </c>
      <c r="E69" s="39">
        <f t="shared" si="15"/>
        <v>413.37746800000002</v>
      </c>
      <c r="F69" s="39">
        <f t="shared" si="12"/>
        <v>413.37746800000002</v>
      </c>
      <c r="G69" s="34">
        <v>15.2</v>
      </c>
      <c r="H69" s="34">
        <v>15.2</v>
      </c>
      <c r="I69" s="33">
        <f t="shared" si="16"/>
        <v>5460.4480000000003</v>
      </c>
      <c r="J69" s="33">
        <v>1394</v>
      </c>
      <c r="K69" s="33">
        <f t="shared" si="0"/>
        <v>6854.4480000000003</v>
      </c>
      <c r="L69" s="36">
        <f t="shared" si="18"/>
        <v>54.604480000000002</v>
      </c>
      <c r="M69" s="33">
        <v>144.52000000000001</v>
      </c>
      <c r="N69" s="33">
        <v>437.62</v>
      </c>
      <c r="O69" s="33"/>
      <c r="P69" s="33"/>
      <c r="Q69" s="33"/>
      <c r="R69" s="33"/>
      <c r="S69" s="33"/>
      <c r="T69" s="1">
        <f t="shared" si="1"/>
        <v>0</v>
      </c>
      <c r="U69" s="36">
        <f t="shared" si="13"/>
        <v>636.74448000000007</v>
      </c>
      <c r="V69" s="40">
        <f t="shared" si="14"/>
        <v>6217.70352</v>
      </c>
      <c r="W69" s="42"/>
    </row>
    <row r="70" spans="1:23" ht="27.95" customHeight="1" x14ac:dyDescent="0.25">
      <c r="A70" s="37">
        <f t="shared" si="17"/>
        <v>50</v>
      </c>
      <c r="B70" s="30" t="s">
        <v>133</v>
      </c>
      <c r="C70" s="38" t="s">
        <v>134</v>
      </c>
      <c r="D70" s="5">
        <v>261.38</v>
      </c>
      <c r="E70" s="39">
        <f t="shared" si="15"/>
        <v>300.76996600000001</v>
      </c>
      <c r="F70" s="39">
        <f t="shared" si="12"/>
        <v>300.76996600000001</v>
      </c>
      <c r="G70" s="34">
        <v>15.2</v>
      </c>
      <c r="H70" s="34">
        <v>15.2</v>
      </c>
      <c r="I70" s="33">
        <f t="shared" si="16"/>
        <v>3972.9759999999997</v>
      </c>
      <c r="J70" s="33">
        <v>836.4</v>
      </c>
      <c r="K70" s="33">
        <f t="shared" si="0"/>
        <v>4809.3759999999993</v>
      </c>
      <c r="L70" s="36">
        <f t="shared" si="18"/>
        <v>39.729759999999999</v>
      </c>
      <c r="M70" s="33">
        <v>92.93</v>
      </c>
      <c r="N70" s="33">
        <v>275.77999999999997</v>
      </c>
      <c r="O70" s="33"/>
      <c r="P70" s="33"/>
      <c r="Q70" s="33"/>
      <c r="R70" s="33"/>
      <c r="S70" s="33"/>
      <c r="T70" s="1">
        <f t="shared" si="1"/>
        <v>0</v>
      </c>
      <c r="U70" s="36">
        <f t="shared" si="13"/>
        <v>408.43975999999998</v>
      </c>
      <c r="V70" s="40">
        <f t="shared" si="14"/>
        <v>4400.9362399999991</v>
      </c>
      <c r="W70" s="43"/>
    </row>
    <row r="71" spans="1:23" ht="27.95" customHeight="1" x14ac:dyDescent="0.25">
      <c r="A71" s="37"/>
      <c r="B71" s="30"/>
      <c r="C71" s="31" t="s">
        <v>135</v>
      </c>
      <c r="D71" s="5"/>
      <c r="E71" s="39"/>
      <c r="F71" s="39"/>
      <c r="G71" s="34"/>
      <c r="H71" s="34"/>
      <c r="I71" s="33"/>
      <c r="J71" s="33"/>
      <c r="K71" s="33"/>
      <c r="L71" s="36"/>
      <c r="M71" s="33"/>
      <c r="N71" s="33"/>
      <c r="O71" s="33"/>
      <c r="P71" s="33"/>
      <c r="Q71" s="33"/>
      <c r="R71" s="33"/>
      <c r="S71" s="33"/>
      <c r="T71" s="1"/>
      <c r="U71" s="36"/>
      <c r="V71" s="40"/>
    </row>
    <row r="72" spans="1:23" ht="27.95" customHeight="1" x14ac:dyDescent="0.25">
      <c r="A72" s="37">
        <f>A70+1</f>
        <v>51</v>
      </c>
      <c r="B72" s="30" t="s">
        <v>138</v>
      </c>
      <c r="C72" s="38" t="s">
        <v>139</v>
      </c>
      <c r="D72" s="5">
        <v>302.82</v>
      </c>
      <c r="E72" s="39">
        <f t="shared" ref="E72:E79" si="19">D72*1.1507</f>
        <v>348.45497399999999</v>
      </c>
      <c r="F72" s="39">
        <f t="shared" ref="F72:F78" si="20">E72</f>
        <v>348.45497399999999</v>
      </c>
      <c r="G72" s="34">
        <v>15.2</v>
      </c>
      <c r="H72" s="34">
        <v>15.2</v>
      </c>
      <c r="I72" s="33">
        <f t="shared" ref="I72:I79" si="21">D72*H72</f>
        <v>4602.8639999999996</v>
      </c>
      <c r="J72" s="33">
        <v>1951.6</v>
      </c>
      <c r="K72" s="33">
        <f t="shared" si="0"/>
        <v>6554.4639999999999</v>
      </c>
      <c r="L72" s="36">
        <f t="shared" ref="L72:L79" si="22">I72*1%</f>
        <v>46.028639999999996</v>
      </c>
      <c r="M72" s="33">
        <v>121.82</v>
      </c>
      <c r="N72" s="33">
        <v>344.31</v>
      </c>
      <c r="O72" s="33"/>
      <c r="P72" s="33">
        <v>20</v>
      </c>
      <c r="Q72" s="33">
        <f>I72*5%</f>
        <v>230.14319999999998</v>
      </c>
      <c r="R72" s="33"/>
      <c r="S72" s="33"/>
      <c r="T72" s="1">
        <f t="shared" si="1"/>
        <v>250.14319999999998</v>
      </c>
      <c r="U72" s="36">
        <f t="shared" ref="U72:U79" si="23">SUM(L72+M72+N72+O72+P72+Q72+R72+S72)</f>
        <v>762.30183999999997</v>
      </c>
      <c r="V72" s="40">
        <f t="shared" ref="V72:V79" si="24">K72-U72</f>
        <v>5792.1621599999999</v>
      </c>
      <c r="W72" s="42"/>
    </row>
    <row r="73" spans="1:23" ht="27.95" customHeight="1" x14ac:dyDescent="0.25">
      <c r="A73" s="37">
        <f t="shared" ref="A73:A78" si="25">A72+1</f>
        <v>52</v>
      </c>
      <c r="B73" s="30" t="s">
        <v>140</v>
      </c>
      <c r="C73" s="38" t="s">
        <v>141</v>
      </c>
      <c r="D73" s="5">
        <v>302.82</v>
      </c>
      <c r="E73" s="39">
        <f t="shared" si="19"/>
        <v>348.45497399999999</v>
      </c>
      <c r="F73" s="39">
        <f t="shared" si="20"/>
        <v>348.45497399999999</v>
      </c>
      <c r="G73" s="34">
        <v>15.2</v>
      </c>
      <c r="H73" s="34">
        <v>15.2</v>
      </c>
      <c r="I73" s="33">
        <f t="shared" si="21"/>
        <v>4602.8639999999996</v>
      </c>
      <c r="J73" s="33">
        <v>2230.4</v>
      </c>
      <c r="K73" s="33">
        <f t="shared" si="0"/>
        <v>6833.2639999999992</v>
      </c>
      <c r="L73" s="36">
        <f t="shared" si="22"/>
        <v>46.028639999999996</v>
      </c>
      <c r="M73" s="33">
        <v>121.82</v>
      </c>
      <c r="N73" s="33">
        <v>344.31</v>
      </c>
      <c r="O73" s="33"/>
      <c r="P73" s="33">
        <v>20</v>
      </c>
      <c r="Q73" s="33">
        <f>I73*5%</f>
        <v>230.14319999999998</v>
      </c>
      <c r="R73" s="33"/>
      <c r="S73" s="33"/>
      <c r="T73" s="1">
        <f t="shared" si="1"/>
        <v>250.14319999999998</v>
      </c>
      <c r="U73" s="36">
        <f t="shared" si="23"/>
        <v>762.30183999999997</v>
      </c>
      <c r="V73" s="40">
        <f t="shared" si="24"/>
        <v>6070.9621599999991</v>
      </c>
      <c r="W73" s="42"/>
    </row>
    <row r="74" spans="1:23" ht="27.95" customHeight="1" x14ac:dyDescent="0.25">
      <c r="A74" s="37">
        <f t="shared" si="25"/>
        <v>53</v>
      </c>
      <c r="B74" s="37" t="s">
        <v>142</v>
      </c>
      <c r="C74" s="46" t="s">
        <v>143</v>
      </c>
      <c r="D74" s="5">
        <v>302.82</v>
      </c>
      <c r="E74" s="39">
        <f t="shared" si="19"/>
        <v>348.45497399999999</v>
      </c>
      <c r="F74" s="39">
        <f t="shared" si="20"/>
        <v>348.45497399999999</v>
      </c>
      <c r="G74" s="37">
        <v>15.2</v>
      </c>
      <c r="H74" s="34">
        <v>15.2</v>
      </c>
      <c r="I74" s="33">
        <f t="shared" si="21"/>
        <v>4602.8639999999996</v>
      </c>
      <c r="J74" s="33">
        <v>836.4</v>
      </c>
      <c r="K74" s="33">
        <f t="shared" si="0"/>
        <v>5439.2639999999992</v>
      </c>
      <c r="L74" s="36">
        <f t="shared" si="22"/>
        <v>46.028639999999996</v>
      </c>
      <c r="M74" s="33">
        <v>121.82</v>
      </c>
      <c r="N74" s="33">
        <v>344.31</v>
      </c>
      <c r="O74" s="33"/>
      <c r="P74" s="33">
        <v>20</v>
      </c>
      <c r="Q74" s="33">
        <f>I74*5%</f>
        <v>230.14319999999998</v>
      </c>
      <c r="R74" s="33"/>
      <c r="S74" s="33"/>
      <c r="T74" s="1">
        <f t="shared" si="1"/>
        <v>250.14319999999998</v>
      </c>
      <c r="U74" s="36">
        <f t="shared" si="23"/>
        <v>762.30183999999997</v>
      </c>
      <c r="V74" s="40">
        <f t="shared" si="24"/>
        <v>4676.9621599999991</v>
      </c>
      <c r="W74" s="42"/>
    </row>
    <row r="75" spans="1:23" ht="27.95" customHeight="1" x14ac:dyDescent="0.25">
      <c r="A75" s="37">
        <f t="shared" si="25"/>
        <v>54</v>
      </c>
      <c r="B75" s="30" t="s">
        <v>144</v>
      </c>
      <c r="C75" s="38" t="s">
        <v>145</v>
      </c>
      <c r="D75" s="5">
        <v>302.82</v>
      </c>
      <c r="E75" s="39">
        <f t="shared" si="19"/>
        <v>348.45497399999999</v>
      </c>
      <c r="F75" s="39">
        <f t="shared" si="20"/>
        <v>348.45497399999999</v>
      </c>
      <c r="G75" s="34">
        <v>15.2</v>
      </c>
      <c r="H75" s="34">
        <v>15.2</v>
      </c>
      <c r="I75" s="33">
        <f t="shared" si="21"/>
        <v>4602.8639999999996</v>
      </c>
      <c r="J75" s="33">
        <v>1672.8</v>
      </c>
      <c r="K75" s="33">
        <f t="shared" si="0"/>
        <v>6275.6639999999998</v>
      </c>
      <c r="L75" s="36">
        <f t="shared" si="22"/>
        <v>46.028639999999996</v>
      </c>
      <c r="M75" s="33">
        <v>121.82</v>
      </c>
      <c r="N75" s="33">
        <v>344.31</v>
      </c>
      <c r="O75" s="33"/>
      <c r="P75" s="33"/>
      <c r="Q75" s="33"/>
      <c r="R75" s="33"/>
      <c r="S75" s="33"/>
      <c r="T75" s="1">
        <f t="shared" si="1"/>
        <v>0</v>
      </c>
      <c r="U75" s="36">
        <f t="shared" si="23"/>
        <v>512.15863999999999</v>
      </c>
      <c r="V75" s="40">
        <f t="shared" si="24"/>
        <v>5763.5053600000001</v>
      </c>
      <c r="W75" s="42"/>
    </row>
    <row r="76" spans="1:23" ht="27.95" customHeight="1" x14ac:dyDescent="0.25">
      <c r="A76" s="37">
        <f t="shared" si="25"/>
        <v>55</v>
      </c>
      <c r="B76" s="30" t="s">
        <v>146</v>
      </c>
      <c r="C76" s="38" t="s">
        <v>147</v>
      </c>
      <c r="D76" s="5">
        <v>302.82</v>
      </c>
      <c r="E76" s="39">
        <f t="shared" si="19"/>
        <v>348.45497399999999</v>
      </c>
      <c r="F76" s="39">
        <f t="shared" si="20"/>
        <v>348.45497399999999</v>
      </c>
      <c r="G76" s="34">
        <v>15.2</v>
      </c>
      <c r="H76" s="34">
        <v>15.2</v>
      </c>
      <c r="I76" s="33">
        <f t="shared" si="21"/>
        <v>4602.8639999999996</v>
      </c>
      <c r="J76" s="33">
        <v>1394</v>
      </c>
      <c r="K76" s="33">
        <f t="shared" si="0"/>
        <v>5996.8639999999996</v>
      </c>
      <c r="L76" s="36">
        <f t="shared" si="22"/>
        <v>46.028639999999996</v>
      </c>
      <c r="M76" s="33">
        <v>121.82</v>
      </c>
      <c r="N76" s="33">
        <v>344.31</v>
      </c>
      <c r="O76" s="33"/>
      <c r="P76" s="33"/>
      <c r="Q76" s="33"/>
      <c r="R76" s="33"/>
      <c r="S76" s="33"/>
      <c r="T76" s="1">
        <f t="shared" si="1"/>
        <v>0</v>
      </c>
      <c r="U76" s="36">
        <f t="shared" si="23"/>
        <v>512.15863999999999</v>
      </c>
      <c r="V76" s="40">
        <f t="shared" si="24"/>
        <v>5484.7053599999999</v>
      </c>
      <c r="W76" s="42"/>
    </row>
    <row r="77" spans="1:23" ht="27.95" customHeight="1" x14ac:dyDescent="0.25">
      <c r="A77" s="37">
        <f t="shared" si="25"/>
        <v>56</v>
      </c>
      <c r="B77" s="30" t="s">
        <v>163</v>
      </c>
      <c r="C77" s="38" t="s">
        <v>164</v>
      </c>
      <c r="D77" s="5">
        <v>302.82</v>
      </c>
      <c r="E77" s="39">
        <f t="shared" si="19"/>
        <v>348.45497399999999</v>
      </c>
      <c r="F77" s="39">
        <f t="shared" si="20"/>
        <v>348.45497399999999</v>
      </c>
      <c r="G77" s="34">
        <v>15.2</v>
      </c>
      <c r="H77" s="34">
        <v>15.2</v>
      </c>
      <c r="I77" s="33">
        <f t="shared" si="21"/>
        <v>4602.8639999999996</v>
      </c>
      <c r="J77" s="33">
        <v>1672.8</v>
      </c>
      <c r="K77" s="33">
        <f t="shared" ref="K77:K140" si="26">SUM(I77+J77)</f>
        <v>6275.6639999999998</v>
      </c>
      <c r="L77" s="36">
        <f t="shared" si="22"/>
        <v>46.028639999999996</v>
      </c>
      <c r="M77" s="33">
        <v>121.82</v>
      </c>
      <c r="N77" s="33">
        <v>344.31</v>
      </c>
      <c r="O77" s="33"/>
      <c r="P77" s="33"/>
      <c r="Q77" s="33"/>
      <c r="R77" s="33"/>
      <c r="S77" s="33"/>
      <c r="T77" s="1">
        <f t="shared" ref="T77:T140" si="27">SUM(O77+P77+Q77+R77+S77)</f>
        <v>0</v>
      </c>
      <c r="U77" s="36">
        <f t="shared" si="23"/>
        <v>512.15863999999999</v>
      </c>
      <c r="V77" s="40">
        <f t="shared" si="24"/>
        <v>5763.5053600000001</v>
      </c>
      <c r="W77" s="42"/>
    </row>
    <row r="78" spans="1:23" ht="27.95" customHeight="1" x14ac:dyDescent="0.25">
      <c r="A78" s="37">
        <f t="shared" si="25"/>
        <v>57</v>
      </c>
      <c r="B78" s="30" t="s">
        <v>148</v>
      </c>
      <c r="C78" s="38" t="s">
        <v>149</v>
      </c>
      <c r="D78" s="5">
        <v>412.57</v>
      </c>
      <c r="E78" s="39">
        <f t="shared" si="19"/>
        <v>474.74429900000001</v>
      </c>
      <c r="F78" s="39">
        <f t="shared" si="20"/>
        <v>474.74429900000001</v>
      </c>
      <c r="G78" s="34">
        <v>15.2</v>
      </c>
      <c r="H78" s="34">
        <v>15.2</v>
      </c>
      <c r="I78" s="33">
        <f t="shared" si="21"/>
        <v>6271.0639999999994</v>
      </c>
      <c r="J78" s="33">
        <v>1672.8</v>
      </c>
      <c r="K78" s="33">
        <f t="shared" si="26"/>
        <v>7943.8639999999996</v>
      </c>
      <c r="L78" s="36">
        <f t="shared" si="22"/>
        <v>62.710639999999998</v>
      </c>
      <c r="M78" s="33">
        <v>165.97</v>
      </c>
      <c r="N78" s="33">
        <v>565.85</v>
      </c>
      <c r="O78" s="33"/>
      <c r="P78" s="33">
        <v>20</v>
      </c>
      <c r="Q78" s="33">
        <f>I78*5%</f>
        <v>313.5532</v>
      </c>
      <c r="R78" s="33"/>
      <c r="S78" s="33">
        <v>1150</v>
      </c>
      <c r="T78" s="1">
        <f t="shared" si="27"/>
        <v>1483.5532000000001</v>
      </c>
      <c r="U78" s="36">
        <f t="shared" si="23"/>
        <v>2278.0838400000002</v>
      </c>
      <c r="V78" s="40">
        <f t="shared" si="24"/>
        <v>5665.7801599999993</v>
      </c>
      <c r="W78" s="42"/>
    </row>
    <row r="79" spans="1:23" ht="27.95" customHeight="1" x14ac:dyDescent="0.25">
      <c r="A79" s="37">
        <f>A78+1</f>
        <v>58</v>
      </c>
      <c r="B79" s="30" t="s">
        <v>204</v>
      </c>
      <c r="C79" s="46" t="s">
        <v>205</v>
      </c>
      <c r="D79" s="5">
        <v>302.82</v>
      </c>
      <c r="E79" s="39">
        <f t="shared" si="19"/>
        <v>348.45497399999999</v>
      </c>
      <c r="F79" s="39">
        <f>E79</f>
        <v>348.45497399999999</v>
      </c>
      <c r="G79" s="34">
        <v>15.2</v>
      </c>
      <c r="H79" s="34">
        <v>15.2</v>
      </c>
      <c r="I79" s="33">
        <f t="shared" si="21"/>
        <v>4602.8639999999996</v>
      </c>
      <c r="J79" s="33"/>
      <c r="K79" s="33">
        <f t="shared" si="26"/>
        <v>4602.8639999999996</v>
      </c>
      <c r="L79" s="36">
        <f t="shared" si="22"/>
        <v>46.028639999999996</v>
      </c>
      <c r="M79" s="33">
        <v>110.76</v>
      </c>
      <c r="N79" s="33">
        <v>344.31</v>
      </c>
      <c r="O79" s="33"/>
      <c r="P79" s="33"/>
      <c r="Q79" s="33"/>
      <c r="R79" s="33"/>
      <c r="S79" s="33"/>
      <c r="T79" s="1">
        <f t="shared" si="27"/>
        <v>0</v>
      </c>
      <c r="U79" s="36">
        <f t="shared" si="23"/>
        <v>501.09863999999999</v>
      </c>
      <c r="V79" s="40">
        <f t="shared" si="24"/>
        <v>4101.7653599999994</v>
      </c>
      <c r="W79" s="42"/>
    </row>
    <row r="80" spans="1:23" ht="27.75" customHeight="1" x14ac:dyDescent="0.25">
      <c r="A80" s="37"/>
      <c r="B80" s="37"/>
      <c r="C80" s="51" t="s">
        <v>150</v>
      </c>
      <c r="D80" s="5"/>
      <c r="E80" s="39"/>
      <c r="F80" s="39"/>
      <c r="G80" s="52"/>
      <c r="H80" s="34"/>
      <c r="I80" s="53"/>
      <c r="J80" s="53"/>
      <c r="K80" s="33"/>
      <c r="L80" s="36"/>
      <c r="M80" s="33"/>
      <c r="N80" s="33"/>
      <c r="O80" s="33"/>
      <c r="P80" s="33"/>
      <c r="Q80" s="33"/>
      <c r="R80" s="33"/>
      <c r="S80" s="33"/>
      <c r="T80" s="1"/>
      <c r="U80" s="36"/>
      <c r="V80" s="40"/>
    </row>
    <row r="81" spans="1:23" ht="27.95" customHeight="1" x14ac:dyDescent="0.25">
      <c r="A81" s="37">
        <f>A79+1</f>
        <v>59</v>
      </c>
      <c r="B81" s="37" t="s">
        <v>151</v>
      </c>
      <c r="C81" s="39" t="s">
        <v>152</v>
      </c>
      <c r="D81" s="5">
        <v>350</v>
      </c>
      <c r="E81" s="39">
        <f>D81*1.1507</f>
        <v>402.745</v>
      </c>
      <c r="F81" s="39">
        <f>E81</f>
        <v>402.745</v>
      </c>
      <c r="G81" s="54">
        <v>15.2</v>
      </c>
      <c r="H81" s="34">
        <v>15.2</v>
      </c>
      <c r="I81" s="33">
        <f>D81*H81</f>
        <v>5320</v>
      </c>
      <c r="J81" s="33">
        <v>836.4</v>
      </c>
      <c r="K81" s="33">
        <f t="shared" si="26"/>
        <v>6156.4</v>
      </c>
      <c r="L81" s="36">
        <f>I81*1%</f>
        <v>53.2</v>
      </c>
      <c r="M81" s="33">
        <v>138.4</v>
      </c>
      <c r="N81" s="33">
        <v>422.34</v>
      </c>
      <c r="O81" s="33"/>
      <c r="P81" s="33"/>
      <c r="Q81" s="33"/>
      <c r="R81" s="33"/>
      <c r="S81" s="33"/>
      <c r="T81" s="1">
        <f t="shared" si="27"/>
        <v>0</v>
      </c>
      <c r="U81" s="36">
        <f>SUM(L81+M81+N81+O81+P81+Q81+R81+S81)</f>
        <v>613.94000000000005</v>
      </c>
      <c r="V81" s="40">
        <f>K81-U81</f>
        <v>5542.4599999999991</v>
      </c>
      <c r="W81" s="42"/>
    </row>
    <row r="82" spans="1:23" ht="27.95" customHeight="1" x14ac:dyDescent="0.25">
      <c r="A82" s="37">
        <f>A81+1</f>
        <v>60</v>
      </c>
      <c r="B82" s="30" t="s">
        <v>153</v>
      </c>
      <c r="C82" s="39" t="s">
        <v>154</v>
      </c>
      <c r="D82" s="5">
        <v>390</v>
      </c>
      <c r="E82" s="39">
        <f>D82*1.1507</f>
        <v>448.77300000000002</v>
      </c>
      <c r="F82" s="39">
        <f>E82</f>
        <v>448.77300000000002</v>
      </c>
      <c r="G82" s="34">
        <v>15.2</v>
      </c>
      <c r="H82" s="34">
        <v>15.2</v>
      </c>
      <c r="I82" s="33">
        <f>D82*H82</f>
        <v>5928</v>
      </c>
      <c r="J82" s="33">
        <v>1115.2</v>
      </c>
      <c r="K82" s="33">
        <f t="shared" si="26"/>
        <v>7043.2</v>
      </c>
      <c r="L82" s="36">
        <f>I82*1%</f>
        <v>59.28</v>
      </c>
      <c r="M82" s="33">
        <v>152.25</v>
      </c>
      <c r="N82" s="33">
        <v>510.96</v>
      </c>
      <c r="O82" s="33"/>
      <c r="P82" s="33">
        <v>20</v>
      </c>
      <c r="Q82" s="33">
        <f>I82*5%</f>
        <v>296.40000000000003</v>
      </c>
      <c r="R82" s="33"/>
      <c r="S82" s="33"/>
      <c r="T82" s="1">
        <f t="shared" si="27"/>
        <v>316.40000000000003</v>
      </c>
      <c r="U82" s="36">
        <f>SUM(L82+M82+N82+O82+P82+Q82+R82+S82)</f>
        <v>1038.8900000000001</v>
      </c>
      <c r="V82" s="40">
        <f>K82-U82</f>
        <v>6004.3099999999995</v>
      </c>
      <c r="W82" s="42"/>
    </row>
    <row r="83" spans="1:23" ht="27.95" customHeight="1" x14ac:dyDescent="0.25">
      <c r="A83" s="37">
        <f>A82+1</f>
        <v>61</v>
      </c>
      <c r="B83" s="30" t="s">
        <v>298</v>
      </c>
      <c r="C83" s="39" t="s">
        <v>310</v>
      </c>
      <c r="D83" s="5">
        <v>390</v>
      </c>
      <c r="E83" s="39">
        <f>D83*1.1507</f>
        <v>448.77300000000002</v>
      </c>
      <c r="F83" s="39">
        <f>E83</f>
        <v>448.77300000000002</v>
      </c>
      <c r="G83" s="34">
        <v>15.2</v>
      </c>
      <c r="H83" s="34">
        <v>15.2</v>
      </c>
      <c r="I83" s="33">
        <f>D83*H83</f>
        <v>5928</v>
      </c>
      <c r="J83" s="33"/>
      <c r="K83" s="33">
        <f t="shared" si="26"/>
        <v>5928</v>
      </c>
      <c r="L83" s="36">
        <f>I83*1%</f>
        <v>59.28</v>
      </c>
      <c r="M83" s="33">
        <v>152.25</v>
      </c>
      <c r="N83" s="33">
        <v>510.96</v>
      </c>
      <c r="O83" s="33"/>
      <c r="P83" s="33"/>
      <c r="Q83" s="33"/>
      <c r="R83" s="33"/>
      <c r="S83" s="33"/>
      <c r="T83" s="1">
        <f t="shared" si="27"/>
        <v>0</v>
      </c>
      <c r="U83" s="36">
        <f>SUM(L83+M83+N83+O83+P83+Q83+R83+S83)</f>
        <v>722.49</v>
      </c>
      <c r="V83" s="40">
        <f>K83-U83</f>
        <v>5205.51</v>
      </c>
      <c r="W83" s="42"/>
    </row>
    <row r="84" spans="1:23" ht="27.95" customHeight="1" x14ac:dyDescent="0.25">
      <c r="A84" s="37"/>
      <c r="B84" s="37"/>
      <c r="C84" s="51" t="s">
        <v>155</v>
      </c>
      <c r="D84" s="5"/>
      <c r="E84" s="39"/>
      <c r="F84" s="39"/>
      <c r="G84" s="54"/>
      <c r="H84" s="34"/>
      <c r="I84" s="33"/>
      <c r="J84" s="33"/>
      <c r="K84" s="33"/>
      <c r="L84" s="55"/>
      <c r="M84" s="33"/>
      <c r="N84" s="33"/>
      <c r="O84" s="33"/>
      <c r="P84" s="33"/>
      <c r="Q84" s="33"/>
      <c r="R84" s="33"/>
      <c r="S84" s="33"/>
      <c r="T84" s="1"/>
      <c r="U84" s="36"/>
      <c r="V84" s="40"/>
    </row>
    <row r="85" spans="1:23" ht="21.75" customHeight="1" x14ac:dyDescent="0.3">
      <c r="A85" s="37">
        <f>A83+1</f>
        <v>62</v>
      </c>
      <c r="B85" s="44" t="s">
        <v>207</v>
      </c>
      <c r="C85" s="45" t="s">
        <v>208</v>
      </c>
      <c r="D85" s="5">
        <v>443.42</v>
      </c>
      <c r="E85" s="39">
        <f>D85*1.1507</f>
        <v>510.24339400000002</v>
      </c>
      <c r="F85" s="39">
        <f>E85</f>
        <v>510.24339400000002</v>
      </c>
      <c r="G85" s="34">
        <v>15.2</v>
      </c>
      <c r="H85" s="34">
        <v>15.2</v>
      </c>
      <c r="I85" s="33">
        <f>D85*H85</f>
        <v>6739.9840000000004</v>
      </c>
      <c r="J85" s="33"/>
      <c r="K85" s="33">
        <f t="shared" si="26"/>
        <v>6739.9840000000004</v>
      </c>
      <c r="L85" s="36">
        <v>0</v>
      </c>
      <c r="M85" s="33">
        <v>178.38</v>
      </c>
      <c r="N85" s="33">
        <v>647.66</v>
      </c>
      <c r="O85" s="33"/>
      <c r="P85" s="33"/>
      <c r="Q85" s="33"/>
      <c r="R85" s="33"/>
      <c r="S85" s="33"/>
      <c r="T85" s="1">
        <f t="shared" si="27"/>
        <v>0</v>
      </c>
      <c r="U85" s="36">
        <f>SUM(L85+M85+N85+O85+P85+Q85+R85+S85)</f>
        <v>826.04</v>
      </c>
      <c r="V85" s="40">
        <f>K85-U85</f>
        <v>5913.9440000000004</v>
      </c>
      <c r="W85" s="42"/>
    </row>
    <row r="86" spans="1:23" ht="27.95" customHeight="1" x14ac:dyDescent="0.25">
      <c r="A86" s="37"/>
      <c r="B86" s="37"/>
      <c r="C86" s="51" t="s">
        <v>332</v>
      </c>
      <c r="D86" s="5"/>
      <c r="E86" s="39"/>
      <c r="F86" s="39"/>
      <c r="G86" s="54"/>
      <c r="H86" s="34"/>
      <c r="I86" s="33"/>
      <c r="J86" s="33"/>
      <c r="K86" s="33"/>
      <c r="L86" s="55"/>
      <c r="M86" s="33"/>
      <c r="N86" s="33"/>
      <c r="O86" s="33"/>
      <c r="P86" s="33"/>
      <c r="Q86" s="33"/>
      <c r="R86" s="33"/>
      <c r="S86" s="33"/>
      <c r="T86" s="1"/>
      <c r="U86" s="36"/>
      <c r="V86" s="40"/>
    </row>
    <row r="87" spans="1:23" ht="27.95" customHeight="1" x14ac:dyDescent="0.25">
      <c r="A87" s="37">
        <f>A85+1</f>
        <v>63</v>
      </c>
      <c r="B87" s="30" t="s">
        <v>270</v>
      </c>
      <c r="C87" s="38" t="s">
        <v>271</v>
      </c>
      <c r="D87" s="5">
        <v>443.42</v>
      </c>
      <c r="E87" s="39">
        <f>D87*1.1507</f>
        <v>510.24339400000002</v>
      </c>
      <c r="F87" s="39">
        <f>E87</f>
        <v>510.24339400000002</v>
      </c>
      <c r="G87" s="34">
        <v>15.2</v>
      </c>
      <c r="H87" s="34">
        <v>15.2</v>
      </c>
      <c r="I87" s="33">
        <f>D87*H87</f>
        <v>6739.9840000000004</v>
      </c>
      <c r="J87" s="33"/>
      <c r="K87" s="33">
        <f t="shared" si="26"/>
        <v>6739.9840000000004</v>
      </c>
      <c r="L87" s="36">
        <v>0</v>
      </c>
      <c r="M87" s="33">
        <v>178.38</v>
      </c>
      <c r="N87" s="33">
        <v>647.66</v>
      </c>
      <c r="O87" s="33"/>
      <c r="P87" s="33"/>
      <c r="Q87" s="33"/>
      <c r="R87" s="33"/>
      <c r="S87" s="33"/>
      <c r="T87" s="1">
        <f t="shared" si="27"/>
        <v>0</v>
      </c>
      <c r="U87" s="36">
        <f t="shared" ref="U87:U93" si="28">SUM(L87+M87+N87+O87+P87+Q87+R87+S87)</f>
        <v>826.04</v>
      </c>
      <c r="V87" s="40">
        <f>K87-U87</f>
        <v>5913.9440000000004</v>
      </c>
      <c r="W87" s="42"/>
    </row>
    <row r="88" spans="1:23" ht="27.95" customHeight="1" x14ac:dyDescent="0.25">
      <c r="A88" s="37"/>
      <c r="B88" s="30"/>
      <c r="C88" s="31" t="s">
        <v>156</v>
      </c>
      <c r="D88" s="5"/>
      <c r="E88" s="39"/>
      <c r="F88" s="39"/>
      <c r="G88" s="34"/>
      <c r="H88" s="34"/>
      <c r="I88" s="33"/>
      <c r="J88" s="33"/>
      <c r="K88" s="33"/>
      <c r="L88" s="36"/>
      <c r="M88" s="33"/>
      <c r="N88" s="33"/>
      <c r="O88" s="33"/>
      <c r="P88" s="33"/>
      <c r="Q88" s="33"/>
      <c r="R88" s="33"/>
      <c r="S88" s="33"/>
      <c r="T88" s="1"/>
      <c r="U88" s="36">
        <f t="shared" si="28"/>
        <v>0</v>
      </c>
      <c r="V88" s="40"/>
    </row>
    <row r="89" spans="1:23" ht="27.95" customHeight="1" x14ac:dyDescent="0.25">
      <c r="A89" s="8">
        <f>A87+1</f>
        <v>64</v>
      </c>
      <c r="B89" s="30" t="s">
        <v>157</v>
      </c>
      <c r="C89" s="38" t="s">
        <v>158</v>
      </c>
      <c r="D89" s="5">
        <v>302.82</v>
      </c>
      <c r="E89" s="39">
        <f>D89*1.1507</f>
        <v>348.45497399999999</v>
      </c>
      <c r="F89" s="39">
        <f>E89</f>
        <v>348.45497399999999</v>
      </c>
      <c r="G89" s="34">
        <v>15.2</v>
      </c>
      <c r="H89" s="34">
        <v>15.2</v>
      </c>
      <c r="I89" s="33">
        <f>D89*H89</f>
        <v>4602.8639999999996</v>
      </c>
      <c r="J89" s="33">
        <v>1394</v>
      </c>
      <c r="K89" s="33">
        <f t="shared" si="26"/>
        <v>5996.8639999999996</v>
      </c>
      <c r="L89" s="36">
        <f>I89*1%</f>
        <v>46.028639999999996</v>
      </c>
      <c r="M89" s="33">
        <v>121.82</v>
      </c>
      <c r="N89" s="33">
        <v>344.31</v>
      </c>
      <c r="O89" s="33"/>
      <c r="P89" s="33">
        <v>20</v>
      </c>
      <c r="Q89" s="33">
        <f>I89*5%</f>
        <v>230.14319999999998</v>
      </c>
      <c r="R89" s="33"/>
      <c r="S89" s="33">
        <v>575</v>
      </c>
      <c r="T89" s="1">
        <f t="shared" si="27"/>
        <v>825.14319999999998</v>
      </c>
      <c r="U89" s="36">
        <f t="shared" si="28"/>
        <v>1337.3018400000001</v>
      </c>
      <c r="V89" s="40">
        <f>K89-U89</f>
        <v>4659.5621599999995</v>
      </c>
      <c r="W89" s="42"/>
    </row>
    <row r="90" spans="1:23" ht="27.95" customHeight="1" x14ac:dyDescent="0.25">
      <c r="A90" s="8">
        <f>A89+1</f>
        <v>65</v>
      </c>
      <c r="B90" s="30" t="s">
        <v>159</v>
      </c>
      <c r="C90" s="49" t="s">
        <v>160</v>
      </c>
      <c r="D90" s="5">
        <v>359.24</v>
      </c>
      <c r="E90" s="39">
        <f>D90*1.1507</f>
        <v>413.37746800000002</v>
      </c>
      <c r="F90" s="39">
        <f>E90</f>
        <v>413.37746800000002</v>
      </c>
      <c r="G90" s="34">
        <v>15.2</v>
      </c>
      <c r="H90" s="34">
        <v>15.2</v>
      </c>
      <c r="I90" s="33">
        <f>D90*H90</f>
        <v>5460.4480000000003</v>
      </c>
      <c r="J90" s="33">
        <v>836.4</v>
      </c>
      <c r="K90" s="33">
        <f t="shared" si="26"/>
        <v>6296.848</v>
      </c>
      <c r="L90" s="36">
        <f>I90*1%</f>
        <v>54.604480000000002</v>
      </c>
      <c r="M90" s="33">
        <v>144.22999999999999</v>
      </c>
      <c r="N90" s="33">
        <v>437.62</v>
      </c>
      <c r="O90" s="33"/>
      <c r="P90" s="33"/>
      <c r="Q90" s="33"/>
      <c r="R90" s="33">
        <v>1000</v>
      </c>
      <c r="S90" s="33"/>
      <c r="T90" s="1">
        <f t="shared" si="27"/>
        <v>1000</v>
      </c>
      <c r="U90" s="36">
        <f t="shared" si="28"/>
        <v>1636.4544799999999</v>
      </c>
      <c r="V90" s="40">
        <f>K90-U90</f>
        <v>4660.3935199999996</v>
      </c>
      <c r="W90" s="42"/>
    </row>
    <row r="91" spans="1:23" ht="27.95" customHeight="1" x14ac:dyDescent="0.25">
      <c r="A91" s="8">
        <f>A90+1</f>
        <v>66</v>
      </c>
      <c r="B91" s="30" t="s">
        <v>161</v>
      </c>
      <c r="C91" s="49" t="s">
        <v>162</v>
      </c>
      <c r="D91" s="5">
        <v>355.62</v>
      </c>
      <c r="E91" s="39">
        <f>D91*1.1507</f>
        <v>409.21193400000004</v>
      </c>
      <c r="F91" s="39">
        <f>E91</f>
        <v>409.21193400000004</v>
      </c>
      <c r="G91" s="34">
        <v>15.2</v>
      </c>
      <c r="H91" s="34">
        <v>15.2</v>
      </c>
      <c r="I91" s="33">
        <f>D91*H91</f>
        <v>5405.424</v>
      </c>
      <c r="J91" s="33">
        <v>836.4</v>
      </c>
      <c r="K91" s="33">
        <f t="shared" si="26"/>
        <v>6241.8239999999996</v>
      </c>
      <c r="L91" s="36">
        <f>I91*1%</f>
        <v>54.05424</v>
      </c>
      <c r="M91" s="33">
        <v>143.06</v>
      </c>
      <c r="N91" s="33">
        <v>431.63</v>
      </c>
      <c r="O91" s="33"/>
      <c r="P91" s="33">
        <v>20</v>
      </c>
      <c r="Q91" s="33">
        <f>I91*5%</f>
        <v>270.27120000000002</v>
      </c>
      <c r="R91" s="33"/>
      <c r="S91" s="33"/>
      <c r="T91" s="1">
        <f t="shared" si="27"/>
        <v>290.27120000000002</v>
      </c>
      <c r="U91" s="36">
        <f t="shared" si="28"/>
        <v>919.01544000000001</v>
      </c>
      <c r="V91" s="40">
        <f>K91-U91</f>
        <v>5322.8085599999995</v>
      </c>
      <c r="W91" s="42"/>
    </row>
    <row r="92" spans="1:23" ht="27.95" customHeight="1" x14ac:dyDescent="0.25">
      <c r="A92" s="8">
        <f>A91+1</f>
        <v>67</v>
      </c>
      <c r="B92" s="30" t="s">
        <v>136</v>
      </c>
      <c r="C92" s="38" t="s">
        <v>137</v>
      </c>
      <c r="D92" s="5">
        <v>443.42</v>
      </c>
      <c r="E92" s="39">
        <f>D92*1.1507</f>
        <v>510.24339400000002</v>
      </c>
      <c r="F92" s="39">
        <f>E92</f>
        <v>510.24339400000002</v>
      </c>
      <c r="G92" s="34">
        <v>15.2</v>
      </c>
      <c r="H92" s="34">
        <v>15.2</v>
      </c>
      <c r="I92" s="33">
        <f>D92*H92</f>
        <v>6739.9840000000004</v>
      </c>
      <c r="J92" s="33">
        <v>836.4</v>
      </c>
      <c r="K92" s="33">
        <f t="shared" si="26"/>
        <v>7576.384</v>
      </c>
      <c r="L92" s="36">
        <f>I92*1%</f>
        <v>67.399840000000012</v>
      </c>
      <c r="M92" s="33">
        <v>178.38</v>
      </c>
      <c r="N92" s="33">
        <v>647.66</v>
      </c>
      <c r="O92" s="36"/>
      <c r="P92" s="33"/>
      <c r="Q92" s="33"/>
      <c r="R92" s="33"/>
      <c r="S92" s="33"/>
      <c r="T92" s="1">
        <f t="shared" si="27"/>
        <v>0</v>
      </c>
      <c r="U92" s="36">
        <f t="shared" si="28"/>
        <v>893.43984</v>
      </c>
      <c r="V92" s="40">
        <f>K92-U92</f>
        <v>6682.94416</v>
      </c>
      <c r="W92" s="42"/>
    </row>
    <row r="93" spans="1:23" ht="27.95" customHeight="1" x14ac:dyDescent="0.25">
      <c r="A93" s="8">
        <f>A92+1</f>
        <v>68</v>
      </c>
      <c r="B93" s="30" t="s">
        <v>336</v>
      </c>
      <c r="C93" s="38" t="s">
        <v>337</v>
      </c>
      <c r="D93" s="5">
        <v>302.82</v>
      </c>
      <c r="E93" s="39">
        <f>D93*1.1507</f>
        <v>348.45497399999999</v>
      </c>
      <c r="F93" s="39">
        <f>E93</f>
        <v>348.45497399999999</v>
      </c>
      <c r="G93" s="34">
        <v>15.2</v>
      </c>
      <c r="H93" s="34">
        <v>15.2</v>
      </c>
      <c r="I93" s="33">
        <f>D93*H93</f>
        <v>4602.8639999999996</v>
      </c>
      <c r="J93" s="33"/>
      <c r="K93" s="33">
        <f t="shared" si="26"/>
        <v>4602.8639999999996</v>
      </c>
      <c r="L93" s="36">
        <v>0</v>
      </c>
      <c r="M93" s="33">
        <v>121.82</v>
      </c>
      <c r="N93" s="33">
        <v>344.31</v>
      </c>
      <c r="O93" s="33"/>
      <c r="P93" s="33"/>
      <c r="Q93" s="33"/>
      <c r="R93" s="33"/>
      <c r="S93" s="33"/>
      <c r="T93" s="1">
        <f t="shared" si="27"/>
        <v>0</v>
      </c>
      <c r="U93" s="36">
        <f t="shared" si="28"/>
        <v>466.13</v>
      </c>
      <c r="V93" s="40">
        <f>K93-U93</f>
        <v>4136.7339999999995</v>
      </c>
      <c r="W93" s="42"/>
    </row>
    <row r="94" spans="1:23" ht="27.95" customHeight="1" x14ac:dyDescent="0.25">
      <c r="A94" s="37"/>
      <c r="B94" s="30"/>
      <c r="C94" s="31" t="s">
        <v>165</v>
      </c>
      <c r="D94" s="5"/>
      <c r="E94" s="39"/>
      <c r="F94" s="39"/>
      <c r="G94" s="34"/>
      <c r="H94" s="34"/>
      <c r="I94" s="33"/>
      <c r="J94" s="33"/>
      <c r="K94" s="33"/>
      <c r="L94" s="36"/>
      <c r="M94" s="33"/>
      <c r="N94" s="33"/>
      <c r="O94" s="33"/>
      <c r="P94" s="33"/>
      <c r="Q94" s="33"/>
      <c r="R94" s="33"/>
      <c r="S94" s="33"/>
      <c r="T94" s="1"/>
      <c r="U94" s="36"/>
      <c r="V94" s="40"/>
    </row>
    <row r="95" spans="1:23" ht="27.95" customHeight="1" x14ac:dyDescent="0.25">
      <c r="A95" s="37">
        <f>A93+1</f>
        <v>69</v>
      </c>
      <c r="B95" s="30" t="s">
        <v>329</v>
      </c>
      <c r="C95" s="46" t="s">
        <v>328</v>
      </c>
      <c r="D95" s="5">
        <v>443.42</v>
      </c>
      <c r="E95" s="39">
        <f t="shared" ref="E95:E115" si="29">D95*1.1507</f>
        <v>510.24339400000002</v>
      </c>
      <c r="F95" s="39">
        <f t="shared" ref="F95:F112" si="30">E95</f>
        <v>510.24339400000002</v>
      </c>
      <c r="G95" s="34">
        <v>15.2</v>
      </c>
      <c r="H95" s="34">
        <v>15.2</v>
      </c>
      <c r="I95" s="33">
        <f t="shared" ref="I95:I115" si="31">D95*H95</f>
        <v>6739.9840000000004</v>
      </c>
      <c r="J95" s="33"/>
      <c r="K95" s="33">
        <f t="shared" si="26"/>
        <v>6739.9840000000004</v>
      </c>
      <c r="L95" s="36">
        <v>0</v>
      </c>
      <c r="M95" s="33">
        <v>178.38</v>
      </c>
      <c r="N95" s="33">
        <v>647.66</v>
      </c>
      <c r="O95" s="33"/>
      <c r="P95" s="33"/>
      <c r="Q95" s="33"/>
      <c r="R95" s="33"/>
      <c r="S95" s="33"/>
      <c r="T95" s="1">
        <f t="shared" si="27"/>
        <v>0</v>
      </c>
      <c r="U95" s="36">
        <f t="shared" ref="U95:U115" si="32">SUM(L95+M95+N95+O95+P95+Q95+R95+S95)</f>
        <v>826.04</v>
      </c>
      <c r="V95" s="40">
        <f t="shared" ref="V95:V115" si="33">K95-U95</f>
        <v>5913.9440000000004</v>
      </c>
      <c r="W95" s="42"/>
    </row>
    <row r="96" spans="1:23" ht="27.95" customHeight="1" x14ac:dyDescent="0.25">
      <c r="A96" s="37">
        <f t="shared" ref="A96:A112" si="34">A95+1</f>
        <v>70</v>
      </c>
      <c r="B96" s="30" t="s">
        <v>166</v>
      </c>
      <c r="C96" s="38" t="s">
        <v>167</v>
      </c>
      <c r="D96" s="5">
        <v>302.68</v>
      </c>
      <c r="E96" s="39">
        <f t="shared" si="29"/>
        <v>348.29387600000001</v>
      </c>
      <c r="F96" s="39">
        <f t="shared" si="30"/>
        <v>348.29387600000001</v>
      </c>
      <c r="G96" s="34">
        <v>15.2</v>
      </c>
      <c r="H96" s="34">
        <v>15.2</v>
      </c>
      <c r="I96" s="33">
        <f t="shared" si="31"/>
        <v>4600.7359999999999</v>
      </c>
      <c r="J96" s="33">
        <v>1672.8</v>
      </c>
      <c r="K96" s="33">
        <f t="shared" si="26"/>
        <v>6273.5360000000001</v>
      </c>
      <c r="L96" s="36">
        <f t="shared" ref="L96:L115" si="35">I96*1%</f>
        <v>46.007359999999998</v>
      </c>
      <c r="M96" s="33">
        <v>121.76</v>
      </c>
      <c r="N96" s="33">
        <v>344.08</v>
      </c>
      <c r="O96" s="33"/>
      <c r="P96" s="33">
        <v>20</v>
      </c>
      <c r="Q96" s="33">
        <f>I96*5%</f>
        <v>230.0368</v>
      </c>
      <c r="R96" s="33"/>
      <c r="S96" s="33"/>
      <c r="T96" s="1">
        <f t="shared" si="27"/>
        <v>250.0368</v>
      </c>
      <c r="U96" s="36">
        <f t="shared" si="32"/>
        <v>761.88415999999995</v>
      </c>
      <c r="V96" s="40">
        <f t="shared" si="33"/>
        <v>5511.6518400000004</v>
      </c>
      <c r="W96" s="48"/>
    </row>
    <row r="97" spans="1:23" ht="27.95" customHeight="1" x14ac:dyDescent="0.25">
      <c r="A97" s="37">
        <f t="shared" si="34"/>
        <v>71</v>
      </c>
      <c r="B97" s="30" t="s">
        <v>168</v>
      </c>
      <c r="C97" s="38" t="s">
        <v>169</v>
      </c>
      <c r="D97" s="5">
        <v>302.68</v>
      </c>
      <c r="E97" s="39">
        <f t="shared" si="29"/>
        <v>348.29387600000001</v>
      </c>
      <c r="F97" s="39">
        <f t="shared" si="30"/>
        <v>348.29387600000001</v>
      </c>
      <c r="G97" s="34">
        <v>15.2</v>
      </c>
      <c r="H97" s="34">
        <v>15.2</v>
      </c>
      <c r="I97" s="33">
        <f t="shared" si="31"/>
        <v>4600.7359999999999</v>
      </c>
      <c r="J97" s="33">
        <v>1951.6</v>
      </c>
      <c r="K97" s="33">
        <f t="shared" si="26"/>
        <v>6552.3359999999993</v>
      </c>
      <c r="L97" s="36">
        <f t="shared" si="35"/>
        <v>46.007359999999998</v>
      </c>
      <c r="M97" s="33">
        <v>121.76</v>
      </c>
      <c r="N97" s="33">
        <v>344.08</v>
      </c>
      <c r="O97" s="33"/>
      <c r="P97" s="33">
        <v>20</v>
      </c>
      <c r="Q97" s="33">
        <f>I97*5%</f>
        <v>230.0368</v>
      </c>
      <c r="R97" s="33"/>
      <c r="S97" s="33"/>
      <c r="T97" s="1">
        <f t="shared" si="27"/>
        <v>250.0368</v>
      </c>
      <c r="U97" s="36">
        <f t="shared" si="32"/>
        <v>761.88415999999995</v>
      </c>
      <c r="V97" s="40">
        <f t="shared" si="33"/>
        <v>5790.4518399999997</v>
      </c>
      <c r="W97" s="42"/>
    </row>
    <row r="98" spans="1:23" ht="27.95" customHeight="1" x14ac:dyDescent="0.25">
      <c r="A98" s="37">
        <f t="shared" si="34"/>
        <v>72</v>
      </c>
      <c r="B98" s="30" t="s">
        <v>170</v>
      </c>
      <c r="C98" s="38" t="s">
        <v>171</v>
      </c>
      <c r="D98" s="5">
        <v>302.68</v>
      </c>
      <c r="E98" s="39">
        <f t="shared" si="29"/>
        <v>348.29387600000001</v>
      </c>
      <c r="F98" s="39">
        <f t="shared" si="30"/>
        <v>348.29387600000001</v>
      </c>
      <c r="G98" s="34">
        <v>15.2</v>
      </c>
      <c r="H98" s="34">
        <v>15.2</v>
      </c>
      <c r="I98" s="33">
        <f t="shared" si="31"/>
        <v>4600.7359999999999</v>
      </c>
      <c r="J98" s="33">
        <v>1394</v>
      </c>
      <c r="K98" s="33">
        <f t="shared" si="26"/>
        <v>5994.7359999999999</v>
      </c>
      <c r="L98" s="36">
        <f t="shared" si="35"/>
        <v>46.007359999999998</v>
      </c>
      <c r="M98" s="33">
        <v>121.76</v>
      </c>
      <c r="N98" s="33">
        <v>344.08</v>
      </c>
      <c r="O98" s="33"/>
      <c r="P98" s="33"/>
      <c r="Q98" s="33"/>
      <c r="R98" s="33"/>
      <c r="S98" s="33"/>
      <c r="T98" s="1">
        <f t="shared" si="27"/>
        <v>0</v>
      </c>
      <c r="U98" s="36">
        <f t="shared" si="32"/>
        <v>511.84735999999998</v>
      </c>
      <c r="V98" s="40">
        <f t="shared" si="33"/>
        <v>5482.8886400000001</v>
      </c>
      <c r="W98" s="42"/>
    </row>
    <row r="99" spans="1:23" ht="27.95" customHeight="1" x14ac:dyDescent="0.25">
      <c r="A99" s="37">
        <f t="shared" si="34"/>
        <v>73</v>
      </c>
      <c r="B99" s="30" t="s">
        <v>172</v>
      </c>
      <c r="C99" s="38" t="s">
        <v>173</v>
      </c>
      <c r="D99" s="5">
        <v>302.68</v>
      </c>
      <c r="E99" s="39">
        <f t="shared" si="29"/>
        <v>348.29387600000001</v>
      </c>
      <c r="F99" s="39">
        <f t="shared" si="30"/>
        <v>348.29387600000001</v>
      </c>
      <c r="G99" s="34">
        <v>15.2</v>
      </c>
      <c r="H99" s="34">
        <v>15.2</v>
      </c>
      <c r="I99" s="33">
        <f t="shared" si="31"/>
        <v>4600.7359999999999</v>
      </c>
      <c r="J99" s="33">
        <v>836.4</v>
      </c>
      <c r="K99" s="33">
        <f t="shared" si="26"/>
        <v>5437.1359999999995</v>
      </c>
      <c r="L99" s="36">
        <f t="shared" si="35"/>
        <v>46.007359999999998</v>
      </c>
      <c r="M99" s="33">
        <v>121.76</v>
      </c>
      <c r="N99" s="33">
        <v>344.08</v>
      </c>
      <c r="O99" s="33"/>
      <c r="P99" s="33">
        <v>20</v>
      </c>
      <c r="Q99" s="33">
        <f>I99*5%</f>
        <v>230.0368</v>
      </c>
      <c r="R99" s="33"/>
      <c r="S99" s="33"/>
      <c r="T99" s="1">
        <f t="shared" si="27"/>
        <v>250.0368</v>
      </c>
      <c r="U99" s="36">
        <f t="shared" si="32"/>
        <v>761.88415999999995</v>
      </c>
      <c r="V99" s="40">
        <f t="shared" si="33"/>
        <v>4675.2518399999999</v>
      </c>
      <c r="W99" s="42"/>
    </row>
    <row r="100" spans="1:23" ht="27.95" customHeight="1" x14ac:dyDescent="0.25">
      <c r="A100" s="37">
        <f t="shared" si="34"/>
        <v>74</v>
      </c>
      <c r="B100" s="30" t="s">
        <v>174</v>
      </c>
      <c r="C100" s="38" t="s">
        <v>175</v>
      </c>
      <c r="D100" s="5">
        <v>302.68</v>
      </c>
      <c r="E100" s="39">
        <f t="shared" si="29"/>
        <v>348.29387600000001</v>
      </c>
      <c r="F100" s="39">
        <f t="shared" si="30"/>
        <v>348.29387600000001</v>
      </c>
      <c r="G100" s="34">
        <v>15.2</v>
      </c>
      <c r="H100" s="34">
        <v>15.2</v>
      </c>
      <c r="I100" s="33">
        <f t="shared" si="31"/>
        <v>4600.7359999999999</v>
      </c>
      <c r="J100" s="33">
        <v>1951.6</v>
      </c>
      <c r="K100" s="33">
        <f t="shared" si="26"/>
        <v>6552.3359999999993</v>
      </c>
      <c r="L100" s="36">
        <f t="shared" si="35"/>
        <v>46.007359999999998</v>
      </c>
      <c r="M100" s="33">
        <v>121.76</v>
      </c>
      <c r="N100" s="33">
        <v>344.08</v>
      </c>
      <c r="O100" s="33"/>
      <c r="P100" s="33">
        <v>20</v>
      </c>
      <c r="Q100" s="33">
        <f>I100*5%</f>
        <v>230.0368</v>
      </c>
      <c r="R100" s="33"/>
      <c r="S100" s="33"/>
      <c r="T100" s="1">
        <f t="shared" si="27"/>
        <v>250.0368</v>
      </c>
      <c r="U100" s="36">
        <f t="shared" si="32"/>
        <v>761.88415999999995</v>
      </c>
      <c r="V100" s="40">
        <f t="shared" si="33"/>
        <v>5790.4518399999997</v>
      </c>
      <c r="W100" s="42"/>
    </row>
    <row r="101" spans="1:23" ht="27.95" customHeight="1" x14ac:dyDescent="0.25">
      <c r="A101" s="37">
        <f t="shared" si="34"/>
        <v>75</v>
      </c>
      <c r="B101" s="30" t="s">
        <v>176</v>
      </c>
      <c r="C101" s="38" t="s">
        <v>177</v>
      </c>
      <c r="D101" s="5">
        <v>302.68</v>
      </c>
      <c r="E101" s="39">
        <f t="shared" si="29"/>
        <v>348.29387600000001</v>
      </c>
      <c r="F101" s="39">
        <f t="shared" si="30"/>
        <v>348.29387600000001</v>
      </c>
      <c r="G101" s="34">
        <v>15.2</v>
      </c>
      <c r="H101" s="34">
        <v>15.2</v>
      </c>
      <c r="I101" s="33">
        <f t="shared" si="31"/>
        <v>4600.7359999999999</v>
      </c>
      <c r="J101" s="33">
        <v>1672.8</v>
      </c>
      <c r="K101" s="33">
        <f t="shared" si="26"/>
        <v>6273.5360000000001</v>
      </c>
      <c r="L101" s="36">
        <f t="shared" si="35"/>
        <v>46.007359999999998</v>
      </c>
      <c r="M101" s="33">
        <v>121.76</v>
      </c>
      <c r="N101" s="33">
        <v>344.08</v>
      </c>
      <c r="O101" s="33"/>
      <c r="P101" s="33"/>
      <c r="Q101" s="33"/>
      <c r="R101" s="33"/>
      <c r="S101" s="33"/>
      <c r="T101" s="1">
        <f t="shared" si="27"/>
        <v>0</v>
      </c>
      <c r="U101" s="36">
        <f t="shared" si="32"/>
        <v>511.84735999999998</v>
      </c>
      <c r="V101" s="40">
        <f t="shared" si="33"/>
        <v>5761.6886400000003</v>
      </c>
      <c r="W101" s="42"/>
    </row>
    <row r="102" spans="1:23" ht="27.95" customHeight="1" x14ac:dyDescent="0.25">
      <c r="A102" s="37">
        <f t="shared" si="34"/>
        <v>76</v>
      </c>
      <c r="B102" s="30" t="s">
        <v>178</v>
      </c>
      <c r="C102" s="38" t="s">
        <v>179</v>
      </c>
      <c r="D102" s="5">
        <v>302.68</v>
      </c>
      <c r="E102" s="39">
        <f t="shared" si="29"/>
        <v>348.29387600000001</v>
      </c>
      <c r="F102" s="39">
        <f t="shared" si="30"/>
        <v>348.29387600000001</v>
      </c>
      <c r="G102" s="34">
        <v>15.2</v>
      </c>
      <c r="H102" s="34">
        <v>15.2</v>
      </c>
      <c r="I102" s="33">
        <f t="shared" si="31"/>
        <v>4600.7359999999999</v>
      </c>
      <c r="J102" s="33">
        <v>1115.2</v>
      </c>
      <c r="K102" s="33">
        <f t="shared" si="26"/>
        <v>5715.9359999999997</v>
      </c>
      <c r="L102" s="36">
        <f t="shared" si="35"/>
        <v>46.007359999999998</v>
      </c>
      <c r="M102" s="33">
        <v>121.76</v>
      </c>
      <c r="N102" s="33">
        <v>344.08</v>
      </c>
      <c r="O102" s="33"/>
      <c r="P102" s="33">
        <v>20</v>
      </c>
      <c r="Q102" s="33">
        <f>I102*5%</f>
        <v>230.0368</v>
      </c>
      <c r="R102" s="33"/>
      <c r="S102" s="33"/>
      <c r="T102" s="1">
        <f t="shared" si="27"/>
        <v>250.0368</v>
      </c>
      <c r="U102" s="36">
        <f t="shared" si="32"/>
        <v>761.88415999999995</v>
      </c>
      <c r="V102" s="40">
        <f t="shared" si="33"/>
        <v>4954.0518400000001</v>
      </c>
      <c r="W102" s="42"/>
    </row>
    <row r="103" spans="1:23" ht="27.95" customHeight="1" x14ac:dyDescent="0.25">
      <c r="A103" s="37">
        <f t="shared" si="34"/>
        <v>77</v>
      </c>
      <c r="B103" s="30" t="s">
        <v>333</v>
      </c>
      <c r="C103" s="38" t="s">
        <v>334</v>
      </c>
      <c r="D103" s="5">
        <v>302.68</v>
      </c>
      <c r="E103" s="39">
        <f t="shared" si="29"/>
        <v>348.29387600000001</v>
      </c>
      <c r="F103" s="39">
        <f t="shared" si="30"/>
        <v>348.29387600000001</v>
      </c>
      <c r="G103" s="34">
        <v>15.2</v>
      </c>
      <c r="H103" s="34">
        <v>15.2</v>
      </c>
      <c r="I103" s="33">
        <f t="shared" si="31"/>
        <v>4600.7359999999999</v>
      </c>
      <c r="J103" s="33"/>
      <c r="K103" s="33">
        <f t="shared" si="26"/>
        <v>4600.7359999999999</v>
      </c>
      <c r="L103" s="36">
        <f t="shared" si="35"/>
        <v>46.007359999999998</v>
      </c>
      <c r="M103" s="33">
        <v>121.76</v>
      </c>
      <c r="N103" s="33">
        <v>344.08</v>
      </c>
      <c r="O103" s="33"/>
      <c r="P103" s="33"/>
      <c r="Q103" s="33"/>
      <c r="R103" s="33"/>
      <c r="S103" s="33"/>
      <c r="T103" s="1">
        <f t="shared" si="27"/>
        <v>0</v>
      </c>
      <c r="U103" s="36">
        <f t="shared" si="32"/>
        <v>511.84735999999998</v>
      </c>
      <c r="V103" s="40">
        <f t="shared" si="33"/>
        <v>4088.8886400000001</v>
      </c>
      <c r="W103" s="42"/>
    </row>
    <row r="104" spans="1:23" ht="27.95" customHeight="1" x14ac:dyDescent="0.25">
      <c r="A104" s="37">
        <f t="shared" si="34"/>
        <v>78</v>
      </c>
      <c r="B104" s="30" t="s">
        <v>180</v>
      </c>
      <c r="C104" s="38" t="s">
        <v>181</v>
      </c>
      <c r="D104" s="5">
        <v>302.68</v>
      </c>
      <c r="E104" s="39">
        <f t="shared" si="29"/>
        <v>348.29387600000001</v>
      </c>
      <c r="F104" s="39">
        <f t="shared" si="30"/>
        <v>348.29387600000001</v>
      </c>
      <c r="G104" s="34">
        <v>15.2</v>
      </c>
      <c r="H104" s="34">
        <v>15.2</v>
      </c>
      <c r="I104" s="33">
        <f t="shared" si="31"/>
        <v>4600.7359999999999</v>
      </c>
      <c r="J104" s="33">
        <v>1672.8</v>
      </c>
      <c r="K104" s="33">
        <f t="shared" si="26"/>
        <v>6273.5360000000001</v>
      </c>
      <c r="L104" s="36">
        <f t="shared" si="35"/>
        <v>46.007359999999998</v>
      </c>
      <c r="M104" s="33">
        <v>121.76</v>
      </c>
      <c r="N104" s="33">
        <v>344.08</v>
      </c>
      <c r="O104" s="33"/>
      <c r="P104" s="33"/>
      <c r="Q104" s="33"/>
      <c r="R104" s="33"/>
      <c r="S104" s="33"/>
      <c r="T104" s="1">
        <f t="shared" si="27"/>
        <v>0</v>
      </c>
      <c r="U104" s="36">
        <f t="shared" si="32"/>
        <v>511.84735999999998</v>
      </c>
      <c r="V104" s="40">
        <f t="shared" si="33"/>
        <v>5761.6886400000003</v>
      </c>
      <c r="W104" s="42"/>
    </row>
    <row r="105" spans="1:23" ht="27.95" customHeight="1" x14ac:dyDescent="0.25">
      <c r="A105" s="37">
        <f t="shared" si="34"/>
        <v>79</v>
      </c>
      <c r="B105" s="30" t="s">
        <v>182</v>
      </c>
      <c r="C105" s="38" t="s">
        <v>183</v>
      </c>
      <c r="D105" s="5">
        <v>273.62</v>
      </c>
      <c r="E105" s="39">
        <f t="shared" si="29"/>
        <v>314.854534</v>
      </c>
      <c r="F105" s="39">
        <f t="shared" si="30"/>
        <v>314.854534</v>
      </c>
      <c r="G105" s="34">
        <v>15.2</v>
      </c>
      <c r="H105" s="34">
        <v>15.2</v>
      </c>
      <c r="I105" s="33">
        <f t="shared" si="31"/>
        <v>4159.0239999999994</v>
      </c>
      <c r="J105" s="33">
        <v>1672.8</v>
      </c>
      <c r="K105" s="33">
        <f t="shared" si="26"/>
        <v>5831.8239999999996</v>
      </c>
      <c r="L105" s="36">
        <f t="shared" si="35"/>
        <v>41.590239999999994</v>
      </c>
      <c r="M105" s="33">
        <v>110.07</v>
      </c>
      <c r="N105" s="33">
        <v>296.02</v>
      </c>
      <c r="O105" s="33"/>
      <c r="P105" s="33"/>
      <c r="Q105" s="33"/>
      <c r="R105" s="33"/>
      <c r="S105" s="33"/>
      <c r="T105" s="1">
        <f t="shared" si="27"/>
        <v>0</v>
      </c>
      <c r="U105" s="36">
        <f t="shared" si="32"/>
        <v>447.68023999999997</v>
      </c>
      <c r="V105" s="40">
        <f t="shared" si="33"/>
        <v>5384.1437599999999</v>
      </c>
      <c r="W105" s="42"/>
    </row>
    <row r="106" spans="1:23" ht="27.95" customHeight="1" x14ac:dyDescent="0.25">
      <c r="A106" s="37">
        <f t="shared" si="34"/>
        <v>80</v>
      </c>
      <c r="B106" s="30" t="s">
        <v>184</v>
      </c>
      <c r="C106" s="38" t="s">
        <v>185</v>
      </c>
      <c r="D106" s="5">
        <v>154.11000000000001</v>
      </c>
      <c r="E106" s="39">
        <f t="shared" si="29"/>
        <v>177.33437700000002</v>
      </c>
      <c r="F106" s="39">
        <f t="shared" si="30"/>
        <v>177.33437700000002</v>
      </c>
      <c r="G106" s="34">
        <v>15.2</v>
      </c>
      <c r="H106" s="34">
        <v>15.2</v>
      </c>
      <c r="I106" s="33">
        <f t="shared" si="31"/>
        <v>2342.4720000000002</v>
      </c>
      <c r="J106" s="33">
        <v>1672.8</v>
      </c>
      <c r="K106" s="33">
        <f t="shared" si="26"/>
        <v>4015.2719999999999</v>
      </c>
      <c r="L106" s="36">
        <f t="shared" si="35"/>
        <v>23.424720000000004</v>
      </c>
      <c r="M106" s="33">
        <v>0</v>
      </c>
      <c r="N106" s="33"/>
      <c r="O106" s="33"/>
      <c r="P106" s="33">
        <v>20</v>
      </c>
      <c r="Q106" s="33">
        <f>I106*5%</f>
        <v>117.12360000000001</v>
      </c>
      <c r="R106" s="33"/>
      <c r="S106" s="33"/>
      <c r="T106" s="1">
        <f t="shared" si="27"/>
        <v>137.12360000000001</v>
      </c>
      <c r="U106" s="36">
        <f t="shared" si="32"/>
        <v>160.54832000000002</v>
      </c>
      <c r="V106" s="40">
        <f t="shared" si="33"/>
        <v>3854.7236800000001</v>
      </c>
      <c r="W106" s="42"/>
    </row>
    <row r="107" spans="1:23" ht="27.95" customHeight="1" x14ac:dyDescent="0.25">
      <c r="A107" s="37">
        <f t="shared" si="34"/>
        <v>81</v>
      </c>
      <c r="B107" s="30" t="s">
        <v>186</v>
      </c>
      <c r="C107" s="38" t="s">
        <v>187</v>
      </c>
      <c r="D107" s="5">
        <v>273.62</v>
      </c>
      <c r="E107" s="39">
        <f t="shared" si="29"/>
        <v>314.854534</v>
      </c>
      <c r="F107" s="39">
        <f t="shared" si="30"/>
        <v>314.854534</v>
      </c>
      <c r="G107" s="34">
        <v>15.2</v>
      </c>
      <c r="H107" s="34">
        <v>15.2</v>
      </c>
      <c r="I107" s="33">
        <f t="shared" si="31"/>
        <v>4159.0239999999994</v>
      </c>
      <c r="J107" s="33">
        <v>1672.8</v>
      </c>
      <c r="K107" s="33">
        <f t="shared" si="26"/>
        <v>5831.8239999999996</v>
      </c>
      <c r="L107" s="36">
        <f t="shared" si="35"/>
        <v>41.590239999999994</v>
      </c>
      <c r="M107" s="33">
        <v>110.07</v>
      </c>
      <c r="N107" s="33">
        <v>296.02</v>
      </c>
      <c r="O107" s="33"/>
      <c r="P107" s="33">
        <v>20</v>
      </c>
      <c r="Q107" s="33">
        <f>I107*5%</f>
        <v>207.95119999999997</v>
      </c>
      <c r="R107" s="33"/>
      <c r="S107" s="33"/>
      <c r="T107" s="1">
        <f t="shared" si="27"/>
        <v>227.95119999999997</v>
      </c>
      <c r="U107" s="36">
        <f t="shared" si="32"/>
        <v>675.63143999999988</v>
      </c>
      <c r="V107" s="40">
        <f t="shared" si="33"/>
        <v>5156.1925599999995</v>
      </c>
      <c r="W107" s="42"/>
    </row>
    <row r="108" spans="1:23" ht="27.95" customHeight="1" x14ac:dyDescent="0.25">
      <c r="A108" s="37">
        <f t="shared" si="34"/>
        <v>82</v>
      </c>
      <c r="B108" s="30" t="s">
        <v>188</v>
      </c>
      <c r="C108" s="38" t="s">
        <v>189</v>
      </c>
      <c r="D108" s="5">
        <v>273.62</v>
      </c>
      <c r="E108" s="39">
        <f t="shared" si="29"/>
        <v>314.854534</v>
      </c>
      <c r="F108" s="39">
        <f t="shared" si="30"/>
        <v>314.854534</v>
      </c>
      <c r="G108" s="34">
        <v>15.2</v>
      </c>
      <c r="H108" s="34">
        <v>15.2</v>
      </c>
      <c r="I108" s="33">
        <f t="shared" si="31"/>
        <v>4159.0239999999994</v>
      </c>
      <c r="J108" s="33">
        <v>1394</v>
      </c>
      <c r="K108" s="33">
        <f t="shared" si="26"/>
        <v>5553.0239999999994</v>
      </c>
      <c r="L108" s="36">
        <f t="shared" si="35"/>
        <v>41.590239999999994</v>
      </c>
      <c r="M108" s="33">
        <v>110.07</v>
      </c>
      <c r="N108" s="33">
        <v>296.02</v>
      </c>
      <c r="O108" s="33"/>
      <c r="P108" s="33"/>
      <c r="Q108" s="33"/>
      <c r="R108" s="33"/>
      <c r="S108" s="33"/>
      <c r="T108" s="1">
        <f t="shared" si="27"/>
        <v>0</v>
      </c>
      <c r="U108" s="36">
        <f t="shared" si="32"/>
        <v>447.68023999999997</v>
      </c>
      <c r="V108" s="40">
        <f t="shared" si="33"/>
        <v>5105.3437599999997</v>
      </c>
      <c r="W108" s="43"/>
    </row>
    <row r="109" spans="1:23" ht="27.95" customHeight="1" x14ac:dyDescent="0.25">
      <c r="A109" s="37">
        <f t="shared" si="34"/>
        <v>83</v>
      </c>
      <c r="B109" s="30" t="s">
        <v>190</v>
      </c>
      <c r="C109" s="38" t="s">
        <v>191</v>
      </c>
      <c r="D109" s="5">
        <v>273.62</v>
      </c>
      <c r="E109" s="39">
        <f t="shared" si="29"/>
        <v>314.854534</v>
      </c>
      <c r="F109" s="39">
        <f t="shared" si="30"/>
        <v>314.854534</v>
      </c>
      <c r="G109" s="34">
        <v>15.2</v>
      </c>
      <c r="H109" s="34">
        <v>15.2</v>
      </c>
      <c r="I109" s="33">
        <f t="shared" si="31"/>
        <v>4159.0239999999994</v>
      </c>
      <c r="J109" s="33">
        <v>1394</v>
      </c>
      <c r="K109" s="33">
        <f t="shared" si="26"/>
        <v>5553.0239999999994</v>
      </c>
      <c r="L109" s="36">
        <f t="shared" si="35"/>
        <v>41.590239999999994</v>
      </c>
      <c r="M109" s="33">
        <v>110.07</v>
      </c>
      <c r="N109" s="33">
        <v>296.02</v>
      </c>
      <c r="O109" s="33"/>
      <c r="P109" s="33"/>
      <c r="Q109" s="33"/>
      <c r="R109" s="33"/>
      <c r="S109" s="33"/>
      <c r="T109" s="1">
        <f t="shared" si="27"/>
        <v>0</v>
      </c>
      <c r="U109" s="36">
        <f t="shared" si="32"/>
        <v>447.68023999999997</v>
      </c>
      <c r="V109" s="40">
        <f t="shared" si="33"/>
        <v>5105.3437599999997</v>
      </c>
      <c r="W109" s="43"/>
    </row>
    <row r="110" spans="1:23" ht="27.95" customHeight="1" x14ac:dyDescent="0.25">
      <c r="A110" s="37">
        <f t="shared" si="34"/>
        <v>84</v>
      </c>
      <c r="B110" s="30" t="s">
        <v>192</v>
      </c>
      <c r="C110" s="38" t="s">
        <v>193</v>
      </c>
      <c r="D110" s="5">
        <v>273.62</v>
      </c>
      <c r="E110" s="39">
        <f t="shared" si="29"/>
        <v>314.854534</v>
      </c>
      <c r="F110" s="39">
        <f t="shared" si="30"/>
        <v>314.854534</v>
      </c>
      <c r="G110" s="34">
        <v>15.2</v>
      </c>
      <c r="H110" s="34">
        <v>15.2</v>
      </c>
      <c r="I110" s="33">
        <f t="shared" si="31"/>
        <v>4159.0239999999994</v>
      </c>
      <c r="J110" s="33">
        <v>1394</v>
      </c>
      <c r="K110" s="33">
        <f t="shared" si="26"/>
        <v>5553.0239999999994</v>
      </c>
      <c r="L110" s="36">
        <f t="shared" si="35"/>
        <v>41.590239999999994</v>
      </c>
      <c r="M110" s="33">
        <v>110.07</v>
      </c>
      <c r="N110" s="33">
        <v>296.02</v>
      </c>
      <c r="O110" s="33"/>
      <c r="P110" s="33"/>
      <c r="Q110" s="33"/>
      <c r="R110" s="33"/>
      <c r="S110" s="33"/>
      <c r="T110" s="1">
        <f t="shared" si="27"/>
        <v>0</v>
      </c>
      <c r="U110" s="36">
        <f t="shared" si="32"/>
        <v>447.68023999999997</v>
      </c>
      <c r="V110" s="40">
        <f t="shared" si="33"/>
        <v>5105.3437599999997</v>
      </c>
      <c r="W110" s="42"/>
    </row>
    <row r="111" spans="1:23" ht="27.95" customHeight="1" x14ac:dyDescent="0.25">
      <c r="A111" s="37">
        <f t="shared" si="34"/>
        <v>85</v>
      </c>
      <c r="B111" s="30" t="s">
        <v>194</v>
      </c>
      <c r="C111" s="38" t="s">
        <v>195</v>
      </c>
      <c r="D111" s="5">
        <v>273.62</v>
      </c>
      <c r="E111" s="39">
        <f t="shared" si="29"/>
        <v>314.854534</v>
      </c>
      <c r="F111" s="39">
        <f t="shared" si="30"/>
        <v>314.854534</v>
      </c>
      <c r="G111" s="34">
        <v>15.2</v>
      </c>
      <c r="H111" s="34">
        <v>15.2</v>
      </c>
      <c r="I111" s="33">
        <f t="shared" si="31"/>
        <v>4159.0239999999994</v>
      </c>
      <c r="J111" s="33">
        <v>1672.8</v>
      </c>
      <c r="K111" s="33">
        <f t="shared" si="26"/>
        <v>5831.8239999999996</v>
      </c>
      <c r="L111" s="36">
        <f t="shared" si="35"/>
        <v>41.590239999999994</v>
      </c>
      <c r="M111" s="33">
        <v>110.07</v>
      </c>
      <c r="N111" s="33">
        <v>296.02</v>
      </c>
      <c r="O111" s="33"/>
      <c r="P111" s="33">
        <v>20</v>
      </c>
      <c r="Q111" s="33">
        <f>I111*5%</f>
        <v>207.95119999999997</v>
      </c>
      <c r="R111" s="33"/>
      <c r="S111" s="33">
        <v>575</v>
      </c>
      <c r="T111" s="1">
        <f t="shared" si="27"/>
        <v>802.95119999999997</v>
      </c>
      <c r="U111" s="36">
        <f t="shared" si="32"/>
        <v>1250.6314399999999</v>
      </c>
      <c r="V111" s="40">
        <f t="shared" si="33"/>
        <v>4581.1925599999995</v>
      </c>
      <c r="W111" s="42"/>
    </row>
    <row r="112" spans="1:23" ht="27.95" customHeight="1" x14ac:dyDescent="0.25">
      <c r="A112" s="37">
        <f t="shared" si="34"/>
        <v>86</v>
      </c>
      <c r="B112" s="30" t="s">
        <v>196</v>
      </c>
      <c r="C112" s="38" t="s">
        <v>197</v>
      </c>
      <c r="D112" s="5">
        <v>273.62</v>
      </c>
      <c r="E112" s="39">
        <f t="shared" si="29"/>
        <v>314.854534</v>
      </c>
      <c r="F112" s="39">
        <f t="shared" si="30"/>
        <v>314.854534</v>
      </c>
      <c r="G112" s="34">
        <v>15.2</v>
      </c>
      <c r="H112" s="34">
        <v>15.2</v>
      </c>
      <c r="I112" s="33">
        <f t="shared" si="31"/>
        <v>4159.0239999999994</v>
      </c>
      <c r="J112" s="33">
        <v>836.4</v>
      </c>
      <c r="K112" s="33">
        <f t="shared" si="26"/>
        <v>4995.4239999999991</v>
      </c>
      <c r="L112" s="36">
        <f t="shared" si="35"/>
        <v>41.590239999999994</v>
      </c>
      <c r="M112" s="33">
        <v>110.07</v>
      </c>
      <c r="N112" s="33">
        <v>296.02</v>
      </c>
      <c r="O112" s="33"/>
      <c r="P112" s="33"/>
      <c r="Q112" s="33"/>
      <c r="R112" s="33"/>
      <c r="S112" s="33"/>
      <c r="T112" s="1">
        <f t="shared" si="27"/>
        <v>0</v>
      </c>
      <c r="U112" s="36">
        <f t="shared" si="32"/>
        <v>447.68023999999997</v>
      </c>
      <c r="V112" s="40">
        <f t="shared" si="33"/>
        <v>4547.7437599999994</v>
      </c>
      <c r="W112" s="42"/>
    </row>
    <row r="113" spans="1:23" ht="27.95" customHeight="1" x14ac:dyDescent="0.25">
      <c r="A113" s="37">
        <f>A112+1</f>
        <v>87</v>
      </c>
      <c r="B113" s="30" t="s">
        <v>198</v>
      </c>
      <c r="C113" s="46" t="s">
        <v>199</v>
      </c>
      <c r="D113" s="5">
        <v>380.91</v>
      </c>
      <c r="E113" s="39">
        <f t="shared" si="29"/>
        <v>438.31313700000004</v>
      </c>
      <c r="F113" s="39">
        <f>E113</f>
        <v>438.31313700000004</v>
      </c>
      <c r="G113" s="34">
        <v>15.2</v>
      </c>
      <c r="H113" s="34">
        <v>15.2</v>
      </c>
      <c r="I113" s="33">
        <f t="shared" si="31"/>
        <v>5789.8320000000003</v>
      </c>
      <c r="J113" s="33">
        <v>836.4</v>
      </c>
      <c r="K113" s="33">
        <f t="shared" si="26"/>
        <v>6626.232</v>
      </c>
      <c r="L113" s="36">
        <f t="shared" si="35"/>
        <v>57.898320000000005</v>
      </c>
      <c r="M113" s="33">
        <v>153.22999999999999</v>
      </c>
      <c r="N113" s="33">
        <v>488.85</v>
      </c>
      <c r="O113" s="33"/>
      <c r="P113" s="33"/>
      <c r="Q113" s="33"/>
      <c r="R113" s="33"/>
      <c r="S113" s="33"/>
      <c r="T113" s="1">
        <f t="shared" si="27"/>
        <v>0</v>
      </c>
      <c r="U113" s="36">
        <f t="shared" si="32"/>
        <v>699.97832000000005</v>
      </c>
      <c r="V113" s="40">
        <f t="shared" si="33"/>
        <v>5926.2536799999998</v>
      </c>
      <c r="W113" s="42"/>
    </row>
    <row r="114" spans="1:23" ht="27.95" customHeight="1" x14ac:dyDescent="0.25">
      <c r="A114" s="37">
        <f>A113+1</f>
        <v>88</v>
      </c>
      <c r="B114" s="30" t="s">
        <v>200</v>
      </c>
      <c r="C114" s="38" t="s">
        <v>201</v>
      </c>
      <c r="D114" s="5">
        <v>275.33</v>
      </c>
      <c r="E114" s="39">
        <f t="shared" si="29"/>
        <v>316.82223099999999</v>
      </c>
      <c r="F114" s="39">
        <f>E114</f>
        <v>316.82223099999999</v>
      </c>
      <c r="G114" s="34">
        <v>15.2</v>
      </c>
      <c r="H114" s="34">
        <v>15.2</v>
      </c>
      <c r="I114" s="33">
        <f t="shared" si="31"/>
        <v>4185.0159999999996</v>
      </c>
      <c r="J114" s="33">
        <v>1115.2</v>
      </c>
      <c r="K114" s="33">
        <f t="shared" si="26"/>
        <v>5300.2159999999994</v>
      </c>
      <c r="L114" s="36">
        <f t="shared" si="35"/>
        <v>41.850159999999995</v>
      </c>
      <c r="M114" s="33">
        <v>110.76</v>
      </c>
      <c r="N114" s="33">
        <v>298.85000000000002</v>
      </c>
      <c r="O114" s="33"/>
      <c r="P114" s="33">
        <v>20</v>
      </c>
      <c r="Q114" s="33">
        <f>I114*5%</f>
        <v>209.2508</v>
      </c>
      <c r="R114" s="33"/>
      <c r="S114" s="33"/>
      <c r="T114" s="1">
        <f t="shared" si="27"/>
        <v>229.2508</v>
      </c>
      <c r="U114" s="36">
        <f t="shared" si="32"/>
        <v>680.71096</v>
      </c>
      <c r="V114" s="40">
        <f t="shared" si="33"/>
        <v>4619.5050399999991</v>
      </c>
      <c r="W114" s="42"/>
    </row>
    <row r="115" spans="1:23" ht="27.95" customHeight="1" x14ac:dyDescent="0.25">
      <c r="A115" s="37">
        <f>A114+1</f>
        <v>89</v>
      </c>
      <c r="B115" s="30" t="s">
        <v>202</v>
      </c>
      <c r="C115" s="38" t="s">
        <v>203</v>
      </c>
      <c r="D115" s="5">
        <v>275.33</v>
      </c>
      <c r="E115" s="39">
        <f t="shared" si="29"/>
        <v>316.82223099999999</v>
      </c>
      <c r="F115" s="39">
        <f>E115</f>
        <v>316.82223099999999</v>
      </c>
      <c r="G115" s="34">
        <v>15.2</v>
      </c>
      <c r="H115" s="34">
        <v>15.2</v>
      </c>
      <c r="I115" s="33">
        <f t="shared" si="31"/>
        <v>4185.0159999999996</v>
      </c>
      <c r="J115" s="33">
        <v>1394</v>
      </c>
      <c r="K115" s="33">
        <f t="shared" si="26"/>
        <v>5579.0159999999996</v>
      </c>
      <c r="L115" s="36">
        <f t="shared" si="35"/>
        <v>41.850159999999995</v>
      </c>
      <c r="M115" s="33">
        <v>110.76</v>
      </c>
      <c r="N115" s="33">
        <v>298.85000000000002</v>
      </c>
      <c r="O115" s="33"/>
      <c r="P115" s="33">
        <v>20</v>
      </c>
      <c r="Q115" s="33">
        <f>I115*5%</f>
        <v>209.2508</v>
      </c>
      <c r="R115" s="33"/>
      <c r="S115" s="33"/>
      <c r="T115" s="1">
        <f t="shared" si="27"/>
        <v>229.2508</v>
      </c>
      <c r="U115" s="36">
        <f t="shared" si="32"/>
        <v>680.71096</v>
      </c>
      <c r="V115" s="40">
        <f t="shared" si="33"/>
        <v>4898.3050399999993</v>
      </c>
      <c r="W115" s="42"/>
    </row>
    <row r="116" spans="1:23" ht="27.95" customHeight="1" x14ac:dyDescent="0.25">
      <c r="A116" s="37"/>
      <c r="B116" s="56"/>
      <c r="C116" s="31" t="s">
        <v>206</v>
      </c>
      <c r="D116" s="5"/>
      <c r="E116" s="39"/>
      <c r="F116" s="39"/>
      <c r="G116" s="34"/>
      <c r="H116" s="34"/>
      <c r="I116" s="33"/>
      <c r="J116" s="33"/>
      <c r="K116" s="33"/>
      <c r="L116" s="36"/>
      <c r="M116" s="33"/>
      <c r="N116" s="33"/>
      <c r="O116" s="33"/>
      <c r="P116" s="33"/>
      <c r="Q116" s="33"/>
      <c r="R116" s="33"/>
      <c r="S116" s="33"/>
      <c r="T116" s="1"/>
      <c r="U116" s="36"/>
      <c r="V116" s="40"/>
    </row>
    <row r="117" spans="1:23" ht="27.95" customHeight="1" x14ac:dyDescent="0.25">
      <c r="A117" s="37">
        <f>A115+1</f>
        <v>90</v>
      </c>
      <c r="B117" s="30" t="s">
        <v>217</v>
      </c>
      <c r="C117" s="38" t="s">
        <v>218</v>
      </c>
      <c r="D117" s="5">
        <v>443.42</v>
      </c>
      <c r="E117" s="39">
        <f t="shared" ref="E117:E140" si="36">D117*1.1507</f>
        <v>510.24339400000002</v>
      </c>
      <c r="F117" s="39">
        <f t="shared" ref="F117:F140" si="37">E117</f>
        <v>510.24339400000002</v>
      </c>
      <c r="G117" s="34">
        <v>15.2</v>
      </c>
      <c r="H117" s="34">
        <v>15.2</v>
      </c>
      <c r="I117" s="33">
        <f t="shared" ref="I117:I140" si="38">D117*H117</f>
        <v>6739.9840000000004</v>
      </c>
      <c r="J117" s="33">
        <v>1951.6</v>
      </c>
      <c r="K117" s="33">
        <f t="shared" si="26"/>
        <v>8691.5840000000007</v>
      </c>
      <c r="L117" s="36">
        <v>0</v>
      </c>
      <c r="M117" s="33">
        <v>178.38</v>
      </c>
      <c r="N117" s="33">
        <v>647.66</v>
      </c>
      <c r="O117" s="33"/>
      <c r="P117" s="33">
        <v>0</v>
      </c>
      <c r="Q117" s="33">
        <f>I117*5%</f>
        <v>336.99920000000003</v>
      </c>
      <c r="R117" s="33"/>
      <c r="S117" s="33"/>
      <c r="T117" s="1">
        <f t="shared" si="27"/>
        <v>336.99920000000003</v>
      </c>
      <c r="U117" s="36">
        <f t="shared" ref="U117:U140" si="39">SUM(L117+M117+N117+O117+P117+Q117+R117+S117)</f>
        <v>1163.0391999999999</v>
      </c>
      <c r="V117" s="40">
        <f t="shared" ref="V117:V140" si="40">K117-U117</f>
        <v>7528.5448000000006</v>
      </c>
      <c r="W117" s="42"/>
    </row>
    <row r="118" spans="1:23" ht="27.95" customHeight="1" x14ac:dyDescent="0.25">
      <c r="A118" s="37">
        <f>A117+1</f>
        <v>91</v>
      </c>
      <c r="B118" s="30" t="s">
        <v>209</v>
      </c>
      <c r="C118" s="38" t="s">
        <v>210</v>
      </c>
      <c r="D118" s="5">
        <v>449.98</v>
      </c>
      <c r="E118" s="39">
        <f t="shared" si="36"/>
        <v>517.79198600000007</v>
      </c>
      <c r="F118" s="39">
        <f t="shared" si="37"/>
        <v>517.79198600000007</v>
      </c>
      <c r="G118" s="34">
        <v>15.2</v>
      </c>
      <c r="H118" s="34">
        <v>15.2</v>
      </c>
      <c r="I118" s="33">
        <f t="shared" si="38"/>
        <v>6839.6959999999999</v>
      </c>
      <c r="J118" s="33">
        <v>1394</v>
      </c>
      <c r="K118" s="33">
        <f t="shared" si="26"/>
        <v>8233.6959999999999</v>
      </c>
      <c r="L118" s="36">
        <f t="shared" ref="L118:L140" si="41">I118*1%</f>
        <v>68.396960000000007</v>
      </c>
      <c r="M118" s="33">
        <v>181.02</v>
      </c>
      <c r="N118" s="33">
        <v>665.52</v>
      </c>
      <c r="O118" s="33"/>
      <c r="P118" s="33">
        <v>20</v>
      </c>
      <c r="Q118" s="33">
        <f>I118*5%</f>
        <v>341.98480000000001</v>
      </c>
      <c r="R118" s="33"/>
      <c r="S118" s="33"/>
      <c r="T118" s="1">
        <f t="shared" si="27"/>
        <v>361.98480000000001</v>
      </c>
      <c r="U118" s="36">
        <f t="shared" si="39"/>
        <v>1276.9217599999999</v>
      </c>
      <c r="V118" s="40">
        <f t="shared" si="40"/>
        <v>6956.7742399999997</v>
      </c>
      <c r="W118" s="42"/>
    </row>
    <row r="119" spans="1:23" ht="27.95" customHeight="1" x14ac:dyDescent="0.25">
      <c r="A119" s="37">
        <f t="shared" ref="A119:A139" si="42">A118+1</f>
        <v>92</v>
      </c>
      <c r="B119" s="30" t="s">
        <v>211</v>
      </c>
      <c r="C119" s="38" t="s">
        <v>212</v>
      </c>
      <c r="D119" s="5">
        <v>324.45</v>
      </c>
      <c r="E119" s="39">
        <f t="shared" si="36"/>
        <v>373.34461500000003</v>
      </c>
      <c r="F119" s="39">
        <f t="shared" si="37"/>
        <v>373.34461500000003</v>
      </c>
      <c r="G119" s="34">
        <v>15.2</v>
      </c>
      <c r="H119" s="34">
        <v>15.2</v>
      </c>
      <c r="I119" s="33">
        <f t="shared" si="38"/>
        <v>4931.6399999999994</v>
      </c>
      <c r="J119" s="33">
        <v>1951.6</v>
      </c>
      <c r="K119" s="33">
        <f t="shared" si="26"/>
        <v>6883.24</v>
      </c>
      <c r="L119" s="36">
        <f t="shared" si="41"/>
        <v>49.316399999999994</v>
      </c>
      <c r="M119" s="33">
        <v>130.52000000000001</v>
      </c>
      <c r="N119" s="33">
        <v>380.08</v>
      </c>
      <c r="O119" s="33"/>
      <c r="P119" s="33"/>
      <c r="Q119" s="33"/>
      <c r="R119" s="33"/>
      <c r="S119" s="33"/>
      <c r="T119" s="1">
        <f t="shared" si="27"/>
        <v>0</v>
      </c>
      <c r="U119" s="36">
        <f t="shared" si="39"/>
        <v>559.91639999999995</v>
      </c>
      <c r="V119" s="40">
        <f t="shared" si="40"/>
        <v>6323.3235999999997</v>
      </c>
      <c r="W119" s="42"/>
    </row>
    <row r="120" spans="1:23" ht="27.95" customHeight="1" x14ac:dyDescent="0.25">
      <c r="A120" s="37">
        <f t="shared" si="42"/>
        <v>93</v>
      </c>
      <c r="B120" s="30" t="s">
        <v>213</v>
      </c>
      <c r="C120" s="38" t="s">
        <v>214</v>
      </c>
      <c r="D120" s="5">
        <v>367.5</v>
      </c>
      <c r="E120" s="39">
        <f t="shared" si="36"/>
        <v>422.88225</v>
      </c>
      <c r="F120" s="39">
        <f t="shared" si="37"/>
        <v>422.88225</v>
      </c>
      <c r="G120" s="34">
        <v>15.2</v>
      </c>
      <c r="H120" s="34">
        <v>15.2</v>
      </c>
      <c r="I120" s="33">
        <f t="shared" si="38"/>
        <v>5586</v>
      </c>
      <c r="J120" s="33">
        <v>1672.8</v>
      </c>
      <c r="K120" s="33">
        <f t="shared" si="26"/>
        <v>7258.8</v>
      </c>
      <c r="L120" s="36">
        <f t="shared" si="41"/>
        <v>55.86</v>
      </c>
      <c r="M120" s="33">
        <v>143.69999999999999</v>
      </c>
      <c r="N120" s="33">
        <v>451.28</v>
      </c>
      <c r="O120" s="33"/>
      <c r="P120" s="33">
        <v>20</v>
      </c>
      <c r="Q120" s="33">
        <f>I120*5%</f>
        <v>279.3</v>
      </c>
      <c r="R120" s="33"/>
      <c r="S120" s="33"/>
      <c r="T120" s="1">
        <f t="shared" si="27"/>
        <v>299.3</v>
      </c>
      <c r="U120" s="36">
        <f t="shared" si="39"/>
        <v>950.13999999999987</v>
      </c>
      <c r="V120" s="40">
        <f t="shared" si="40"/>
        <v>6308.66</v>
      </c>
      <c r="W120" s="48"/>
    </row>
    <row r="121" spans="1:23" ht="27.95" customHeight="1" x14ac:dyDescent="0.25">
      <c r="A121" s="37">
        <f t="shared" si="42"/>
        <v>94</v>
      </c>
      <c r="B121" s="30" t="s">
        <v>215</v>
      </c>
      <c r="C121" s="38" t="s">
        <v>216</v>
      </c>
      <c r="D121" s="5">
        <v>324.45</v>
      </c>
      <c r="E121" s="39">
        <f t="shared" si="36"/>
        <v>373.34461500000003</v>
      </c>
      <c r="F121" s="39">
        <f t="shared" si="37"/>
        <v>373.34461500000003</v>
      </c>
      <c r="G121" s="34">
        <v>15.2</v>
      </c>
      <c r="H121" s="34">
        <v>15.2</v>
      </c>
      <c r="I121" s="33">
        <f t="shared" si="38"/>
        <v>4931.6399999999994</v>
      </c>
      <c r="J121" s="33">
        <v>1394</v>
      </c>
      <c r="K121" s="33">
        <f t="shared" si="26"/>
        <v>6325.6399999999994</v>
      </c>
      <c r="L121" s="36">
        <f t="shared" si="41"/>
        <v>49.316399999999994</v>
      </c>
      <c r="M121" s="33">
        <v>130.52000000000001</v>
      </c>
      <c r="N121" s="33">
        <v>380.08</v>
      </c>
      <c r="O121" s="33"/>
      <c r="P121" s="33"/>
      <c r="Q121" s="33"/>
      <c r="R121" s="33"/>
      <c r="S121" s="33"/>
      <c r="T121" s="1">
        <f t="shared" si="27"/>
        <v>0</v>
      </c>
      <c r="U121" s="36">
        <f t="shared" si="39"/>
        <v>559.91639999999995</v>
      </c>
      <c r="V121" s="40">
        <f t="shared" si="40"/>
        <v>5765.7235999999994</v>
      </c>
      <c r="W121" s="42"/>
    </row>
    <row r="122" spans="1:23" ht="27.95" customHeight="1" x14ac:dyDescent="0.25">
      <c r="A122" s="37">
        <f>A121+1</f>
        <v>95</v>
      </c>
      <c r="B122" s="30" t="s">
        <v>219</v>
      </c>
      <c r="C122" s="38" t="s">
        <v>220</v>
      </c>
      <c r="D122" s="5">
        <v>324.45</v>
      </c>
      <c r="E122" s="39">
        <f t="shared" si="36"/>
        <v>373.34461500000003</v>
      </c>
      <c r="F122" s="39">
        <f t="shared" si="37"/>
        <v>373.34461500000003</v>
      </c>
      <c r="G122" s="34">
        <v>15.2</v>
      </c>
      <c r="H122" s="34">
        <v>15.2</v>
      </c>
      <c r="I122" s="33">
        <f t="shared" si="38"/>
        <v>4931.6399999999994</v>
      </c>
      <c r="J122" s="33">
        <v>1394</v>
      </c>
      <c r="K122" s="33">
        <f t="shared" si="26"/>
        <v>6325.6399999999994</v>
      </c>
      <c r="L122" s="36">
        <f t="shared" si="41"/>
        <v>49.316399999999994</v>
      </c>
      <c r="M122" s="33">
        <v>130.52000000000001</v>
      </c>
      <c r="N122" s="33">
        <v>380.08</v>
      </c>
      <c r="O122" s="33"/>
      <c r="P122" s="33"/>
      <c r="Q122" s="33"/>
      <c r="R122" s="33"/>
      <c r="S122" s="33"/>
      <c r="T122" s="1">
        <f t="shared" si="27"/>
        <v>0</v>
      </c>
      <c r="U122" s="36">
        <f t="shared" si="39"/>
        <v>559.91639999999995</v>
      </c>
      <c r="V122" s="40">
        <f t="shared" si="40"/>
        <v>5765.7235999999994</v>
      </c>
      <c r="W122" s="42"/>
    </row>
    <row r="123" spans="1:23" ht="27.95" customHeight="1" x14ac:dyDescent="0.25">
      <c r="A123" s="37">
        <f t="shared" si="42"/>
        <v>96</v>
      </c>
      <c r="B123" s="30" t="s">
        <v>221</v>
      </c>
      <c r="C123" s="38" t="s">
        <v>222</v>
      </c>
      <c r="D123" s="5">
        <v>324.45</v>
      </c>
      <c r="E123" s="39">
        <f t="shared" si="36"/>
        <v>373.34461500000003</v>
      </c>
      <c r="F123" s="39">
        <f t="shared" si="37"/>
        <v>373.34461500000003</v>
      </c>
      <c r="G123" s="34">
        <v>15.2</v>
      </c>
      <c r="H123" s="34">
        <v>15.2</v>
      </c>
      <c r="I123" s="33">
        <f t="shared" si="38"/>
        <v>4931.6399999999994</v>
      </c>
      <c r="J123" s="33">
        <v>1394</v>
      </c>
      <c r="K123" s="33">
        <f t="shared" si="26"/>
        <v>6325.6399999999994</v>
      </c>
      <c r="L123" s="36">
        <f t="shared" si="41"/>
        <v>49.316399999999994</v>
      </c>
      <c r="M123" s="33">
        <v>130.52000000000001</v>
      </c>
      <c r="N123" s="33">
        <v>380.08</v>
      </c>
      <c r="O123" s="33"/>
      <c r="P123" s="33"/>
      <c r="Q123" s="33"/>
      <c r="R123" s="33"/>
      <c r="S123" s="33"/>
      <c r="T123" s="1">
        <f t="shared" si="27"/>
        <v>0</v>
      </c>
      <c r="U123" s="36">
        <f t="shared" si="39"/>
        <v>559.91639999999995</v>
      </c>
      <c r="V123" s="40">
        <f t="shared" si="40"/>
        <v>5765.7235999999994</v>
      </c>
      <c r="W123" s="42"/>
    </row>
    <row r="124" spans="1:23" ht="27.95" customHeight="1" x14ac:dyDescent="0.25">
      <c r="A124" s="37">
        <f t="shared" si="42"/>
        <v>97</v>
      </c>
      <c r="B124" s="30" t="s">
        <v>223</v>
      </c>
      <c r="C124" s="38" t="s">
        <v>224</v>
      </c>
      <c r="D124" s="5">
        <v>324.45</v>
      </c>
      <c r="E124" s="39">
        <f t="shared" si="36"/>
        <v>373.34461500000003</v>
      </c>
      <c r="F124" s="39">
        <f t="shared" si="37"/>
        <v>373.34461500000003</v>
      </c>
      <c r="G124" s="37">
        <v>15.2</v>
      </c>
      <c r="H124" s="34">
        <v>15.2</v>
      </c>
      <c r="I124" s="33">
        <f t="shared" si="38"/>
        <v>4931.6399999999994</v>
      </c>
      <c r="J124" s="33">
        <v>836.4</v>
      </c>
      <c r="K124" s="33">
        <f t="shared" si="26"/>
        <v>5768.0399999999991</v>
      </c>
      <c r="L124" s="36">
        <f t="shared" si="41"/>
        <v>49.316399999999994</v>
      </c>
      <c r="M124" s="33">
        <v>130.52000000000001</v>
      </c>
      <c r="N124" s="33">
        <v>380.08</v>
      </c>
      <c r="O124" s="33"/>
      <c r="P124" s="33">
        <v>20</v>
      </c>
      <c r="Q124" s="33">
        <f>I124*5%</f>
        <v>246.58199999999999</v>
      </c>
      <c r="R124" s="33"/>
      <c r="S124" s="33"/>
      <c r="T124" s="1">
        <f t="shared" si="27"/>
        <v>266.58199999999999</v>
      </c>
      <c r="U124" s="36">
        <f t="shared" si="39"/>
        <v>826.49839999999995</v>
      </c>
      <c r="V124" s="40">
        <f t="shared" si="40"/>
        <v>4941.5415999999987</v>
      </c>
      <c r="W124" s="48"/>
    </row>
    <row r="125" spans="1:23" ht="27.95" customHeight="1" x14ac:dyDescent="0.25">
      <c r="A125" s="37">
        <f t="shared" si="42"/>
        <v>98</v>
      </c>
      <c r="B125" s="30" t="s">
        <v>225</v>
      </c>
      <c r="C125" s="38" t="s">
        <v>226</v>
      </c>
      <c r="D125" s="5">
        <v>324.45</v>
      </c>
      <c r="E125" s="39">
        <f t="shared" si="36"/>
        <v>373.34461500000003</v>
      </c>
      <c r="F125" s="39">
        <f t="shared" si="37"/>
        <v>373.34461500000003</v>
      </c>
      <c r="G125" s="34">
        <v>15.2</v>
      </c>
      <c r="H125" s="34">
        <v>15.2</v>
      </c>
      <c r="I125" s="33">
        <f t="shared" si="38"/>
        <v>4931.6399999999994</v>
      </c>
      <c r="J125" s="33">
        <v>1115.2</v>
      </c>
      <c r="K125" s="33">
        <f t="shared" si="26"/>
        <v>6046.8399999999992</v>
      </c>
      <c r="L125" s="36">
        <f t="shared" si="41"/>
        <v>49.316399999999994</v>
      </c>
      <c r="M125" s="33">
        <v>130.52000000000001</v>
      </c>
      <c r="N125" s="33">
        <v>380.08</v>
      </c>
      <c r="O125" s="33"/>
      <c r="P125" s="33">
        <v>20</v>
      </c>
      <c r="Q125" s="33">
        <f>I125*5%</f>
        <v>246.58199999999999</v>
      </c>
      <c r="R125" s="33"/>
      <c r="S125" s="33"/>
      <c r="T125" s="1">
        <f t="shared" si="27"/>
        <v>266.58199999999999</v>
      </c>
      <c r="U125" s="36">
        <f t="shared" si="39"/>
        <v>826.49839999999995</v>
      </c>
      <c r="V125" s="40">
        <f t="shared" si="40"/>
        <v>5220.3415999999997</v>
      </c>
      <c r="W125" s="48"/>
    </row>
    <row r="126" spans="1:23" ht="27.95" customHeight="1" x14ac:dyDescent="0.25">
      <c r="A126" s="37">
        <f t="shared" si="42"/>
        <v>99</v>
      </c>
      <c r="B126" s="30" t="s">
        <v>227</v>
      </c>
      <c r="C126" s="38" t="s">
        <v>228</v>
      </c>
      <c r="D126" s="5">
        <v>302.82</v>
      </c>
      <c r="E126" s="39">
        <f t="shared" si="36"/>
        <v>348.45497399999999</v>
      </c>
      <c r="F126" s="39">
        <f t="shared" si="37"/>
        <v>348.45497399999999</v>
      </c>
      <c r="G126" s="34">
        <v>15.2</v>
      </c>
      <c r="H126" s="34">
        <v>15.2</v>
      </c>
      <c r="I126" s="33">
        <f t="shared" si="38"/>
        <v>4602.8639999999996</v>
      </c>
      <c r="J126" s="33">
        <v>1951.6</v>
      </c>
      <c r="K126" s="33">
        <f t="shared" si="26"/>
        <v>6554.4639999999999</v>
      </c>
      <c r="L126" s="36">
        <f t="shared" si="41"/>
        <v>46.028639999999996</v>
      </c>
      <c r="M126" s="33">
        <v>121.82</v>
      </c>
      <c r="N126" s="33">
        <v>344.31</v>
      </c>
      <c r="O126" s="33"/>
      <c r="P126" s="33">
        <v>20</v>
      </c>
      <c r="Q126" s="33">
        <f>I126*5%</f>
        <v>230.14319999999998</v>
      </c>
      <c r="R126" s="33"/>
      <c r="S126" s="33"/>
      <c r="T126" s="1">
        <f t="shared" si="27"/>
        <v>250.14319999999998</v>
      </c>
      <c r="U126" s="36">
        <f t="shared" si="39"/>
        <v>762.30183999999997</v>
      </c>
      <c r="V126" s="40">
        <f t="shared" si="40"/>
        <v>5792.1621599999999</v>
      </c>
      <c r="W126" s="42"/>
    </row>
    <row r="127" spans="1:23" ht="30" customHeight="1" x14ac:dyDescent="0.25">
      <c r="A127" s="37">
        <f t="shared" si="42"/>
        <v>100</v>
      </c>
      <c r="B127" s="30" t="s">
        <v>229</v>
      </c>
      <c r="C127" s="38" t="s">
        <v>230</v>
      </c>
      <c r="D127" s="5">
        <v>302.82</v>
      </c>
      <c r="E127" s="39">
        <f t="shared" si="36"/>
        <v>348.45497399999999</v>
      </c>
      <c r="F127" s="39">
        <f t="shared" si="37"/>
        <v>348.45497399999999</v>
      </c>
      <c r="G127" s="34">
        <v>15.2</v>
      </c>
      <c r="H127" s="34">
        <v>15.2</v>
      </c>
      <c r="I127" s="33">
        <f t="shared" si="38"/>
        <v>4602.8639999999996</v>
      </c>
      <c r="J127" s="33">
        <v>1394</v>
      </c>
      <c r="K127" s="33">
        <f t="shared" si="26"/>
        <v>5996.8639999999996</v>
      </c>
      <c r="L127" s="36">
        <f t="shared" si="41"/>
        <v>46.028639999999996</v>
      </c>
      <c r="M127" s="33">
        <v>121.82</v>
      </c>
      <c r="N127" s="33">
        <v>344.31</v>
      </c>
      <c r="O127" s="33"/>
      <c r="P127" s="33"/>
      <c r="Q127" s="33"/>
      <c r="R127" s="33"/>
      <c r="S127" s="33"/>
      <c r="T127" s="1">
        <f t="shared" si="27"/>
        <v>0</v>
      </c>
      <c r="U127" s="36">
        <f t="shared" si="39"/>
        <v>512.15863999999999</v>
      </c>
      <c r="V127" s="40">
        <f t="shared" si="40"/>
        <v>5484.7053599999999</v>
      </c>
      <c r="W127" s="42"/>
    </row>
    <row r="128" spans="1:23" ht="27.95" customHeight="1" x14ac:dyDescent="0.25">
      <c r="A128" s="37">
        <f t="shared" si="42"/>
        <v>101</v>
      </c>
      <c r="B128" s="30" t="s">
        <v>231</v>
      </c>
      <c r="C128" s="38" t="s">
        <v>232</v>
      </c>
      <c r="D128" s="5">
        <v>302.82</v>
      </c>
      <c r="E128" s="39">
        <f t="shared" si="36"/>
        <v>348.45497399999999</v>
      </c>
      <c r="F128" s="39">
        <f t="shared" si="37"/>
        <v>348.45497399999999</v>
      </c>
      <c r="G128" s="34">
        <v>15.2</v>
      </c>
      <c r="H128" s="34">
        <v>15.2</v>
      </c>
      <c r="I128" s="33">
        <f t="shared" si="38"/>
        <v>4602.8639999999996</v>
      </c>
      <c r="J128" s="33">
        <v>1672.8</v>
      </c>
      <c r="K128" s="33">
        <f t="shared" si="26"/>
        <v>6275.6639999999998</v>
      </c>
      <c r="L128" s="36">
        <f t="shared" si="41"/>
        <v>46.028639999999996</v>
      </c>
      <c r="M128" s="33">
        <v>121.82</v>
      </c>
      <c r="N128" s="33">
        <v>344.31</v>
      </c>
      <c r="O128" s="33"/>
      <c r="P128" s="33">
        <v>20</v>
      </c>
      <c r="Q128" s="33">
        <f>I128*5%</f>
        <v>230.14319999999998</v>
      </c>
      <c r="R128" s="33"/>
      <c r="S128" s="33"/>
      <c r="T128" s="1">
        <f t="shared" si="27"/>
        <v>250.14319999999998</v>
      </c>
      <c r="U128" s="36">
        <f t="shared" si="39"/>
        <v>762.30183999999997</v>
      </c>
      <c r="V128" s="40">
        <f t="shared" si="40"/>
        <v>5513.3621599999997</v>
      </c>
      <c r="W128" s="42"/>
    </row>
    <row r="129" spans="1:23" ht="27.95" customHeight="1" x14ac:dyDescent="0.25">
      <c r="A129" s="37">
        <f t="shared" si="42"/>
        <v>102</v>
      </c>
      <c r="B129" s="30" t="s">
        <v>233</v>
      </c>
      <c r="C129" s="38" t="s">
        <v>234</v>
      </c>
      <c r="D129" s="5">
        <v>302.82</v>
      </c>
      <c r="E129" s="39">
        <f t="shared" si="36"/>
        <v>348.45497399999999</v>
      </c>
      <c r="F129" s="39">
        <f t="shared" si="37"/>
        <v>348.45497399999999</v>
      </c>
      <c r="G129" s="34">
        <v>15.2</v>
      </c>
      <c r="H129" s="34">
        <v>15.2</v>
      </c>
      <c r="I129" s="33">
        <f t="shared" si="38"/>
        <v>4602.8639999999996</v>
      </c>
      <c r="J129" s="33">
        <v>1672.8</v>
      </c>
      <c r="K129" s="33">
        <f t="shared" si="26"/>
        <v>6275.6639999999998</v>
      </c>
      <c r="L129" s="36">
        <f t="shared" si="41"/>
        <v>46.028639999999996</v>
      </c>
      <c r="M129" s="33">
        <v>121.82</v>
      </c>
      <c r="N129" s="33">
        <v>344.31</v>
      </c>
      <c r="O129" s="33"/>
      <c r="P129" s="33">
        <v>20</v>
      </c>
      <c r="Q129" s="33">
        <f>I129*5%</f>
        <v>230.14319999999998</v>
      </c>
      <c r="R129" s="33"/>
      <c r="S129" s="33"/>
      <c r="T129" s="1">
        <f t="shared" si="27"/>
        <v>250.14319999999998</v>
      </c>
      <c r="U129" s="36">
        <f t="shared" si="39"/>
        <v>762.30183999999997</v>
      </c>
      <c r="V129" s="40">
        <f t="shared" si="40"/>
        <v>5513.3621599999997</v>
      </c>
      <c r="W129" s="42"/>
    </row>
    <row r="130" spans="1:23" ht="27.95" customHeight="1" x14ac:dyDescent="0.25">
      <c r="A130" s="37">
        <f t="shared" si="42"/>
        <v>103</v>
      </c>
      <c r="B130" s="30" t="s">
        <v>235</v>
      </c>
      <c r="C130" s="38" t="s">
        <v>236</v>
      </c>
      <c r="D130" s="5">
        <v>302.82</v>
      </c>
      <c r="E130" s="39">
        <f t="shared" si="36"/>
        <v>348.45497399999999</v>
      </c>
      <c r="F130" s="39">
        <f t="shared" si="37"/>
        <v>348.45497399999999</v>
      </c>
      <c r="G130" s="34">
        <v>15.2</v>
      </c>
      <c r="H130" s="34">
        <v>15.2</v>
      </c>
      <c r="I130" s="33">
        <f t="shared" si="38"/>
        <v>4602.8639999999996</v>
      </c>
      <c r="J130" s="33">
        <v>1115.2</v>
      </c>
      <c r="K130" s="33">
        <f t="shared" si="26"/>
        <v>5718.0639999999994</v>
      </c>
      <c r="L130" s="36">
        <f t="shared" si="41"/>
        <v>46.028639999999996</v>
      </c>
      <c r="M130" s="33">
        <v>121.82</v>
      </c>
      <c r="N130" s="33">
        <v>344.31</v>
      </c>
      <c r="O130" s="33"/>
      <c r="P130" s="33">
        <v>20</v>
      </c>
      <c r="Q130" s="33">
        <f>I130*5%</f>
        <v>230.14319999999998</v>
      </c>
      <c r="R130" s="33"/>
      <c r="S130" s="33"/>
      <c r="T130" s="1">
        <f t="shared" si="27"/>
        <v>250.14319999999998</v>
      </c>
      <c r="U130" s="36">
        <f t="shared" si="39"/>
        <v>762.30183999999997</v>
      </c>
      <c r="V130" s="40">
        <f t="shared" si="40"/>
        <v>4955.7621599999993</v>
      </c>
      <c r="W130" s="48"/>
    </row>
    <row r="131" spans="1:23" ht="27.95" customHeight="1" x14ac:dyDescent="0.25">
      <c r="A131" s="37">
        <f t="shared" si="42"/>
        <v>104</v>
      </c>
      <c r="B131" s="30" t="s">
        <v>237</v>
      </c>
      <c r="C131" s="38" t="s">
        <v>238</v>
      </c>
      <c r="D131" s="5">
        <v>324.45</v>
      </c>
      <c r="E131" s="39">
        <f t="shared" si="36"/>
        <v>373.34461500000003</v>
      </c>
      <c r="F131" s="39">
        <f t="shared" si="37"/>
        <v>373.34461500000003</v>
      </c>
      <c r="G131" s="37">
        <v>15.2</v>
      </c>
      <c r="H131" s="34">
        <v>15.2</v>
      </c>
      <c r="I131" s="33">
        <f t="shared" si="38"/>
        <v>4931.6399999999994</v>
      </c>
      <c r="J131" s="33">
        <v>836.4</v>
      </c>
      <c r="K131" s="33">
        <f t="shared" si="26"/>
        <v>5768.0399999999991</v>
      </c>
      <c r="L131" s="36">
        <f t="shared" si="41"/>
        <v>49.316399999999994</v>
      </c>
      <c r="M131" s="33">
        <v>130.52000000000001</v>
      </c>
      <c r="N131" s="33">
        <v>380.08</v>
      </c>
      <c r="O131" s="33"/>
      <c r="P131" s="33">
        <v>20</v>
      </c>
      <c r="Q131" s="33">
        <v>246.58</v>
      </c>
      <c r="R131" s="33"/>
      <c r="S131" s="33"/>
      <c r="T131" s="1">
        <f t="shared" si="27"/>
        <v>266.58000000000004</v>
      </c>
      <c r="U131" s="36">
        <f t="shared" si="39"/>
        <v>826.49639999999999</v>
      </c>
      <c r="V131" s="40">
        <f t="shared" si="40"/>
        <v>4941.5435999999991</v>
      </c>
      <c r="W131" s="48"/>
    </row>
    <row r="132" spans="1:23" ht="27.95" customHeight="1" x14ac:dyDescent="0.25">
      <c r="A132" s="37">
        <f>A131+1</f>
        <v>105</v>
      </c>
      <c r="B132" s="30" t="s">
        <v>279</v>
      </c>
      <c r="C132" s="38" t="s">
        <v>280</v>
      </c>
      <c r="D132" s="5">
        <v>296</v>
      </c>
      <c r="E132" s="39">
        <f>D132*1.1507</f>
        <v>340.60720000000003</v>
      </c>
      <c r="F132" s="39">
        <f t="shared" si="37"/>
        <v>340.60720000000003</v>
      </c>
      <c r="G132" s="34">
        <v>15.2</v>
      </c>
      <c r="H132" s="34">
        <v>15.2</v>
      </c>
      <c r="I132" s="33">
        <f>D132*H132</f>
        <v>4499.2</v>
      </c>
      <c r="J132" s="33">
        <v>836.4</v>
      </c>
      <c r="K132" s="33">
        <f t="shared" si="26"/>
        <v>5335.5999999999995</v>
      </c>
      <c r="L132" s="36">
        <f t="shared" si="41"/>
        <v>44.991999999999997</v>
      </c>
      <c r="M132" s="33">
        <v>119.07</v>
      </c>
      <c r="N132" s="33">
        <v>333.03</v>
      </c>
      <c r="O132" s="33">
        <v>296</v>
      </c>
      <c r="P132" s="33"/>
      <c r="Q132" s="33"/>
      <c r="R132" s="33"/>
      <c r="S132" s="33"/>
      <c r="T132" s="1">
        <f t="shared" si="27"/>
        <v>296</v>
      </c>
      <c r="U132" s="36">
        <f t="shared" si="39"/>
        <v>793.09199999999998</v>
      </c>
      <c r="V132" s="40">
        <f t="shared" si="40"/>
        <v>4542.5079999999998</v>
      </c>
      <c r="W132" s="42"/>
    </row>
    <row r="133" spans="1:23" ht="27.95" customHeight="1" x14ac:dyDescent="0.25">
      <c r="A133" s="37">
        <f>A132+1</f>
        <v>106</v>
      </c>
      <c r="B133" s="30" t="s">
        <v>239</v>
      </c>
      <c r="C133" s="38" t="s">
        <v>240</v>
      </c>
      <c r="D133" s="5">
        <v>276.61</v>
      </c>
      <c r="E133" s="39">
        <f t="shared" si="36"/>
        <v>318.29512700000004</v>
      </c>
      <c r="F133" s="39">
        <f t="shared" si="37"/>
        <v>318.29512700000004</v>
      </c>
      <c r="G133" s="34">
        <v>15.2</v>
      </c>
      <c r="H133" s="34">
        <v>15.2</v>
      </c>
      <c r="I133" s="33">
        <f t="shared" si="38"/>
        <v>4204.4719999999998</v>
      </c>
      <c r="J133" s="33">
        <v>1394</v>
      </c>
      <c r="K133" s="33">
        <f t="shared" si="26"/>
        <v>5598.4719999999998</v>
      </c>
      <c r="L133" s="36">
        <f t="shared" si="41"/>
        <v>42.044719999999998</v>
      </c>
      <c r="M133" s="33">
        <v>111.28</v>
      </c>
      <c r="N133" s="33">
        <v>300.97000000000003</v>
      </c>
      <c r="O133" s="33"/>
      <c r="P133" s="33"/>
      <c r="Q133" s="33"/>
      <c r="R133" s="33"/>
      <c r="S133" s="33"/>
      <c r="T133" s="1">
        <f t="shared" si="27"/>
        <v>0</v>
      </c>
      <c r="U133" s="36">
        <f t="shared" si="39"/>
        <v>454.29472000000004</v>
      </c>
      <c r="V133" s="40">
        <f t="shared" si="40"/>
        <v>5144.1772799999999</v>
      </c>
      <c r="W133" s="42"/>
    </row>
    <row r="134" spans="1:23" ht="27.95" customHeight="1" x14ac:dyDescent="0.25">
      <c r="A134" s="37">
        <f t="shared" si="42"/>
        <v>107</v>
      </c>
      <c r="B134" s="30" t="s">
        <v>241</v>
      </c>
      <c r="C134" s="38" t="s">
        <v>242</v>
      </c>
      <c r="D134" s="5">
        <v>324.45</v>
      </c>
      <c r="E134" s="39">
        <f t="shared" si="36"/>
        <v>373.34461500000003</v>
      </c>
      <c r="F134" s="39">
        <f t="shared" si="37"/>
        <v>373.34461500000003</v>
      </c>
      <c r="G134" s="34">
        <v>15.2</v>
      </c>
      <c r="H134" s="34">
        <v>15.2</v>
      </c>
      <c r="I134" s="33">
        <f t="shared" si="38"/>
        <v>4931.6399999999994</v>
      </c>
      <c r="J134" s="33">
        <v>836.4</v>
      </c>
      <c r="K134" s="33">
        <f t="shared" si="26"/>
        <v>5768.0399999999991</v>
      </c>
      <c r="L134" s="36">
        <f t="shared" si="41"/>
        <v>49.316399999999994</v>
      </c>
      <c r="M134" s="33">
        <v>121.82</v>
      </c>
      <c r="N134" s="33">
        <v>380.08</v>
      </c>
      <c r="O134" s="33"/>
      <c r="P134" s="33"/>
      <c r="Q134" s="33"/>
      <c r="R134" s="33"/>
      <c r="S134" s="33"/>
      <c r="T134" s="1">
        <f t="shared" si="27"/>
        <v>0</v>
      </c>
      <c r="U134" s="36">
        <f t="shared" si="39"/>
        <v>551.21640000000002</v>
      </c>
      <c r="V134" s="40">
        <f t="shared" si="40"/>
        <v>5216.8235999999988</v>
      </c>
      <c r="W134" s="42"/>
    </row>
    <row r="135" spans="1:23" ht="27.95" customHeight="1" x14ac:dyDescent="0.25">
      <c r="A135" s="37">
        <f t="shared" si="42"/>
        <v>108</v>
      </c>
      <c r="B135" s="30" t="s">
        <v>243</v>
      </c>
      <c r="C135" s="38" t="s">
        <v>244</v>
      </c>
      <c r="D135" s="5">
        <v>302.82</v>
      </c>
      <c r="E135" s="39">
        <f t="shared" si="36"/>
        <v>348.45497399999999</v>
      </c>
      <c r="F135" s="39">
        <f t="shared" si="37"/>
        <v>348.45497399999999</v>
      </c>
      <c r="G135" s="34">
        <v>15.2</v>
      </c>
      <c r="H135" s="34">
        <v>15.2</v>
      </c>
      <c r="I135" s="33">
        <f t="shared" si="38"/>
        <v>4602.8639999999996</v>
      </c>
      <c r="J135" s="33">
        <v>2230.4</v>
      </c>
      <c r="K135" s="33">
        <f t="shared" si="26"/>
        <v>6833.2639999999992</v>
      </c>
      <c r="L135" s="36">
        <f t="shared" si="41"/>
        <v>46.028639999999996</v>
      </c>
      <c r="M135" s="33">
        <v>121.82</v>
      </c>
      <c r="N135" s="33">
        <v>344.31</v>
      </c>
      <c r="O135" s="33"/>
      <c r="P135" s="33"/>
      <c r="Q135" s="33"/>
      <c r="R135" s="33"/>
      <c r="S135" s="33"/>
      <c r="T135" s="1">
        <f t="shared" si="27"/>
        <v>0</v>
      </c>
      <c r="U135" s="36">
        <f t="shared" si="39"/>
        <v>512.15863999999999</v>
      </c>
      <c r="V135" s="40">
        <f t="shared" si="40"/>
        <v>6321.1053599999996</v>
      </c>
      <c r="W135" s="42"/>
    </row>
    <row r="136" spans="1:23" ht="27.95" customHeight="1" x14ac:dyDescent="0.25">
      <c r="A136" s="37">
        <f t="shared" si="42"/>
        <v>109</v>
      </c>
      <c r="B136" s="37" t="s">
        <v>245</v>
      </c>
      <c r="C136" s="46" t="s">
        <v>246</v>
      </c>
      <c r="D136" s="5">
        <v>302.82</v>
      </c>
      <c r="E136" s="39">
        <f t="shared" si="36"/>
        <v>348.45497399999999</v>
      </c>
      <c r="F136" s="39">
        <f t="shared" si="37"/>
        <v>348.45497399999999</v>
      </c>
      <c r="G136" s="34">
        <v>15.2</v>
      </c>
      <c r="H136" s="34">
        <v>15.2</v>
      </c>
      <c r="I136" s="33">
        <f t="shared" si="38"/>
        <v>4602.8639999999996</v>
      </c>
      <c r="J136" s="33">
        <v>1672.8</v>
      </c>
      <c r="K136" s="33">
        <f t="shared" si="26"/>
        <v>6275.6639999999998</v>
      </c>
      <c r="L136" s="36">
        <f t="shared" si="41"/>
        <v>46.028639999999996</v>
      </c>
      <c r="M136" s="33">
        <v>121.82</v>
      </c>
      <c r="N136" s="33">
        <v>344.31</v>
      </c>
      <c r="O136" s="33"/>
      <c r="P136" s="33"/>
      <c r="Q136" s="33"/>
      <c r="R136" s="33"/>
      <c r="S136" s="33"/>
      <c r="T136" s="1">
        <f t="shared" si="27"/>
        <v>0</v>
      </c>
      <c r="U136" s="36">
        <f t="shared" si="39"/>
        <v>512.15863999999999</v>
      </c>
      <c r="V136" s="40">
        <f t="shared" si="40"/>
        <v>5763.5053600000001</v>
      </c>
      <c r="W136" s="42"/>
    </row>
    <row r="137" spans="1:23" ht="27.95" customHeight="1" x14ac:dyDescent="0.25">
      <c r="A137" s="37">
        <f t="shared" si="42"/>
        <v>110</v>
      </c>
      <c r="B137" s="30" t="s">
        <v>248</v>
      </c>
      <c r="C137" s="38" t="s">
        <v>249</v>
      </c>
      <c r="D137" s="5">
        <v>302.82</v>
      </c>
      <c r="E137" s="39">
        <f t="shared" si="36"/>
        <v>348.45497399999999</v>
      </c>
      <c r="F137" s="39">
        <f t="shared" si="37"/>
        <v>348.45497399999999</v>
      </c>
      <c r="G137" s="34">
        <v>15.2</v>
      </c>
      <c r="H137" s="34">
        <v>15.2</v>
      </c>
      <c r="I137" s="33">
        <f t="shared" si="38"/>
        <v>4602.8639999999996</v>
      </c>
      <c r="J137" s="33">
        <v>1115.2</v>
      </c>
      <c r="K137" s="33">
        <f t="shared" si="26"/>
        <v>5718.0639999999994</v>
      </c>
      <c r="L137" s="36">
        <f t="shared" si="41"/>
        <v>46.028639999999996</v>
      </c>
      <c r="M137" s="33">
        <v>121.82</v>
      </c>
      <c r="N137" s="33">
        <v>344.31</v>
      </c>
      <c r="O137" s="33"/>
      <c r="P137" s="33"/>
      <c r="Q137" s="33"/>
      <c r="R137" s="33">
        <v>750</v>
      </c>
      <c r="S137" s="33"/>
      <c r="T137" s="1">
        <f t="shared" si="27"/>
        <v>750</v>
      </c>
      <c r="U137" s="36">
        <f t="shared" si="39"/>
        <v>1262.1586400000001</v>
      </c>
      <c r="V137" s="40">
        <f t="shared" si="40"/>
        <v>4455.9053599999988</v>
      </c>
      <c r="W137" s="42"/>
    </row>
    <row r="138" spans="1:23" ht="27.95" customHeight="1" x14ac:dyDescent="0.25">
      <c r="A138" s="37">
        <f t="shared" si="42"/>
        <v>111</v>
      </c>
      <c r="B138" s="30" t="s">
        <v>250</v>
      </c>
      <c r="C138" s="38" t="s">
        <v>251</v>
      </c>
      <c r="D138" s="5">
        <v>302.82</v>
      </c>
      <c r="E138" s="39">
        <f t="shared" si="36"/>
        <v>348.45497399999999</v>
      </c>
      <c r="F138" s="39">
        <f t="shared" si="37"/>
        <v>348.45497399999999</v>
      </c>
      <c r="G138" s="34">
        <v>15.2</v>
      </c>
      <c r="H138" s="34">
        <v>15.2</v>
      </c>
      <c r="I138" s="33">
        <f t="shared" si="38"/>
        <v>4602.8639999999996</v>
      </c>
      <c r="J138" s="33">
        <v>1672.8</v>
      </c>
      <c r="K138" s="33">
        <f t="shared" si="26"/>
        <v>6275.6639999999998</v>
      </c>
      <c r="L138" s="36">
        <f t="shared" si="41"/>
        <v>46.028639999999996</v>
      </c>
      <c r="M138" s="33">
        <v>121.82</v>
      </c>
      <c r="N138" s="33">
        <v>344.31</v>
      </c>
      <c r="O138" s="33"/>
      <c r="P138" s="33"/>
      <c r="Q138" s="33"/>
      <c r="R138" s="33"/>
      <c r="S138" s="33"/>
      <c r="T138" s="1">
        <f t="shared" si="27"/>
        <v>0</v>
      </c>
      <c r="U138" s="36">
        <f t="shared" si="39"/>
        <v>512.15863999999999</v>
      </c>
      <c r="V138" s="40">
        <f t="shared" si="40"/>
        <v>5763.5053600000001</v>
      </c>
      <c r="W138" s="42"/>
    </row>
    <row r="139" spans="1:23" ht="27.95" customHeight="1" x14ac:dyDescent="0.25">
      <c r="A139" s="37">
        <f t="shared" si="42"/>
        <v>112</v>
      </c>
      <c r="B139" s="37" t="s">
        <v>295</v>
      </c>
      <c r="C139" s="46" t="s">
        <v>247</v>
      </c>
      <c r="D139" s="5">
        <v>302.82</v>
      </c>
      <c r="E139" s="39">
        <f t="shared" si="36"/>
        <v>348.45497399999999</v>
      </c>
      <c r="F139" s="39">
        <f t="shared" si="37"/>
        <v>348.45497399999999</v>
      </c>
      <c r="G139" s="34">
        <v>15.2</v>
      </c>
      <c r="H139" s="34">
        <v>15.2</v>
      </c>
      <c r="I139" s="33">
        <f t="shared" si="38"/>
        <v>4602.8639999999996</v>
      </c>
      <c r="J139" s="33"/>
      <c r="K139" s="33">
        <f t="shared" si="26"/>
        <v>4602.8639999999996</v>
      </c>
      <c r="L139" s="36">
        <f t="shared" si="41"/>
        <v>46.028639999999996</v>
      </c>
      <c r="M139" s="33">
        <v>113.96</v>
      </c>
      <c r="N139" s="33">
        <v>344.31</v>
      </c>
      <c r="O139" s="33"/>
      <c r="P139" s="33"/>
      <c r="Q139" s="33"/>
      <c r="R139" s="33"/>
      <c r="S139" s="33"/>
      <c r="T139" s="1">
        <f t="shared" si="27"/>
        <v>0</v>
      </c>
      <c r="U139" s="36">
        <f t="shared" si="39"/>
        <v>504.29863999999998</v>
      </c>
      <c r="V139" s="40">
        <f t="shared" si="40"/>
        <v>4098.5653599999996</v>
      </c>
      <c r="W139" s="42"/>
    </row>
    <row r="140" spans="1:23" ht="27.95" customHeight="1" x14ac:dyDescent="0.25">
      <c r="A140" s="37">
        <f>A139+1</f>
        <v>113</v>
      </c>
      <c r="B140" s="30" t="s">
        <v>302</v>
      </c>
      <c r="C140" s="38" t="s">
        <v>301</v>
      </c>
      <c r="D140" s="5">
        <v>324.45</v>
      </c>
      <c r="E140" s="39">
        <f t="shared" si="36"/>
        <v>373.34461500000003</v>
      </c>
      <c r="F140" s="39">
        <f t="shared" si="37"/>
        <v>373.34461500000003</v>
      </c>
      <c r="G140" s="34">
        <v>15.2</v>
      </c>
      <c r="H140" s="34">
        <v>15.2</v>
      </c>
      <c r="I140" s="33">
        <f t="shared" si="38"/>
        <v>4931.6399999999994</v>
      </c>
      <c r="J140" s="33"/>
      <c r="K140" s="33">
        <f t="shared" si="26"/>
        <v>4931.6399999999994</v>
      </c>
      <c r="L140" s="36">
        <f t="shared" si="41"/>
        <v>49.316399999999994</v>
      </c>
      <c r="M140" s="33">
        <v>126.72</v>
      </c>
      <c r="N140" s="33">
        <v>380.08</v>
      </c>
      <c r="O140" s="33"/>
      <c r="P140" s="33"/>
      <c r="Q140" s="33"/>
      <c r="R140" s="33"/>
      <c r="S140" s="33"/>
      <c r="T140" s="1">
        <f t="shared" si="27"/>
        <v>0</v>
      </c>
      <c r="U140" s="36">
        <f t="shared" si="39"/>
        <v>556.1164</v>
      </c>
      <c r="V140" s="40">
        <f t="shared" si="40"/>
        <v>4375.5235999999995</v>
      </c>
      <c r="W140" s="42"/>
    </row>
    <row r="141" spans="1:23" ht="27.95" customHeight="1" x14ac:dyDescent="0.25">
      <c r="A141" s="37"/>
      <c r="B141" s="30"/>
      <c r="C141" s="57" t="s">
        <v>252</v>
      </c>
      <c r="D141" s="5"/>
      <c r="E141" s="39"/>
      <c r="F141" s="39"/>
      <c r="G141" s="34"/>
      <c r="H141" s="34"/>
      <c r="I141" s="33"/>
      <c r="J141" s="33"/>
      <c r="K141" s="33"/>
      <c r="L141" s="36"/>
      <c r="M141" s="33"/>
      <c r="N141" s="33"/>
      <c r="O141" s="33"/>
      <c r="P141" s="33"/>
      <c r="Q141" s="33"/>
      <c r="R141" s="33"/>
      <c r="S141" s="33"/>
      <c r="T141" s="1"/>
      <c r="U141" s="36"/>
      <c r="V141" s="40"/>
      <c r="W141" s="50"/>
    </row>
    <row r="142" spans="1:23" ht="27" customHeight="1" x14ac:dyDescent="0.25">
      <c r="A142" s="37">
        <f>A140+1</f>
        <v>114</v>
      </c>
      <c r="B142" s="30" t="s">
        <v>253</v>
      </c>
      <c r="C142" s="38" t="s">
        <v>254</v>
      </c>
      <c r="D142" s="5">
        <v>411.21</v>
      </c>
      <c r="E142" s="39">
        <f t="shared" ref="E142:E151" si="43">D142*1.1507</f>
        <v>473.17934700000001</v>
      </c>
      <c r="F142" s="39">
        <f t="shared" ref="F142:F164" si="44">E142</f>
        <v>473.17934700000001</v>
      </c>
      <c r="G142" s="34">
        <v>15.2</v>
      </c>
      <c r="H142" s="34">
        <v>15.2</v>
      </c>
      <c r="I142" s="33">
        <f t="shared" ref="I142:I151" si="45">D142*H142</f>
        <v>6250.3919999999998</v>
      </c>
      <c r="J142" s="33">
        <v>1115.2</v>
      </c>
      <c r="K142" s="33">
        <f t="shared" ref="K142:K164" si="46">SUM(I142+J142)</f>
        <v>7365.5919999999996</v>
      </c>
      <c r="L142" s="36">
        <f t="shared" ref="L142:L147" si="47">I142*1%</f>
        <v>62.503920000000001</v>
      </c>
      <c r="M142" s="33">
        <v>178.38</v>
      </c>
      <c r="N142" s="33">
        <v>562.54</v>
      </c>
      <c r="O142" s="33"/>
      <c r="P142" s="33"/>
      <c r="Q142" s="33"/>
      <c r="R142" s="33"/>
      <c r="S142" s="33"/>
      <c r="T142" s="1">
        <f t="shared" ref="T142:T164" si="48">SUM(O142+P142+Q142+R142+S142)</f>
        <v>0</v>
      </c>
      <c r="U142" s="36">
        <f t="shared" ref="U142:U151" si="49">SUM(L142+M142+N142+O142+P142+Q142+R142+S142)</f>
        <v>803.42391999999995</v>
      </c>
      <c r="V142" s="40">
        <f t="shared" ref="V142:V151" si="50">K142-U142</f>
        <v>6562.1680799999995</v>
      </c>
      <c r="W142" s="48"/>
    </row>
    <row r="143" spans="1:23" ht="27.95" customHeight="1" x14ac:dyDescent="0.25">
      <c r="A143" s="37">
        <f t="shared" ref="A143:A151" si="51">A142+1</f>
        <v>115</v>
      </c>
      <c r="B143" s="30" t="s">
        <v>255</v>
      </c>
      <c r="C143" s="38" t="s">
        <v>256</v>
      </c>
      <c r="D143" s="5">
        <v>367.5</v>
      </c>
      <c r="E143" s="39">
        <f t="shared" si="43"/>
        <v>422.88225</v>
      </c>
      <c r="F143" s="39">
        <f t="shared" si="44"/>
        <v>422.88225</v>
      </c>
      <c r="G143" s="34">
        <v>15.2</v>
      </c>
      <c r="H143" s="34">
        <v>15.2</v>
      </c>
      <c r="I143" s="33">
        <f t="shared" si="45"/>
        <v>5586</v>
      </c>
      <c r="J143" s="33">
        <v>1394</v>
      </c>
      <c r="K143" s="33">
        <f t="shared" si="46"/>
        <v>6980</v>
      </c>
      <c r="L143" s="36">
        <f t="shared" si="47"/>
        <v>55.86</v>
      </c>
      <c r="M143" s="33">
        <v>143.69999999999999</v>
      </c>
      <c r="N143" s="33">
        <v>456.21</v>
      </c>
      <c r="O143" s="33"/>
      <c r="P143" s="33"/>
      <c r="Q143" s="33"/>
      <c r="R143" s="33"/>
      <c r="S143" s="33"/>
      <c r="T143" s="1">
        <f t="shared" si="48"/>
        <v>0</v>
      </c>
      <c r="U143" s="36">
        <f t="shared" si="49"/>
        <v>655.77</v>
      </c>
      <c r="V143" s="40">
        <f t="shared" si="50"/>
        <v>6324.23</v>
      </c>
      <c r="W143" s="48"/>
    </row>
    <row r="144" spans="1:23" ht="27.95" customHeight="1" x14ac:dyDescent="0.25">
      <c r="A144" s="37">
        <f>A143+1</f>
        <v>116</v>
      </c>
      <c r="B144" s="30" t="s">
        <v>257</v>
      </c>
      <c r="C144" s="38" t="s">
        <v>258</v>
      </c>
      <c r="D144" s="5">
        <v>376.94</v>
      </c>
      <c r="E144" s="39">
        <f t="shared" si="43"/>
        <v>433.74485800000002</v>
      </c>
      <c r="F144" s="39">
        <f t="shared" si="44"/>
        <v>433.74485800000002</v>
      </c>
      <c r="G144" s="34">
        <v>15.2</v>
      </c>
      <c r="H144" s="34">
        <v>15.2</v>
      </c>
      <c r="I144" s="33">
        <f t="shared" si="45"/>
        <v>5729.4879999999994</v>
      </c>
      <c r="J144" s="33">
        <v>1951.6</v>
      </c>
      <c r="K144" s="33">
        <f t="shared" si="46"/>
        <v>7681.0879999999997</v>
      </c>
      <c r="L144" s="36">
        <f t="shared" si="47"/>
        <v>57.294879999999992</v>
      </c>
      <c r="M144" s="33">
        <v>151.63999999999999</v>
      </c>
      <c r="N144" s="33">
        <v>479.2</v>
      </c>
      <c r="O144" s="33"/>
      <c r="P144" s="33"/>
      <c r="Q144" s="33"/>
      <c r="R144" s="33"/>
      <c r="S144" s="33"/>
      <c r="T144" s="1">
        <f t="shared" si="48"/>
        <v>0</v>
      </c>
      <c r="U144" s="36">
        <f t="shared" si="49"/>
        <v>688.13487999999995</v>
      </c>
      <c r="V144" s="40">
        <f t="shared" si="50"/>
        <v>6992.9531200000001</v>
      </c>
      <c r="W144" s="42"/>
    </row>
    <row r="145" spans="1:25" ht="27.95" customHeight="1" x14ac:dyDescent="0.25">
      <c r="A145" s="37">
        <f t="shared" si="51"/>
        <v>117</v>
      </c>
      <c r="B145" s="30" t="s">
        <v>259</v>
      </c>
      <c r="C145" s="38" t="s">
        <v>260</v>
      </c>
      <c r="D145" s="5">
        <v>376.94</v>
      </c>
      <c r="E145" s="39">
        <f t="shared" si="43"/>
        <v>433.74485800000002</v>
      </c>
      <c r="F145" s="39">
        <f t="shared" si="44"/>
        <v>433.74485800000002</v>
      </c>
      <c r="G145" s="34">
        <v>15.2</v>
      </c>
      <c r="H145" s="34">
        <v>15.2</v>
      </c>
      <c r="I145" s="33">
        <f t="shared" si="45"/>
        <v>5729.4879999999994</v>
      </c>
      <c r="J145" s="33">
        <v>1115.2</v>
      </c>
      <c r="K145" s="33">
        <f t="shared" si="46"/>
        <v>6844.6879999999992</v>
      </c>
      <c r="L145" s="36">
        <f t="shared" si="47"/>
        <v>57.294879999999992</v>
      </c>
      <c r="M145" s="33">
        <v>151.63999999999999</v>
      </c>
      <c r="N145" s="33">
        <v>479.2</v>
      </c>
      <c r="O145" s="33"/>
      <c r="P145" s="33"/>
      <c r="Q145" s="33"/>
      <c r="R145" s="33"/>
      <c r="S145" s="33"/>
      <c r="T145" s="1">
        <f t="shared" si="48"/>
        <v>0</v>
      </c>
      <c r="U145" s="36">
        <f t="shared" si="49"/>
        <v>688.13487999999995</v>
      </c>
      <c r="V145" s="40">
        <f t="shared" si="50"/>
        <v>6156.5531199999996</v>
      </c>
      <c r="W145" s="42"/>
    </row>
    <row r="146" spans="1:25" ht="27.95" customHeight="1" x14ac:dyDescent="0.25">
      <c r="A146" s="37">
        <f t="shared" si="51"/>
        <v>118</v>
      </c>
      <c r="B146" s="37" t="s">
        <v>261</v>
      </c>
      <c r="C146" s="46" t="s">
        <v>262</v>
      </c>
      <c r="D146" s="5">
        <v>376.94</v>
      </c>
      <c r="E146" s="39">
        <f t="shared" si="43"/>
        <v>433.74485800000002</v>
      </c>
      <c r="F146" s="39">
        <f t="shared" si="44"/>
        <v>433.74485800000002</v>
      </c>
      <c r="G146" s="54">
        <v>15.2</v>
      </c>
      <c r="H146" s="34">
        <v>15.2</v>
      </c>
      <c r="I146" s="33">
        <f t="shared" si="45"/>
        <v>5729.4879999999994</v>
      </c>
      <c r="J146" s="33">
        <v>836.4</v>
      </c>
      <c r="K146" s="33">
        <f t="shared" si="46"/>
        <v>6565.887999999999</v>
      </c>
      <c r="L146" s="36">
        <f t="shared" si="47"/>
        <v>57.294879999999992</v>
      </c>
      <c r="M146" s="33">
        <v>151.63999999999999</v>
      </c>
      <c r="N146" s="33">
        <v>479.2</v>
      </c>
      <c r="O146" s="33"/>
      <c r="P146" s="33"/>
      <c r="Q146" s="33"/>
      <c r="R146" s="33"/>
      <c r="S146" s="33"/>
      <c r="T146" s="1">
        <f t="shared" si="48"/>
        <v>0</v>
      </c>
      <c r="U146" s="36">
        <f t="shared" si="49"/>
        <v>688.13487999999995</v>
      </c>
      <c r="V146" s="40">
        <f t="shared" si="50"/>
        <v>5877.7531199999994</v>
      </c>
      <c r="W146" s="58"/>
    </row>
    <row r="147" spans="1:25" ht="27.95" customHeight="1" x14ac:dyDescent="0.25">
      <c r="A147" s="37">
        <f t="shared" si="51"/>
        <v>119</v>
      </c>
      <c r="B147" s="37" t="s">
        <v>263</v>
      </c>
      <c r="C147" s="46" t="s">
        <v>264</v>
      </c>
      <c r="D147" s="5">
        <v>376.94</v>
      </c>
      <c r="E147" s="39">
        <f t="shared" si="43"/>
        <v>433.74485800000002</v>
      </c>
      <c r="F147" s="39">
        <f t="shared" si="44"/>
        <v>433.74485800000002</v>
      </c>
      <c r="G147" s="54">
        <v>15.2</v>
      </c>
      <c r="H147" s="34">
        <v>15.2</v>
      </c>
      <c r="I147" s="33">
        <f t="shared" si="45"/>
        <v>5729.4879999999994</v>
      </c>
      <c r="J147" s="33"/>
      <c r="K147" s="33">
        <f t="shared" si="46"/>
        <v>5729.4879999999994</v>
      </c>
      <c r="L147" s="36">
        <f t="shared" si="47"/>
        <v>57.294879999999992</v>
      </c>
      <c r="M147" s="33">
        <v>136.62</v>
      </c>
      <c r="N147" s="33">
        <v>479.2</v>
      </c>
      <c r="O147" s="33"/>
      <c r="P147" s="33"/>
      <c r="Q147" s="33"/>
      <c r="R147" s="33"/>
      <c r="S147" s="33"/>
      <c r="T147" s="1">
        <f t="shared" si="48"/>
        <v>0</v>
      </c>
      <c r="U147" s="36">
        <f t="shared" si="49"/>
        <v>673.11487999999997</v>
      </c>
      <c r="V147" s="40">
        <f t="shared" si="50"/>
        <v>5056.3731199999993</v>
      </c>
      <c r="W147" s="58"/>
    </row>
    <row r="148" spans="1:25" ht="27.95" customHeight="1" x14ac:dyDescent="0.25">
      <c r="A148" s="37">
        <f>A147+1</f>
        <v>120</v>
      </c>
      <c r="B148" s="37" t="s">
        <v>320</v>
      </c>
      <c r="C148" s="46" t="s">
        <v>321</v>
      </c>
      <c r="D148" s="5">
        <v>376.94</v>
      </c>
      <c r="E148" s="39">
        <f t="shared" si="43"/>
        <v>433.74485800000002</v>
      </c>
      <c r="F148" s="39">
        <f t="shared" si="44"/>
        <v>433.74485800000002</v>
      </c>
      <c r="G148" s="54">
        <v>15.2</v>
      </c>
      <c r="H148" s="34">
        <v>15.2</v>
      </c>
      <c r="I148" s="33">
        <f t="shared" si="45"/>
        <v>5729.4879999999994</v>
      </c>
      <c r="J148" s="33"/>
      <c r="K148" s="33">
        <f t="shared" si="46"/>
        <v>5729.4879999999994</v>
      </c>
      <c r="L148" s="36">
        <v>0</v>
      </c>
      <c r="M148" s="33">
        <v>136.62</v>
      </c>
      <c r="N148" s="33">
        <v>479.2</v>
      </c>
      <c r="O148" s="33"/>
      <c r="P148" s="33"/>
      <c r="Q148" s="33"/>
      <c r="R148" s="33"/>
      <c r="S148" s="33"/>
      <c r="T148" s="1">
        <f t="shared" si="48"/>
        <v>0</v>
      </c>
      <c r="U148" s="36">
        <f t="shared" si="49"/>
        <v>615.81999999999994</v>
      </c>
      <c r="V148" s="40">
        <f t="shared" si="50"/>
        <v>5113.6679999999997</v>
      </c>
      <c r="W148" s="58"/>
    </row>
    <row r="149" spans="1:25" ht="27.95" customHeight="1" x14ac:dyDescent="0.25">
      <c r="A149" s="37">
        <f>A148+1</f>
        <v>121</v>
      </c>
      <c r="B149" s="30" t="s">
        <v>323</v>
      </c>
      <c r="C149" s="38" t="s">
        <v>324</v>
      </c>
      <c r="D149" s="5">
        <v>376.94</v>
      </c>
      <c r="E149" s="39">
        <f t="shared" si="43"/>
        <v>433.74485800000002</v>
      </c>
      <c r="F149" s="39">
        <f t="shared" si="44"/>
        <v>433.74485800000002</v>
      </c>
      <c r="G149" s="34">
        <v>15.2</v>
      </c>
      <c r="H149" s="34">
        <v>15.2</v>
      </c>
      <c r="I149" s="33">
        <f t="shared" si="45"/>
        <v>5729.4879999999994</v>
      </c>
      <c r="J149" s="33"/>
      <c r="K149" s="33">
        <f t="shared" si="46"/>
        <v>5729.4879999999994</v>
      </c>
      <c r="L149" s="36">
        <f>I149*1%</f>
        <v>57.294879999999992</v>
      </c>
      <c r="M149" s="33">
        <v>107.51</v>
      </c>
      <c r="N149" s="33">
        <v>479.2</v>
      </c>
      <c r="O149" s="33"/>
      <c r="P149" s="33"/>
      <c r="Q149" s="33"/>
      <c r="R149" s="33"/>
      <c r="S149" s="33"/>
      <c r="T149" s="1">
        <f t="shared" si="48"/>
        <v>0</v>
      </c>
      <c r="U149" s="36">
        <f t="shared" si="49"/>
        <v>644.00487999999996</v>
      </c>
      <c r="V149" s="40">
        <f t="shared" si="50"/>
        <v>5085.483119999999</v>
      </c>
    </row>
    <row r="150" spans="1:25" ht="27.95" customHeight="1" x14ac:dyDescent="0.25">
      <c r="A150" s="37">
        <f>A149+1</f>
        <v>122</v>
      </c>
      <c r="B150" s="30" t="s">
        <v>265</v>
      </c>
      <c r="C150" s="38" t="s">
        <v>266</v>
      </c>
      <c r="D150" s="5">
        <v>302.82</v>
      </c>
      <c r="E150" s="39">
        <f t="shared" si="43"/>
        <v>348.45497399999999</v>
      </c>
      <c r="F150" s="39">
        <f t="shared" si="44"/>
        <v>348.45497399999999</v>
      </c>
      <c r="G150" s="34">
        <v>15.2</v>
      </c>
      <c r="H150" s="34">
        <v>15.2</v>
      </c>
      <c r="I150" s="33">
        <f t="shared" si="45"/>
        <v>4602.8639999999996</v>
      </c>
      <c r="J150" s="33">
        <v>1951.6</v>
      </c>
      <c r="K150" s="33">
        <f t="shared" si="46"/>
        <v>6554.4639999999999</v>
      </c>
      <c r="L150" s="36">
        <f>I150*1%</f>
        <v>46.028639999999996</v>
      </c>
      <c r="M150" s="33">
        <v>118.54</v>
      </c>
      <c r="N150" s="33">
        <v>344.31</v>
      </c>
      <c r="O150" s="33"/>
      <c r="P150" s="33"/>
      <c r="Q150" s="33"/>
      <c r="R150" s="33"/>
      <c r="S150" s="33"/>
      <c r="T150" s="1">
        <f t="shared" si="48"/>
        <v>0</v>
      </c>
      <c r="U150" s="36">
        <f t="shared" si="49"/>
        <v>508.87864000000002</v>
      </c>
      <c r="V150" s="40">
        <f t="shared" si="50"/>
        <v>6045.58536</v>
      </c>
      <c r="W150" s="42"/>
    </row>
    <row r="151" spans="1:25" ht="27.95" customHeight="1" x14ac:dyDescent="0.25">
      <c r="A151" s="37">
        <f t="shared" si="51"/>
        <v>123</v>
      </c>
      <c r="B151" s="30" t="s">
        <v>267</v>
      </c>
      <c r="C151" s="46" t="s">
        <v>268</v>
      </c>
      <c r="D151" s="5">
        <v>302.82</v>
      </c>
      <c r="E151" s="39">
        <f t="shared" si="43"/>
        <v>348.45497399999999</v>
      </c>
      <c r="F151" s="39">
        <f t="shared" si="44"/>
        <v>348.45497399999999</v>
      </c>
      <c r="G151" s="34">
        <v>15.2</v>
      </c>
      <c r="H151" s="34">
        <v>15.2</v>
      </c>
      <c r="I151" s="33">
        <f t="shared" si="45"/>
        <v>4602.8639999999996</v>
      </c>
      <c r="J151" s="33">
        <v>1394</v>
      </c>
      <c r="K151" s="33">
        <f t="shared" si="46"/>
        <v>5996.8639999999996</v>
      </c>
      <c r="L151" s="36">
        <f>I151*1%</f>
        <v>46.028639999999996</v>
      </c>
      <c r="M151" s="33">
        <v>118.54</v>
      </c>
      <c r="N151" s="33">
        <v>344.31</v>
      </c>
      <c r="O151" s="33"/>
      <c r="P151" s="33"/>
      <c r="Q151" s="33"/>
      <c r="R151" s="33"/>
      <c r="S151" s="33"/>
      <c r="T151" s="1">
        <f t="shared" si="48"/>
        <v>0</v>
      </c>
      <c r="U151" s="36">
        <f t="shared" si="49"/>
        <v>508.87864000000002</v>
      </c>
      <c r="V151" s="40">
        <f t="shared" si="50"/>
        <v>5487.9853599999997</v>
      </c>
      <c r="W151" s="43"/>
    </row>
    <row r="152" spans="1:25" ht="27.95" customHeight="1" x14ac:dyDescent="0.25">
      <c r="A152" s="37"/>
      <c r="B152" s="30"/>
      <c r="C152" s="31" t="s">
        <v>269</v>
      </c>
      <c r="D152" s="5"/>
      <c r="E152" s="39"/>
      <c r="F152" s="39"/>
      <c r="G152" s="34"/>
      <c r="H152" s="34"/>
      <c r="I152" s="33"/>
      <c r="J152" s="33"/>
      <c r="K152" s="33"/>
      <c r="L152" s="36"/>
      <c r="M152" s="33"/>
      <c r="N152" s="33"/>
      <c r="O152" s="33"/>
      <c r="P152" s="33"/>
      <c r="Q152" s="33"/>
      <c r="R152" s="33"/>
      <c r="S152" s="33"/>
      <c r="T152" s="1"/>
      <c r="U152" s="36"/>
      <c r="V152" s="40"/>
    </row>
    <row r="153" spans="1:25" ht="27.95" customHeight="1" x14ac:dyDescent="0.25">
      <c r="A153" s="37">
        <f>A151+1</f>
        <v>124</v>
      </c>
      <c r="B153" s="30" t="s">
        <v>274</v>
      </c>
      <c r="C153" s="49" t="s">
        <v>275</v>
      </c>
      <c r="D153" s="5">
        <v>449.9</v>
      </c>
      <c r="E153" s="39">
        <f>D153*1.1507</f>
        <v>517.69992999999999</v>
      </c>
      <c r="F153" s="39">
        <f t="shared" si="44"/>
        <v>517.69992999999999</v>
      </c>
      <c r="G153" s="37">
        <v>15.2</v>
      </c>
      <c r="H153" s="34">
        <v>15.2</v>
      </c>
      <c r="I153" s="33">
        <f>D153*H153</f>
        <v>6838.48</v>
      </c>
      <c r="J153" s="33">
        <v>836.4</v>
      </c>
      <c r="K153" s="33">
        <f t="shared" si="46"/>
        <v>7674.8799999999992</v>
      </c>
      <c r="L153" s="36">
        <v>0</v>
      </c>
      <c r="M153" s="33">
        <v>180.99</v>
      </c>
      <c r="N153" s="33">
        <v>650.91999999999996</v>
      </c>
      <c r="O153" s="33"/>
      <c r="P153" s="33"/>
      <c r="Q153" s="33"/>
      <c r="R153" s="33"/>
      <c r="S153" s="33"/>
      <c r="T153" s="1">
        <f t="shared" si="48"/>
        <v>0</v>
      </c>
      <c r="U153" s="36">
        <f>SUM(L153+M153+N153+O153+P153+Q153+R153+S153)</f>
        <v>831.91</v>
      </c>
      <c r="V153" s="40">
        <f>K153-U153</f>
        <v>6842.9699999999993</v>
      </c>
      <c r="W153" s="42"/>
    </row>
    <row r="154" spans="1:25" ht="27.95" customHeight="1" x14ac:dyDescent="0.25">
      <c r="A154" s="37">
        <f>A153+1</f>
        <v>125</v>
      </c>
      <c r="B154" s="30" t="s">
        <v>71</v>
      </c>
      <c r="C154" s="38" t="s">
        <v>72</v>
      </c>
      <c r="D154" s="5">
        <v>449.98</v>
      </c>
      <c r="E154" s="39">
        <f>D154*1.1507</f>
        <v>517.79198600000007</v>
      </c>
      <c r="F154" s="39">
        <f t="shared" si="44"/>
        <v>517.79198600000007</v>
      </c>
      <c r="G154" s="34">
        <v>15.2</v>
      </c>
      <c r="H154" s="34">
        <v>15.2</v>
      </c>
      <c r="I154" s="33">
        <f>D154*H154</f>
        <v>6839.6959999999999</v>
      </c>
      <c r="J154" s="33">
        <v>1672.8</v>
      </c>
      <c r="K154" s="33">
        <f t="shared" si="46"/>
        <v>8512.4959999999992</v>
      </c>
      <c r="L154" s="36">
        <f>I154*1%</f>
        <v>68.396960000000007</v>
      </c>
      <c r="M154" s="33">
        <v>180.99</v>
      </c>
      <c r="N154" s="33">
        <v>665.31</v>
      </c>
      <c r="O154" s="33"/>
      <c r="P154" s="33"/>
      <c r="Q154" s="36"/>
      <c r="R154" s="36"/>
      <c r="S154" s="33"/>
      <c r="T154" s="1">
        <f t="shared" si="48"/>
        <v>0</v>
      </c>
      <c r="U154" s="36">
        <f>SUM(L154+M154+N154+O154+P154+Q154+R154+S154)</f>
        <v>914.69695999999999</v>
      </c>
      <c r="V154" s="40">
        <f>K154-U154</f>
        <v>7597.799039999999</v>
      </c>
      <c r="W154" s="42"/>
      <c r="X154" s="36"/>
      <c r="Y154" s="40"/>
    </row>
    <row r="155" spans="1:25" ht="24.75" customHeight="1" x14ac:dyDescent="0.3">
      <c r="A155" s="37">
        <f>A154+1</f>
        <v>126</v>
      </c>
      <c r="B155" s="44" t="s">
        <v>51</v>
      </c>
      <c r="C155" s="45" t="s">
        <v>294</v>
      </c>
      <c r="D155" s="5">
        <v>344.01</v>
      </c>
      <c r="E155" s="39">
        <f>D155*1.1507</f>
        <v>395.852307</v>
      </c>
      <c r="F155" s="39">
        <f>E155</f>
        <v>395.852307</v>
      </c>
      <c r="G155" s="34">
        <v>15.2</v>
      </c>
      <c r="H155" s="34">
        <v>15.2</v>
      </c>
      <c r="I155" s="33">
        <f>D155*H155</f>
        <v>5228.9519999999993</v>
      </c>
      <c r="J155" s="33"/>
      <c r="K155" s="33">
        <f t="shared" si="46"/>
        <v>5228.9519999999993</v>
      </c>
      <c r="L155" s="36">
        <f>I155*1%</f>
        <v>52.289519999999996</v>
      </c>
      <c r="M155" s="33">
        <v>145.31</v>
      </c>
      <c r="N155" s="33">
        <v>412.43</v>
      </c>
      <c r="O155" s="33"/>
      <c r="P155" s="33"/>
      <c r="Q155" s="33"/>
      <c r="R155" s="33"/>
      <c r="S155" s="33"/>
      <c r="T155" s="1">
        <f t="shared" si="48"/>
        <v>0</v>
      </c>
      <c r="U155" s="36">
        <f>SUM(L155+M155+N155+O155+P155+Q155+R155+S155)</f>
        <v>610.02952000000005</v>
      </c>
      <c r="V155" s="40">
        <f>K155-U155</f>
        <v>4618.9224799999993</v>
      </c>
      <c r="W155" s="42"/>
    </row>
    <row r="156" spans="1:25" ht="27.95" customHeight="1" x14ac:dyDescent="0.25">
      <c r="A156" s="37"/>
      <c r="B156" s="37"/>
      <c r="C156" s="31" t="s">
        <v>276</v>
      </c>
      <c r="D156" s="5"/>
      <c r="E156" s="39"/>
      <c r="F156" s="39"/>
      <c r="G156" s="34"/>
      <c r="H156" s="34"/>
      <c r="I156" s="33"/>
      <c r="J156" s="33"/>
      <c r="K156" s="33"/>
      <c r="L156" s="55"/>
      <c r="M156" s="33"/>
      <c r="N156" s="33"/>
      <c r="O156" s="33"/>
      <c r="P156" s="33"/>
      <c r="Q156" s="33"/>
      <c r="R156" s="33"/>
      <c r="S156" s="33"/>
      <c r="T156" s="1"/>
      <c r="U156" s="36"/>
      <c r="V156" s="40"/>
    </row>
    <row r="157" spans="1:25" ht="27.95" customHeight="1" x14ac:dyDescent="0.25">
      <c r="A157" s="37">
        <f>A155+1</f>
        <v>127</v>
      </c>
      <c r="B157" s="30" t="s">
        <v>277</v>
      </c>
      <c r="C157" s="38" t="s">
        <v>278</v>
      </c>
      <c r="D157" s="5">
        <v>431.77</v>
      </c>
      <c r="E157" s="39">
        <f>D157*1.1507</f>
        <v>496.837739</v>
      </c>
      <c r="F157" s="39">
        <f t="shared" si="44"/>
        <v>496.837739</v>
      </c>
      <c r="G157" s="34">
        <v>15.2</v>
      </c>
      <c r="H157" s="34">
        <v>15.2</v>
      </c>
      <c r="I157" s="33">
        <f>D157*H157</f>
        <v>6562.9039999999995</v>
      </c>
      <c r="J157" s="33">
        <v>1672.8</v>
      </c>
      <c r="K157" s="33">
        <f t="shared" si="46"/>
        <v>8235.7039999999997</v>
      </c>
      <c r="L157" s="36">
        <v>0</v>
      </c>
      <c r="M157" s="33">
        <v>173.69</v>
      </c>
      <c r="N157" s="33">
        <v>615.91999999999996</v>
      </c>
      <c r="O157" s="33"/>
      <c r="P157" s="33"/>
      <c r="Q157" s="33"/>
      <c r="R157" s="33"/>
      <c r="S157" s="33"/>
      <c r="T157" s="1">
        <f t="shared" si="48"/>
        <v>0</v>
      </c>
      <c r="U157" s="36">
        <f>SUM(L157+M157+N157+O157+P157+Q157+R157+S157)</f>
        <v>789.6099999999999</v>
      </c>
      <c r="V157" s="40">
        <f>K157-U157</f>
        <v>7446.0940000000001</v>
      </c>
      <c r="W157" s="42"/>
    </row>
    <row r="158" spans="1:25" ht="27.95" customHeight="1" x14ac:dyDescent="0.25">
      <c r="A158" s="37">
        <f>A157+1</f>
        <v>128</v>
      </c>
      <c r="B158" s="37" t="s">
        <v>335</v>
      </c>
      <c r="C158" s="46" t="s">
        <v>281</v>
      </c>
      <c r="D158" s="5">
        <v>261.38</v>
      </c>
      <c r="E158" s="39">
        <f>D158*1.1507</f>
        <v>300.76996600000001</v>
      </c>
      <c r="F158" s="39">
        <f t="shared" si="44"/>
        <v>300.76996600000001</v>
      </c>
      <c r="G158" s="34">
        <v>15.2</v>
      </c>
      <c r="H158" s="34">
        <v>15.2</v>
      </c>
      <c r="I158" s="33">
        <f>D158*H158</f>
        <v>3972.9759999999997</v>
      </c>
      <c r="J158" s="33">
        <v>836.4</v>
      </c>
      <c r="K158" s="33">
        <f t="shared" si="46"/>
        <v>4809.3759999999993</v>
      </c>
      <c r="L158" s="36">
        <f>I158*1%</f>
        <v>39.729759999999999</v>
      </c>
      <c r="M158" s="33">
        <v>90.25</v>
      </c>
      <c r="N158" s="33">
        <v>275.77999999999997</v>
      </c>
      <c r="O158" s="33"/>
      <c r="P158" s="33"/>
      <c r="Q158" s="33"/>
      <c r="R158" s="33"/>
      <c r="S158" s="33"/>
      <c r="T158" s="1">
        <f t="shared" si="48"/>
        <v>0</v>
      </c>
      <c r="U158" s="36">
        <f>SUM(L158+M158+N158+O158+P158+Q158+R158+S158)</f>
        <v>405.75975999999997</v>
      </c>
      <c r="V158" s="40">
        <f>K158-U158</f>
        <v>4403.6162399999994</v>
      </c>
      <c r="W158" s="42"/>
    </row>
    <row r="159" spans="1:25" ht="27.95" customHeight="1" x14ac:dyDescent="0.25">
      <c r="A159" s="37"/>
      <c r="B159" s="37"/>
      <c r="C159" s="51" t="s">
        <v>282</v>
      </c>
      <c r="D159" s="5"/>
      <c r="E159" s="39"/>
      <c r="F159" s="39"/>
      <c r="G159" s="34"/>
      <c r="H159" s="34"/>
      <c r="I159" s="33"/>
      <c r="J159" s="33"/>
      <c r="K159" s="33"/>
      <c r="L159" s="55"/>
      <c r="M159" s="33"/>
      <c r="N159" s="33"/>
      <c r="O159" s="33"/>
      <c r="P159" s="33"/>
      <c r="Q159" s="33"/>
      <c r="R159" s="33"/>
      <c r="S159" s="33"/>
      <c r="T159" s="1"/>
      <c r="U159" s="36"/>
      <c r="V159" s="40"/>
      <c r="W159" s="42"/>
    </row>
    <row r="160" spans="1:25" ht="27.95" customHeight="1" x14ac:dyDescent="0.25">
      <c r="A160" s="37">
        <f>A158+1</f>
        <v>129</v>
      </c>
      <c r="B160" s="37" t="s">
        <v>327</v>
      </c>
      <c r="C160" s="46" t="s">
        <v>286</v>
      </c>
      <c r="D160" s="5">
        <v>419.62</v>
      </c>
      <c r="E160" s="39">
        <f>D160*1.1507</f>
        <v>482.85673400000002</v>
      </c>
      <c r="F160" s="39">
        <f>E160</f>
        <v>482.85673400000002</v>
      </c>
      <c r="G160" s="34">
        <v>15.2</v>
      </c>
      <c r="H160" s="34">
        <v>15.2</v>
      </c>
      <c r="I160" s="33">
        <f>D160*H160</f>
        <v>6378.2240000000002</v>
      </c>
      <c r="J160" s="33"/>
      <c r="K160" s="33">
        <f t="shared" si="46"/>
        <v>6378.2240000000002</v>
      </c>
      <c r="L160" s="36">
        <f>I160*1%</f>
        <v>63.782240000000002</v>
      </c>
      <c r="M160" s="33">
        <v>168.81</v>
      </c>
      <c r="N160" s="33">
        <v>582.99</v>
      </c>
      <c r="O160" s="33"/>
      <c r="P160" s="33"/>
      <c r="Q160" s="33"/>
      <c r="R160" s="33">
        <v>1000</v>
      </c>
      <c r="S160" s="33"/>
      <c r="T160" s="1">
        <f t="shared" si="48"/>
        <v>1000</v>
      </c>
      <c r="U160" s="36">
        <f>SUM(L160+M160+N160+O160+P160+Q160+R160+S160)</f>
        <v>1815.58224</v>
      </c>
      <c r="V160" s="40">
        <f>K160-U160</f>
        <v>4562.6417600000004</v>
      </c>
      <c r="W160" s="42"/>
    </row>
    <row r="161" spans="1:23" ht="27.95" customHeight="1" x14ac:dyDescent="0.25">
      <c r="A161" s="37"/>
      <c r="B161" s="37"/>
      <c r="C161" s="51" t="s">
        <v>285</v>
      </c>
      <c r="D161" s="5"/>
      <c r="E161" s="39"/>
      <c r="F161" s="39"/>
      <c r="G161" s="34"/>
      <c r="H161" s="34"/>
      <c r="I161" s="33"/>
      <c r="J161" s="33"/>
      <c r="K161" s="33"/>
      <c r="L161" s="55"/>
      <c r="M161" s="33"/>
      <c r="N161" s="33"/>
      <c r="O161" s="33"/>
      <c r="P161" s="33"/>
      <c r="Q161" s="33"/>
      <c r="R161" s="33"/>
      <c r="S161" s="33"/>
      <c r="T161" s="1"/>
      <c r="U161" s="36"/>
      <c r="V161" s="40"/>
      <c r="W161" s="42"/>
    </row>
    <row r="162" spans="1:23" ht="21.75" customHeight="1" x14ac:dyDescent="0.3">
      <c r="A162" s="59"/>
      <c r="B162" s="37"/>
      <c r="C162" s="60" t="s">
        <v>315</v>
      </c>
      <c r="D162" s="5"/>
      <c r="E162" s="39"/>
      <c r="F162" s="39"/>
      <c r="G162" s="34"/>
      <c r="H162" s="34"/>
      <c r="I162" s="33"/>
      <c r="J162" s="33"/>
      <c r="K162" s="33"/>
      <c r="L162" s="55"/>
      <c r="M162" s="33"/>
      <c r="N162" s="33"/>
      <c r="O162" s="33"/>
      <c r="P162" s="33"/>
      <c r="Q162" s="33"/>
      <c r="R162" s="33"/>
      <c r="S162" s="33"/>
      <c r="T162" s="1"/>
      <c r="U162" s="36"/>
      <c r="V162" s="40"/>
    </row>
    <row r="163" spans="1:23" ht="21.75" customHeight="1" x14ac:dyDescent="0.3">
      <c r="A163" s="59">
        <f>A160+1</f>
        <v>130</v>
      </c>
      <c r="B163" s="37" t="s">
        <v>299</v>
      </c>
      <c r="C163" s="6" t="s">
        <v>300</v>
      </c>
      <c r="D163" s="5">
        <v>443.42</v>
      </c>
      <c r="E163" s="39">
        <f>D163*1.1507</f>
        <v>510.24339400000002</v>
      </c>
      <c r="F163" s="39">
        <f t="shared" si="44"/>
        <v>510.24339400000002</v>
      </c>
      <c r="G163" s="34">
        <v>15.2</v>
      </c>
      <c r="H163" s="34">
        <v>15.2</v>
      </c>
      <c r="I163" s="33">
        <f>D163*H163</f>
        <v>6739.9840000000004</v>
      </c>
      <c r="J163" s="33"/>
      <c r="K163" s="33">
        <f t="shared" si="46"/>
        <v>6739.9840000000004</v>
      </c>
      <c r="L163" s="55">
        <v>0</v>
      </c>
      <c r="M163" s="33">
        <v>178.38</v>
      </c>
      <c r="N163" s="33">
        <v>647.66</v>
      </c>
      <c r="O163" s="33"/>
      <c r="P163" s="33"/>
      <c r="Q163" s="33"/>
      <c r="R163" s="33"/>
      <c r="S163" s="33"/>
      <c r="T163" s="1">
        <f t="shared" si="48"/>
        <v>0</v>
      </c>
      <c r="U163" s="36">
        <f>SUM(L163+M163+N163+O163+P163+Q163+R163+S163)</f>
        <v>826.04</v>
      </c>
      <c r="V163" s="40">
        <f>K163-U163</f>
        <v>5913.9440000000004</v>
      </c>
      <c r="W163" s="42"/>
    </row>
    <row r="164" spans="1:23" ht="26.25" customHeight="1" x14ac:dyDescent="0.3">
      <c r="A164" s="59">
        <f>A163+1</f>
        <v>131</v>
      </c>
      <c r="B164" s="37" t="s">
        <v>317</v>
      </c>
      <c r="C164" s="6" t="s">
        <v>316</v>
      </c>
      <c r="D164" s="5">
        <v>397.2</v>
      </c>
      <c r="E164" s="39">
        <f>D164*1.1507</f>
        <v>457.05804000000001</v>
      </c>
      <c r="F164" s="39">
        <f t="shared" si="44"/>
        <v>457.05804000000001</v>
      </c>
      <c r="G164" s="34">
        <v>15.2</v>
      </c>
      <c r="H164" s="34">
        <v>15.2</v>
      </c>
      <c r="I164" s="33">
        <f>D164*H164</f>
        <v>6037.44</v>
      </c>
      <c r="J164" s="33"/>
      <c r="K164" s="33">
        <f t="shared" si="46"/>
        <v>6037.44</v>
      </c>
      <c r="L164" s="55"/>
      <c r="M164" s="33">
        <v>0</v>
      </c>
      <c r="N164" s="33">
        <v>528.47</v>
      </c>
      <c r="O164" s="33"/>
      <c r="P164" s="33"/>
      <c r="Q164" s="33"/>
      <c r="R164" s="33"/>
      <c r="S164" s="33"/>
      <c r="T164" s="1">
        <f t="shared" si="48"/>
        <v>0</v>
      </c>
      <c r="U164" s="36">
        <f>SUM(L164+M164+N164+O164+P164+Q164+R164+S164)</f>
        <v>528.47</v>
      </c>
      <c r="V164" s="40">
        <f>K164-U164</f>
        <v>5508.9699999999993</v>
      </c>
    </row>
    <row r="165" spans="1:23" ht="27.95" customHeight="1" x14ac:dyDescent="0.25">
      <c r="A165" s="30" t="s">
        <v>340</v>
      </c>
      <c r="C165" s="6"/>
      <c r="D165" s="61"/>
      <c r="E165" s="39"/>
      <c r="F165" s="39"/>
      <c r="G165" s="54"/>
      <c r="H165" s="54"/>
      <c r="I165" s="62">
        <f>SUM(I11:I164)</f>
        <v>728495.41599999892</v>
      </c>
      <c r="J165" s="62">
        <f>SUM(J11:J164)</f>
        <v>145812.4</v>
      </c>
      <c r="K165" s="62">
        <f t="shared" ref="K165:V165" si="52">SUM(K11:K164)</f>
        <v>874307.81600000011</v>
      </c>
      <c r="L165" s="62">
        <f t="shared" si="52"/>
        <v>5669.9769600000054</v>
      </c>
      <c r="M165" s="62">
        <f t="shared" si="52"/>
        <v>18323.089999999997</v>
      </c>
      <c r="N165" s="62">
        <f t="shared" si="52"/>
        <v>63571.129999999954</v>
      </c>
      <c r="O165" s="62">
        <f t="shared" si="52"/>
        <v>684.48</v>
      </c>
      <c r="P165" s="62">
        <f t="shared" si="52"/>
        <v>800</v>
      </c>
      <c r="Q165" s="62">
        <f t="shared" si="52"/>
        <v>10470.1684</v>
      </c>
      <c r="R165" s="62">
        <f t="shared" si="52"/>
        <v>21936.23</v>
      </c>
      <c r="S165" s="62">
        <f t="shared" si="52"/>
        <v>2875</v>
      </c>
      <c r="T165" s="62">
        <f t="shared" si="52"/>
        <v>36765.878399999994</v>
      </c>
      <c r="U165" s="62">
        <f t="shared" si="52"/>
        <v>124330.07535999994</v>
      </c>
      <c r="V165" s="62">
        <f t="shared" si="52"/>
        <v>749977.74064000021</v>
      </c>
    </row>
    <row r="166" spans="1:23" ht="27.95" customHeight="1" x14ac:dyDescent="0.25">
      <c r="A166" s="30"/>
      <c r="C166" s="6"/>
      <c r="D166" s="61"/>
      <c r="E166" s="39"/>
      <c r="F166" s="39"/>
      <c r="G166" s="54"/>
      <c r="H166" s="54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</row>
    <row r="167" spans="1:23" ht="27.95" customHeight="1" x14ac:dyDescent="0.25">
      <c r="A167" s="30"/>
      <c r="C167" s="6"/>
      <c r="D167" s="61"/>
      <c r="E167" s="39"/>
      <c r="F167" s="39"/>
      <c r="G167" s="54"/>
      <c r="H167" s="54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82"/>
      <c r="V167" s="63"/>
    </row>
    <row r="168" spans="1:23" ht="18" customHeight="1" x14ac:dyDescent="0.25">
      <c r="A168" s="37"/>
      <c r="B168" s="37" t="s">
        <v>0</v>
      </c>
      <c r="C168" s="38"/>
      <c r="D168" s="33"/>
      <c r="E168" s="64"/>
      <c r="F168" s="64"/>
      <c r="G168" s="65"/>
      <c r="H168" s="65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7"/>
      <c r="U168" s="67"/>
      <c r="V168" s="67"/>
    </row>
    <row r="169" spans="1:23" ht="17.25" x14ac:dyDescent="0.25">
      <c r="A169" s="49"/>
      <c r="B169" s="68" t="s">
        <v>287</v>
      </c>
      <c r="C169" s="68" t="s">
        <v>288</v>
      </c>
      <c r="D169" s="49"/>
      <c r="E169" s="49"/>
      <c r="F169" s="49"/>
      <c r="G169" s="49"/>
      <c r="H169" s="49"/>
      <c r="I169" s="49"/>
      <c r="J169" s="49"/>
      <c r="K169" s="68" t="s">
        <v>287</v>
      </c>
      <c r="L169" s="68" t="s">
        <v>8</v>
      </c>
      <c r="M169" s="49"/>
      <c r="N169" s="49"/>
      <c r="O169" s="49"/>
      <c r="P169" s="49"/>
      <c r="Q169" s="49"/>
      <c r="R169" s="49"/>
      <c r="S169" s="49"/>
      <c r="T169" s="49"/>
      <c r="U169" s="49"/>
      <c r="V169" s="69"/>
    </row>
    <row r="170" spans="1:23" ht="18" thickBot="1" x14ac:dyDescent="0.3">
      <c r="A170" s="49"/>
      <c r="B170" s="70">
        <v>3</v>
      </c>
      <c r="C170" s="70" t="s">
        <v>290</v>
      </c>
      <c r="D170" s="49"/>
      <c r="E170" s="49" t="s">
        <v>0</v>
      </c>
      <c r="F170" s="49"/>
      <c r="G170" s="49"/>
      <c r="H170" s="49"/>
      <c r="I170" s="49"/>
      <c r="J170" s="49"/>
      <c r="K170" s="70">
        <v>2</v>
      </c>
      <c r="L170" s="71" t="s">
        <v>296</v>
      </c>
      <c r="M170" s="49"/>
      <c r="N170" s="49"/>
      <c r="O170" s="49"/>
      <c r="P170" s="49"/>
      <c r="Q170" s="49"/>
      <c r="R170" s="49"/>
      <c r="S170" s="49"/>
      <c r="T170" s="49"/>
      <c r="U170" s="62"/>
      <c r="V170" s="49"/>
    </row>
    <row r="171" spans="1:23" ht="17.25" x14ac:dyDescent="0.25">
      <c r="A171" s="49"/>
      <c r="B171" s="70">
        <v>1</v>
      </c>
      <c r="C171" s="70" t="s">
        <v>289</v>
      </c>
      <c r="D171" s="49"/>
      <c r="E171" s="49"/>
      <c r="F171" s="72" t="s">
        <v>311</v>
      </c>
      <c r="G171" s="3">
        <v>2.4150000000000001E-2</v>
      </c>
      <c r="H171" s="49"/>
      <c r="I171" s="49"/>
      <c r="J171" s="49"/>
      <c r="K171" s="70">
        <v>4</v>
      </c>
      <c r="L171" s="71" t="s">
        <v>297</v>
      </c>
      <c r="M171" s="49"/>
      <c r="N171" s="49"/>
      <c r="O171" s="49"/>
      <c r="P171" s="49"/>
      <c r="Q171" s="49"/>
      <c r="R171" s="49"/>
      <c r="S171" s="49"/>
      <c r="T171" s="33"/>
      <c r="U171" s="49"/>
      <c r="V171" s="49"/>
    </row>
    <row r="172" spans="1:23" ht="18" thickBot="1" x14ac:dyDescent="0.35">
      <c r="A172" s="44" t="s">
        <v>0</v>
      </c>
      <c r="B172" s="73"/>
      <c r="C172" s="73"/>
      <c r="D172" s="44"/>
      <c r="E172" s="44"/>
      <c r="F172" s="74" t="s">
        <v>312</v>
      </c>
      <c r="G172" s="75">
        <v>395.85</v>
      </c>
      <c r="H172" s="44"/>
      <c r="I172" s="44"/>
      <c r="J172" s="44"/>
      <c r="K172" s="70">
        <v>8</v>
      </c>
      <c r="L172" s="71" t="s">
        <v>308</v>
      </c>
      <c r="M172" s="44"/>
      <c r="N172" s="44"/>
      <c r="O172" s="44"/>
      <c r="P172" s="44"/>
      <c r="Q172" s="44"/>
      <c r="R172" s="44"/>
      <c r="S172" s="44"/>
      <c r="T172" s="44"/>
      <c r="U172" s="44"/>
      <c r="V172" s="44"/>
    </row>
    <row r="173" spans="1:23" ht="16.5" thickTop="1" x14ac:dyDescent="0.25">
      <c r="B173" s="73"/>
      <c r="C173" s="73"/>
      <c r="F173" s="74"/>
      <c r="G173" s="76">
        <f>+G172*G171</f>
        <v>9.5597775000000009</v>
      </c>
      <c r="K173" s="70">
        <v>10</v>
      </c>
      <c r="L173" s="71" t="s">
        <v>291</v>
      </c>
    </row>
    <row r="174" spans="1:23" ht="16.5" thickBot="1" x14ac:dyDescent="0.3">
      <c r="B174" s="73"/>
      <c r="C174" s="73"/>
      <c r="F174" s="74" t="s">
        <v>313</v>
      </c>
      <c r="G174" s="75">
        <v>30.4</v>
      </c>
      <c r="K174" s="70">
        <v>12</v>
      </c>
      <c r="L174" s="71" t="s">
        <v>22</v>
      </c>
    </row>
    <row r="175" spans="1:23" ht="16.5" thickTop="1" x14ac:dyDescent="0.25">
      <c r="B175" s="73"/>
      <c r="C175" s="73"/>
      <c r="F175" s="74"/>
      <c r="G175" s="76">
        <f>+G173*G174</f>
        <v>290.61723599999999</v>
      </c>
      <c r="K175" s="70">
        <v>14</v>
      </c>
      <c r="L175" s="71" t="s">
        <v>304</v>
      </c>
    </row>
    <row r="176" spans="1:23" x14ac:dyDescent="0.25">
      <c r="B176" s="73"/>
      <c r="C176" s="73"/>
      <c r="F176" s="74"/>
      <c r="G176" s="77"/>
      <c r="K176" s="70">
        <v>32</v>
      </c>
      <c r="L176" s="71" t="s">
        <v>20</v>
      </c>
    </row>
    <row r="177" spans="2:20" ht="16.5" thickBot="1" x14ac:dyDescent="0.3">
      <c r="B177" s="73"/>
      <c r="C177" s="73"/>
      <c r="F177" s="78" t="s">
        <v>314</v>
      </c>
      <c r="G177" s="4">
        <f>+G175/2</f>
        <v>145.308618</v>
      </c>
      <c r="K177" s="70">
        <v>34</v>
      </c>
      <c r="L177" s="71" t="s">
        <v>21</v>
      </c>
    </row>
    <row r="178" spans="2:20" x14ac:dyDescent="0.25">
      <c r="B178" s="73"/>
      <c r="C178" s="73"/>
      <c r="K178" s="73"/>
      <c r="L178" s="79"/>
    </row>
    <row r="179" spans="2:20" x14ac:dyDescent="0.25">
      <c r="B179" s="73"/>
      <c r="C179" s="73"/>
      <c r="K179" s="73"/>
      <c r="L179" s="79"/>
    </row>
    <row r="180" spans="2:20" x14ac:dyDescent="0.25">
      <c r="B180" s="73"/>
      <c r="C180" s="80"/>
      <c r="K180" s="73"/>
      <c r="L180" s="79"/>
    </row>
    <row r="181" spans="2:20" x14ac:dyDescent="0.25">
      <c r="B181" s="73"/>
      <c r="C181" s="73"/>
      <c r="K181" s="73"/>
      <c r="L181" s="79"/>
    </row>
    <row r="182" spans="2:20" x14ac:dyDescent="0.25">
      <c r="B182" s="73"/>
      <c r="C182" s="73"/>
      <c r="K182" s="73"/>
      <c r="L182" s="79"/>
    </row>
    <row r="183" spans="2:20" x14ac:dyDescent="0.25">
      <c r="B183" s="73"/>
      <c r="C183" s="73"/>
      <c r="G183" s="6" t="s">
        <v>0</v>
      </c>
      <c r="K183" s="73"/>
      <c r="L183" s="79"/>
    </row>
    <row r="184" spans="2:20" x14ac:dyDescent="0.25">
      <c r="B184" s="73"/>
      <c r="C184" s="73"/>
      <c r="K184" s="73"/>
      <c r="L184" s="79"/>
    </row>
    <row r="185" spans="2:20" x14ac:dyDescent="0.25">
      <c r="B185" s="73"/>
      <c r="C185" s="73"/>
      <c r="K185" s="73"/>
      <c r="L185" s="79"/>
    </row>
    <row r="186" spans="2:20" x14ac:dyDescent="0.25">
      <c r="B186" s="81"/>
      <c r="C186" s="81"/>
      <c r="K186" s="73"/>
      <c r="L186" s="79"/>
    </row>
    <row r="187" spans="2:20" x14ac:dyDescent="0.25">
      <c r="K187" s="73"/>
      <c r="L187" s="79"/>
      <c r="T187" s="6" t="s">
        <v>5</v>
      </c>
    </row>
    <row r="188" spans="2:20" x14ac:dyDescent="0.25">
      <c r="K188" s="73"/>
      <c r="L188" s="79"/>
    </row>
    <row r="189" spans="2:20" x14ac:dyDescent="0.25">
      <c r="K189" s="73"/>
      <c r="L189" s="79"/>
      <c r="M189" s="6" t="s">
        <v>0</v>
      </c>
    </row>
    <row r="190" spans="2:20" x14ac:dyDescent="0.25">
      <c r="E190" s="6" t="s">
        <v>0</v>
      </c>
      <c r="K190" s="73"/>
    </row>
    <row r="194" spans="5:21" x14ac:dyDescent="0.25">
      <c r="I194" s="6" t="s">
        <v>0</v>
      </c>
    </row>
    <row r="195" spans="5:21" x14ac:dyDescent="0.25">
      <c r="U195" s="6" t="s">
        <v>0</v>
      </c>
    </row>
    <row r="199" spans="5:21" x14ac:dyDescent="0.25">
      <c r="T199" s="6" t="s">
        <v>0</v>
      </c>
    </row>
    <row r="206" spans="5:21" x14ac:dyDescent="0.25">
      <c r="E206" s="6" t="s">
        <v>0</v>
      </c>
    </row>
    <row r="210" spans="3:3" x14ac:dyDescent="0.25">
      <c r="C210" s="7" t="s">
        <v>0</v>
      </c>
    </row>
  </sheetData>
  <mergeCells count="29">
    <mergeCell ref="F7:F9"/>
    <mergeCell ref="D2:T2"/>
    <mergeCell ref="D3:I3"/>
    <mergeCell ref="H4:I4"/>
    <mergeCell ref="L5:U5"/>
    <mergeCell ref="D6:I6"/>
    <mergeCell ref="L6:M6"/>
    <mergeCell ref="R7:R8"/>
    <mergeCell ref="G7:G9"/>
    <mergeCell ref="H7:H9"/>
    <mergeCell ref="I7:I9"/>
    <mergeCell ref="J7:J8"/>
    <mergeCell ref="K7:K9"/>
    <mergeCell ref="L7:L8"/>
    <mergeCell ref="M7:M8"/>
    <mergeCell ref="N7:N8"/>
    <mergeCell ref="A7:A9"/>
    <mergeCell ref="B7:B9"/>
    <mergeCell ref="C7:C9"/>
    <mergeCell ref="D7:D9"/>
    <mergeCell ref="E7:E9"/>
    <mergeCell ref="U7:U9"/>
    <mergeCell ref="V7:V9"/>
    <mergeCell ref="W7:W9"/>
    <mergeCell ref="O7:O8"/>
    <mergeCell ref="P7:P8"/>
    <mergeCell ref="Q7:Q8"/>
    <mergeCell ref="S7:S8"/>
    <mergeCell ref="T7:T8"/>
  </mergeCells>
  <pageMargins left="0.70866141732283461" right="0.70866141732283461" top="0.74803149606299213" bottom="0.74803149606299213" header="0.31496062992125984" footer="0.31496062992125984"/>
  <pageSetup paperSize="129" scale="10" fitToHeight="0" orientation="landscape" r:id="rId1"/>
  <rowBreaks count="3" manualBreakCount="3">
    <brk id="46" max="21" man="1"/>
    <brk id="89" max="21" man="1"/>
    <brk id="177" max="2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3"/>
  <sheetViews>
    <sheetView view="pageBreakPreview" topLeftCell="H157" zoomScale="90" zoomScaleNormal="100" zoomScaleSheetLayoutView="90" workbookViewId="0">
      <selection activeCell="Y60" sqref="Y60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11" width="20" style="6" customWidth="1"/>
    <col min="12" max="12" width="15.5703125" style="6" customWidth="1"/>
    <col min="13" max="13" width="13" style="6" customWidth="1"/>
    <col min="14" max="14" width="14.85546875" style="6" customWidth="1"/>
    <col min="15" max="15" width="13.7109375" style="6" customWidth="1"/>
    <col min="16" max="16" width="14.42578125" style="6" customWidth="1"/>
    <col min="17" max="17" width="19.5703125" style="6" customWidth="1"/>
    <col min="18" max="18" width="13.5703125" style="6" customWidth="1"/>
    <col min="19" max="19" width="14.28515625" style="6" customWidth="1"/>
    <col min="20" max="20" width="14.5703125" style="6" customWidth="1"/>
    <col min="21" max="21" width="16.7109375" style="6" customWidth="1"/>
    <col min="22" max="22" width="14.5703125" style="6" customWidth="1"/>
    <col min="23" max="23" width="17.28515625" style="6" customWidth="1"/>
    <col min="24" max="24" width="27" style="6" customWidth="1"/>
    <col min="25" max="16384" width="12.7109375" style="6"/>
  </cols>
  <sheetData>
    <row r="1" spans="1:25" x14ac:dyDescent="0.25">
      <c r="B1" s="6" t="s">
        <v>0</v>
      </c>
      <c r="C1" s="7" t="s">
        <v>0</v>
      </c>
      <c r="E1" s="6" t="s">
        <v>0</v>
      </c>
      <c r="N1" s="6" t="s">
        <v>0</v>
      </c>
      <c r="U1" s="6" t="s">
        <v>0</v>
      </c>
    </row>
    <row r="2" spans="1:25" x14ac:dyDescent="0.25">
      <c r="A2" s="8" t="s">
        <v>0</v>
      </c>
      <c r="B2" s="8" t="s">
        <v>0</v>
      </c>
      <c r="D2" s="86" t="s">
        <v>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6" t="s">
        <v>0</v>
      </c>
    </row>
    <row r="3" spans="1:25" x14ac:dyDescent="0.25">
      <c r="A3" s="9" t="s">
        <v>0</v>
      </c>
      <c r="B3" s="9"/>
      <c r="C3" s="10" t="s">
        <v>0</v>
      </c>
      <c r="D3" s="87" t="s">
        <v>2</v>
      </c>
      <c r="E3" s="87"/>
      <c r="F3" s="87"/>
      <c r="G3" s="87"/>
      <c r="H3" s="87"/>
      <c r="I3" s="87"/>
      <c r="J3" s="11"/>
      <c r="K3" s="11"/>
      <c r="L3" s="12"/>
      <c r="M3" s="13"/>
      <c r="N3" s="14"/>
      <c r="O3" s="14"/>
      <c r="P3" s="14"/>
      <c r="Q3" s="14"/>
      <c r="R3" s="14"/>
      <c r="S3" s="14"/>
      <c r="T3" s="14"/>
      <c r="U3" s="2"/>
      <c r="V3" s="15" t="s">
        <v>0</v>
      </c>
      <c r="W3" s="15"/>
    </row>
    <row r="4" spans="1:25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88"/>
      <c r="I4" s="88"/>
      <c r="J4" s="18"/>
      <c r="K4" s="18"/>
      <c r="L4" s="12"/>
      <c r="W4" s="19"/>
      <c r="X4" s="19"/>
      <c r="Y4" s="19"/>
    </row>
    <row r="5" spans="1:25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20"/>
      <c r="L5" s="12"/>
      <c r="M5" s="89" t="s">
        <v>356</v>
      </c>
      <c r="N5" s="89"/>
      <c r="O5" s="89"/>
      <c r="P5" s="89"/>
      <c r="Q5" s="89"/>
      <c r="R5" s="89"/>
      <c r="S5" s="89"/>
      <c r="T5" s="89"/>
      <c r="U5" s="89"/>
      <c r="V5" s="89"/>
    </row>
    <row r="6" spans="1:25" x14ac:dyDescent="0.25">
      <c r="A6" s="21"/>
      <c r="B6" s="21"/>
      <c r="C6" s="22"/>
      <c r="D6" s="90" t="s">
        <v>7</v>
      </c>
      <c r="E6" s="91"/>
      <c r="F6" s="91"/>
      <c r="G6" s="91"/>
      <c r="H6" s="91"/>
      <c r="I6" s="92"/>
      <c r="J6" s="23"/>
      <c r="K6" s="23"/>
      <c r="L6" s="24"/>
      <c r="M6" s="93" t="s">
        <v>8</v>
      </c>
      <c r="N6" s="94"/>
      <c r="O6" s="25"/>
      <c r="P6" s="25"/>
      <c r="Q6" s="25"/>
      <c r="R6" s="25"/>
      <c r="S6" s="25"/>
      <c r="T6" s="25"/>
      <c r="U6" s="26"/>
      <c r="V6" s="27"/>
      <c r="W6" s="15"/>
    </row>
    <row r="7" spans="1:25" ht="15.75" customHeight="1" x14ac:dyDescent="0.25">
      <c r="A7" s="100" t="s">
        <v>9</v>
      </c>
      <c r="B7" s="102" t="s">
        <v>10</v>
      </c>
      <c r="C7" s="104" t="s">
        <v>11</v>
      </c>
      <c r="D7" s="107" t="s">
        <v>12</v>
      </c>
      <c r="E7" s="83" t="s">
        <v>13</v>
      </c>
      <c r="F7" s="83" t="s">
        <v>14</v>
      </c>
      <c r="G7" s="95" t="s">
        <v>15</v>
      </c>
      <c r="H7" s="95" t="s">
        <v>16</v>
      </c>
      <c r="I7" s="83" t="s">
        <v>17</v>
      </c>
      <c r="J7" s="83" t="s">
        <v>289</v>
      </c>
      <c r="K7" s="83" t="s">
        <v>290</v>
      </c>
      <c r="L7" s="83" t="s">
        <v>18</v>
      </c>
      <c r="M7" s="98" t="s">
        <v>292</v>
      </c>
      <c r="N7" s="83" t="s">
        <v>19</v>
      </c>
      <c r="O7" s="83" t="s">
        <v>318</v>
      </c>
      <c r="P7" s="83" t="s">
        <v>325</v>
      </c>
      <c r="Q7" s="83" t="s">
        <v>20</v>
      </c>
      <c r="R7" s="83" t="s">
        <v>21</v>
      </c>
      <c r="S7" s="83" t="s">
        <v>22</v>
      </c>
      <c r="T7" s="114" t="s">
        <v>304</v>
      </c>
      <c r="U7" s="116" t="s">
        <v>23</v>
      </c>
      <c r="V7" s="98" t="s">
        <v>24</v>
      </c>
      <c r="W7" s="98" t="s">
        <v>25</v>
      </c>
      <c r="X7" s="111" t="s">
        <v>293</v>
      </c>
    </row>
    <row r="8" spans="1:25" ht="24" customHeight="1" x14ac:dyDescent="0.25">
      <c r="A8" s="101"/>
      <c r="B8" s="102"/>
      <c r="C8" s="105"/>
      <c r="D8" s="108"/>
      <c r="E8" s="84"/>
      <c r="F8" s="84"/>
      <c r="G8" s="96"/>
      <c r="H8" s="96"/>
      <c r="I8" s="84"/>
      <c r="J8" s="84"/>
      <c r="K8" s="85"/>
      <c r="L8" s="84"/>
      <c r="M8" s="99"/>
      <c r="N8" s="85"/>
      <c r="O8" s="85"/>
      <c r="P8" s="85"/>
      <c r="Q8" s="85"/>
      <c r="R8" s="85"/>
      <c r="S8" s="85"/>
      <c r="T8" s="115"/>
      <c r="U8" s="117"/>
      <c r="V8" s="110"/>
      <c r="W8" s="110"/>
      <c r="X8" s="112"/>
    </row>
    <row r="9" spans="1:25" ht="33" customHeight="1" x14ac:dyDescent="0.25">
      <c r="A9" s="101"/>
      <c r="B9" s="103"/>
      <c r="C9" s="106"/>
      <c r="D9" s="109"/>
      <c r="E9" s="85"/>
      <c r="F9" s="85"/>
      <c r="G9" s="97"/>
      <c r="H9" s="97"/>
      <c r="I9" s="85"/>
      <c r="J9" s="29" t="s">
        <v>346</v>
      </c>
      <c r="K9" s="29" t="s">
        <v>322</v>
      </c>
      <c r="L9" s="85"/>
      <c r="M9" s="29" t="s">
        <v>26</v>
      </c>
      <c r="N9" s="29" t="s">
        <v>27</v>
      </c>
      <c r="O9" s="28" t="s">
        <v>319</v>
      </c>
      <c r="P9" s="28" t="s">
        <v>307</v>
      </c>
      <c r="Q9" s="28" t="s">
        <v>28</v>
      </c>
      <c r="R9" s="28" t="s">
        <v>29</v>
      </c>
      <c r="S9" s="28" t="s">
        <v>30</v>
      </c>
      <c r="T9" s="28" t="s">
        <v>303</v>
      </c>
      <c r="U9" s="28" t="s">
        <v>309</v>
      </c>
      <c r="V9" s="99"/>
      <c r="W9" s="99"/>
      <c r="X9" s="113"/>
    </row>
    <row r="10" spans="1:25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3"/>
      <c r="L10" s="35"/>
      <c r="M10" s="36"/>
      <c r="N10" s="33"/>
      <c r="O10" s="33"/>
      <c r="P10" s="33"/>
      <c r="Q10" s="33"/>
      <c r="R10" s="33"/>
      <c r="S10" s="33"/>
      <c r="T10" s="33"/>
      <c r="U10" s="1"/>
      <c r="V10" s="36"/>
      <c r="W10" s="36"/>
    </row>
    <row r="11" spans="1:25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100</v>
      </c>
      <c r="K11" s="33"/>
      <c r="L11" s="33">
        <f>SUM(I11+J11+K11)</f>
        <v>15552.472</v>
      </c>
      <c r="M11" s="36">
        <v>0</v>
      </c>
      <c r="N11" s="33">
        <v>408.97</v>
      </c>
      <c r="O11" s="33">
        <v>2700.13</v>
      </c>
      <c r="P11" s="82"/>
      <c r="Q11" s="33"/>
      <c r="R11" s="33"/>
      <c r="S11" s="33"/>
      <c r="T11" s="33"/>
      <c r="U11" s="1">
        <f>SUM(P11+Q11+R11+S11+T11)</f>
        <v>0</v>
      </c>
      <c r="V11" s="36">
        <f>SUM(M11+N11+O11+P11+Q11+R11+S11+T11)</f>
        <v>3109.1000000000004</v>
      </c>
      <c r="W11" s="40">
        <f>L11-V11</f>
        <v>12443.371999999999</v>
      </c>
      <c r="X11" s="41"/>
    </row>
    <row r="12" spans="1:25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3">
        <f t="shared" ref="L12:L75" si="0">SUM(I12+J12+K12)</f>
        <v>0</v>
      </c>
      <c r="M12" s="36"/>
      <c r="N12" s="33"/>
      <c r="O12" s="33"/>
      <c r="Q12" s="33"/>
      <c r="R12" s="33"/>
      <c r="S12" s="33"/>
      <c r="T12" s="33"/>
      <c r="U12" s="1"/>
      <c r="V12" s="36"/>
      <c r="W12" s="40"/>
    </row>
    <row r="13" spans="1:25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100</v>
      </c>
      <c r="K13" s="33"/>
      <c r="L13" s="33">
        <f t="shared" si="0"/>
        <v>13415.503999999999</v>
      </c>
      <c r="M13" s="36">
        <v>0</v>
      </c>
      <c r="N13" s="33">
        <v>0</v>
      </c>
      <c r="O13" s="33">
        <v>2021.17</v>
      </c>
      <c r="P13" s="33"/>
      <c r="Q13" s="33"/>
      <c r="R13" s="33"/>
      <c r="S13" s="33"/>
      <c r="T13" s="33"/>
      <c r="U13" s="1">
        <f>SUM(P13+Q13+R13+S13+T13)</f>
        <v>0</v>
      </c>
      <c r="V13" s="36">
        <v>2044.53</v>
      </c>
      <c r="W13" s="40">
        <f>L13-V13</f>
        <v>11370.973999999998</v>
      </c>
      <c r="X13" s="42"/>
    </row>
    <row r="14" spans="1:25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100</v>
      </c>
      <c r="K14" s="33">
        <v>836.4</v>
      </c>
      <c r="L14" s="33">
        <f t="shared" si="0"/>
        <v>9045.9039999999986</v>
      </c>
      <c r="M14" s="36">
        <v>0</v>
      </c>
      <c r="N14" s="33">
        <v>214.62</v>
      </c>
      <c r="O14" s="33">
        <v>1199.8599999999999</v>
      </c>
      <c r="P14" s="33"/>
      <c r="Q14" s="33"/>
      <c r="R14" s="33"/>
      <c r="S14" s="33"/>
      <c r="T14" s="33"/>
      <c r="U14" s="1">
        <f>SUM(P14+Q14+R14+S14+T14)</f>
        <v>0</v>
      </c>
      <c r="V14" s="36">
        <f>SUM(M14+N14+O14+P14+Q14+R14+S14+T14)</f>
        <v>1414.48</v>
      </c>
      <c r="W14" s="40">
        <f>L14-V14</f>
        <v>7631.4239999999991</v>
      </c>
      <c r="X14" s="41"/>
    </row>
    <row r="15" spans="1:25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100</v>
      </c>
      <c r="K15" s="33">
        <v>836.4</v>
      </c>
      <c r="L15" s="33">
        <f t="shared" si="0"/>
        <v>7813.9439999999995</v>
      </c>
      <c r="M15" s="36">
        <f>I15*1%</f>
        <v>68.775440000000003</v>
      </c>
      <c r="N15" s="33">
        <v>182.02</v>
      </c>
      <c r="O15" s="33">
        <v>849.4</v>
      </c>
      <c r="P15" s="33"/>
      <c r="Q15" s="33"/>
      <c r="R15" s="33"/>
      <c r="S15" s="33"/>
      <c r="T15" s="33"/>
      <c r="U15" s="1">
        <f>SUM(P15+Q15+R15+S15+T15)</f>
        <v>0</v>
      </c>
      <c r="V15" s="36">
        <f>SUM(M15+N15+O15+P15+Q15+R15+S15+T15)</f>
        <v>1100.19544</v>
      </c>
      <c r="W15" s="40">
        <f>L15-V15</f>
        <v>6713.74856</v>
      </c>
      <c r="X15" s="42"/>
    </row>
    <row r="16" spans="1:25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100</v>
      </c>
      <c r="K16" s="33">
        <v>1394</v>
      </c>
      <c r="L16" s="33">
        <f t="shared" si="0"/>
        <v>7744.3919999999998</v>
      </c>
      <c r="M16" s="36">
        <f>I16*1%</f>
        <v>62.503920000000001</v>
      </c>
      <c r="N16" s="33">
        <v>152.25</v>
      </c>
      <c r="O16" s="33">
        <v>844.55</v>
      </c>
      <c r="P16" s="33"/>
      <c r="Q16" s="33"/>
      <c r="R16" s="33"/>
      <c r="S16" s="33">
        <v>500</v>
      </c>
      <c r="T16" s="33"/>
      <c r="U16" s="1">
        <f>SUM(P16+Q16+R16+S16+T16)</f>
        <v>500</v>
      </c>
      <c r="V16" s="36">
        <f>SUM(M16+N16+O16+P16+Q16+R16+S16+T16)</f>
        <v>1559.3039199999998</v>
      </c>
      <c r="W16" s="40">
        <f>L16-V16</f>
        <v>6185.0880799999995</v>
      </c>
      <c r="X16" s="42"/>
    </row>
    <row r="17" spans="1:24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100</v>
      </c>
      <c r="K17" s="33">
        <v>1394</v>
      </c>
      <c r="L17" s="33">
        <f t="shared" si="0"/>
        <v>6954.4480000000003</v>
      </c>
      <c r="M17" s="36">
        <f>I17*1%</f>
        <v>54.604480000000002</v>
      </c>
      <c r="N17" s="33">
        <v>144.52000000000001</v>
      </c>
      <c r="O17" s="33">
        <v>685.8</v>
      </c>
      <c r="P17" s="33"/>
      <c r="Q17" s="33"/>
      <c r="R17" s="33"/>
      <c r="S17" s="33">
        <v>625</v>
      </c>
      <c r="T17" s="33"/>
      <c r="U17" s="1">
        <f>SUM(P17+Q17+R17+S17+T17)</f>
        <v>625</v>
      </c>
      <c r="V17" s="36">
        <f>SUM(M17+N17+O17+P17+Q17+R17+S17+T17)</f>
        <v>1509.9244799999999</v>
      </c>
      <c r="W17" s="40">
        <f>L17-V17</f>
        <v>5444.5235200000006</v>
      </c>
      <c r="X17" s="43"/>
    </row>
    <row r="18" spans="1:24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3">
        <f t="shared" si="0"/>
        <v>0</v>
      </c>
      <c r="M18" s="36"/>
      <c r="N18" s="33"/>
      <c r="O18" s="33"/>
      <c r="P18" s="33"/>
      <c r="Q18" s="33"/>
      <c r="R18" s="33"/>
      <c r="S18" s="33"/>
      <c r="T18" s="33"/>
      <c r="U18" s="1"/>
      <c r="V18" s="36"/>
      <c r="W18" s="40"/>
    </row>
    <row r="19" spans="1:24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3" si="1">D19*1.1507</f>
        <v>709.36052200000006</v>
      </c>
      <c r="F19" s="39">
        <f t="shared" ref="F19:F23" si="2">E19</f>
        <v>709.36052200000006</v>
      </c>
      <c r="G19" s="34">
        <v>15.2</v>
      </c>
      <c r="H19" s="34">
        <v>15.2</v>
      </c>
      <c r="I19" s="33">
        <f t="shared" ref="I19:I23" si="3">D19*H19</f>
        <v>9370.1920000000009</v>
      </c>
      <c r="J19" s="33">
        <v>100</v>
      </c>
      <c r="K19" s="33">
        <v>1394</v>
      </c>
      <c r="L19" s="33">
        <f t="shared" si="0"/>
        <v>10864.192000000001</v>
      </c>
      <c r="M19" s="36">
        <v>0</v>
      </c>
      <c r="N19" s="33">
        <v>247.99</v>
      </c>
      <c r="O19" s="33">
        <v>1607.19</v>
      </c>
      <c r="P19" s="33"/>
      <c r="Q19" s="33"/>
      <c r="R19" s="33"/>
      <c r="S19" s="33">
        <v>750</v>
      </c>
      <c r="T19" s="33"/>
      <c r="U19" s="1">
        <f>SUM(P19+Q19+R19+S19+T19)</f>
        <v>750</v>
      </c>
      <c r="V19" s="36">
        <f>SUM(M19+N19+O19+P19+Q19+R19+S19+T19)</f>
        <v>2605.1800000000003</v>
      </c>
      <c r="W19" s="40">
        <f>L19-V19</f>
        <v>8259.0120000000006</v>
      </c>
      <c r="X19" s="42"/>
    </row>
    <row r="20" spans="1:24" ht="27.95" customHeight="1" x14ac:dyDescent="0.25">
      <c r="A20" s="37">
        <f>A19+1</f>
        <v>8</v>
      </c>
      <c r="B20" s="30" t="s">
        <v>49</v>
      </c>
      <c r="C20" s="38" t="s">
        <v>50</v>
      </c>
      <c r="D20" s="5">
        <v>411.21</v>
      </c>
      <c r="E20" s="39">
        <f t="shared" si="1"/>
        <v>473.17934700000001</v>
      </c>
      <c r="F20" s="39">
        <f t="shared" si="2"/>
        <v>473.17934700000001</v>
      </c>
      <c r="G20" s="34">
        <v>15.2</v>
      </c>
      <c r="H20" s="34">
        <v>15.2</v>
      </c>
      <c r="I20" s="33">
        <f t="shared" si="3"/>
        <v>6250.3919999999998</v>
      </c>
      <c r="J20" s="33">
        <v>100</v>
      </c>
      <c r="K20" s="33">
        <v>1672.8</v>
      </c>
      <c r="L20" s="33">
        <f t="shared" si="0"/>
        <v>8023.192</v>
      </c>
      <c r="M20" s="36">
        <f>I20*1%</f>
        <v>62.503920000000001</v>
      </c>
      <c r="N20" s="33">
        <v>165.42</v>
      </c>
      <c r="O20" s="33">
        <v>890.93</v>
      </c>
      <c r="P20" s="33"/>
      <c r="Q20" s="33">
        <v>20</v>
      </c>
      <c r="R20" s="33">
        <f>I20*5%</f>
        <v>312.51960000000003</v>
      </c>
      <c r="S20" s="33"/>
      <c r="T20" s="33"/>
      <c r="U20" s="1">
        <f>SUM(P20+Q20+R20+S20+T20)</f>
        <v>332.51960000000003</v>
      </c>
      <c r="V20" s="36">
        <f>SUM(M20+N20+O20+P20+Q20+R20+S20+T20)</f>
        <v>1451.3735200000001</v>
      </c>
      <c r="W20" s="40">
        <f>L20-V20</f>
        <v>6571.8184799999999</v>
      </c>
      <c r="X20" s="42"/>
    </row>
    <row r="21" spans="1:24" ht="27.95" customHeight="1" x14ac:dyDescent="0.25">
      <c r="A21" s="37">
        <f>A20+1</f>
        <v>9</v>
      </c>
      <c r="B21" s="30" t="s">
        <v>52</v>
      </c>
      <c r="C21" s="46" t="s">
        <v>53</v>
      </c>
      <c r="D21" s="5">
        <v>411.21</v>
      </c>
      <c r="E21" s="39">
        <f t="shared" si="1"/>
        <v>473.17934700000001</v>
      </c>
      <c r="F21" s="39">
        <f t="shared" si="2"/>
        <v>473.17934700000001</v>
      </c>
      <c r="G21" s="34">
        <v>15.2</v>
      </c>
      <c r="H21" s="34">
        <v>15.2</v>
      </c>
      <c r="I21" s="33">
        <f t="shared" si="3"/>
        <v>6250.3919999999998</v>
      </c>
      <c r="J21" s="33">
        <v>100</v>
      </c>
      <c r="K21" s="33">
        <v>836.4</v>
      </c>
      <c r="L21" s="33">
        <f t="shared" si="0"/>
        <v>7186.7919999999995</v>
      </c>
      <c r="M21" s="36">
        <f>I21*1%</f>
        <v>62.503920000000001</v>
      </c>
      <c r="N21" s="33">
        <v>165.42</v>
      </c>
      <c r="O21" s="33">
        <v>731.44</v>
      </c>
      <c r="P21" s="33"/>
      <c r="Q21" s="33"/>
      <c r="R21" s="33"/>
      <c r="S21" s="33">
        <v>1000</v>
      </c>
      <c r="T21" s="33"/>
      <c r="U21" s="1">
        <f>SUM(P21+Q21+R21+S21+T21)</f>
        <v>1000</v>
      </c>
      <c r="V21" s="36">
        <f>SUM(M21+N21+O21+P21+Q21+R21+S21+T21)</f>
        <v>1959.36392</v>
      </c>
      <c r="W21" s="40">
        <f>L21-V21</f>
        <v>5227.4280799999997</v>
      </c>
      <c r="X21" s="42"/>
    </row>
    <row r="22" spans="1:24" ht="27.95" customHeight="1" x14ac:dyDescent="0.25">
      <c r="A22" s="37">
        <f>A21+1</f>
        <v>10</v>
      </c>
      <c r="B22" s="30" t="s">
        <v>45</v>
      </c>
      <c r="C22" s="46" t="s">
        <v>46</v>
      </c>
      <c r="D22" s="5">
        <v>411.21</v>
      </c>
      <c r="E22" s="39">
        <f t="shared" si="1"/>
        <v>473.17934700000001</v>
      </c>
      <c r="F22" s="39">
        <f t="shared" si="2"/>
        <v>473.17934700000001</v>
      </c>
      <c r="G22" s="34">
        <v>15.2</v>
      </c>
      <c r="H22" s="34">
        <v>15.2</v>
      </c>
      <c r="I22" s="33">
        <f t="shared" si="3"/>
        <v>6250.3919999999998</v>
      </c>
      <c r="J22" s="33">
        <v>100</v>
      </c>
      <c r="K22" s="33">
        <v>836.4</v>
      </c>
      <c r="L22" s="33">
        <f t="shared" si="0"/>
        <v>7186.7919999999995</v>
      </c>
      <c r="M22" s="36">
        <f>I22*1%</f>
        <v>62.503920000000001</v>
      </c>
      <c r="N22" s="33">
        <v>165.42</v>
      </c>
      <c r="O22" s="33">
        <v>731.44</v>
      </c>
      <c r="P22" s="33"/>
      <c r="Q22" s="33"/>
      <c r="R22" s="33"/>
      <c r="S22" s="33"/>
      <c r="T22" s="33"/>
      <c r="U22" s="1">
        <f>SUM(P22+Q22+R22+S22+T22)</f>
        <v>0</v>
      </c>
      <c r="V22" s="36">
        <f>SUM(M22+N22+O22+P22+Q22+R22+S22+T22)</f>
        <v>959.36392000000001</v>
      </c>
      <c r="W22" s="40">
        <f>L22-V22</f>
        <v>6227.4280799999997</v>
      </c>
      <c r="X22" s="42"/>
    </row>
    <row r="23" spans="1:24" ht="27.95" customHeight="1" x14ac:dyDescent="0.25">
      <c r="A23" s="37">
        <f>A22+1</f>
        <v>11</v>
      </c>
      <c r="B23" s="30" t="s">
        <v>65</v>
      </c>
      <c r="C23" s="38" t="s">
        <v>66</v>
      </c>
      <c r="D23" s="5">
        <v>367.5</v>
      </c>
      <c r="E23" s="39">
        <f t="shared" si="1"/>
        <v>422.88225</v>
      </c>
      <c r="F23" s="39">
        <f t="shared" si="2"/>
        <v>422.88225</v>
      </c>
      <c r="G23" s="34">
        <v>15.2</v>
      </c>
      <c r="H23" s="34">
        <v>15.2</v>
      </c>
      <c r="I23" s="33">
        <f t="shared" si="3"/>
        <v>5586</v>
      </c>
      <c r="J23" s="33">
        <v>100</v>
      </c>
      <c r="K23" s="33">
        <v>1394</v>
      </c>
      <c r="L23" s="33">
        <f t="shared" si="0"/>
        <v>7080</v>
      </c>
      <c r="M23" s="36">
        <f>I23*1%</f>
        <v>55.86</v>
      </c>
      <c r="N23" s="33">
        <v>147.84</v>
      </c>
      <c r="O23" s="33">
        <v>708.96</v>
      </c>
      <c r="P23" s="33"/>
      <c r="Q23" s="33"/>
      <c r="R23" s="33"/>
      <c r="S23" s="33"/>
      <c r="T23" s="33"/>
      <c r="U23" s="1">
        <f>SUM(P23+Q23+R23+S23+T23)</f>
        <v>0</v>
      </c>
      <c r="V23" s="36">
        <f>SUM(M23+N23+O23+P23+Q23+R23+S23+T23)</f>
        <v>912.66000000000008</v>
      </c>
      <c r="W23" s="40">
        <f>L23-V23</f>
        <v>6167.34</v>
      </c>
      <c r="X23" s="42"/>
    </row>
    <row r="24" spans="1:24" ht="28.5" customHeight="1" x14ac:dyDescent="0.25">
      <c r="A24" s="37"/>
      <c r="B24" s="30"/>
      <c r="C24" s="31" t="s">
        <v>54</v>
      </c>
      <c r="D24" s="5"/>
      <c r="E24" s="39"/>
      <c r="F24" s="39"/>
      <c r="G24" s="34"/>
      <c r="H24" s="34"/>
      <c r="I24" s="33"/>
      <c r="J24" s="33"/>
      <c r="K24" s="33"/>
      <c r="L24" s="33">
        <f t="shared" si="0"/>
        <v>0</v>
      </c>
      <c r="M24" s="36"/>
      <c r="N24" s="33"/>
      <c r="O24" s="33"/>
      <c r="P24" s="33"/>
      <c r="Q24" s="33"/>
      <c r="R24" s="33"/>
      <c r="S24" s="33"/>
      <c r="T24" s="33"/>
      <c r="U24" s="1"/>
      <c r="V24" s="36"/>
      <c r="W24" s="40"/>
    </row>
    <row r="25" spans="1:24" ht="27.95" customHeight="1" x14ac:dyDescent="0.25">
      <c r="A25" s="37">
        <f>A23+1</f>
        <v>12</v>
      </c>
      <c r="B25" s="30" t="s">
        <v>55</v>
      </c>
      <c r="C25" s="38" t="s">
        <v>56</v>
      </c>
      <c r="D25" s="5">
        <v>452.47</v>
      </c>
      <c r="E25" s="39">
        <f>D25*1.1507</f>
        <v>520.65722900000003</v>
      </c>
      <c r="F25" s="39">
        <f>E25</f>
        <v>520.65722900000003</v>
      </c>
      <c r="G25" s="34">
        <v>15.2</v>
      </c>
      <c r="H25" s="34">
        <v>15.2</v>
      </c>
      <c r="I25" s="33">
        <f>D25*H25</f>
        <v>6877.5439999999999</v>
      </c>
      <c r="J25" s="33">
        <v>100</v>
      </c>
      <c r="K25" s="33">
        <v>1394</v>
      </c>
      <c r="L25" s="33">
        <f t="shared" si="0"/>
        <v>8371.5439999999999</v>
      </c>
      <c r="M25" s="36">
        <f>I25*1%</f>
        <v>68.775440000000003</v>
      </c>
      <c r="N25" s="33">
        <v>182.02</v>
      </c>
      <c r="O25" s="33">
        <v>968.5</v>
      </c>
      <c r="P25" s="33"/>
      <c r="Q25" s="33"/>
      <c r="R25" s="33"/>
      <c r="S25" s="33"/>
      <c r="T25" s="33"/>
      <c r="U25" s="1">
        <f>SUM(P25+Q25+R25+S25+T25)</f>
        <v>0</v>
      </c>
      <c r="V25" s="36">
        <f>SUM(M25+N25+O25+P25+Q25+R25+S25+T25)</f>
        <v>1219.2954400000001</v>
      </c>
      <c r="W25" s="40">
        <f>L25-V25</f>
        <v>7152.24856</v>
      </c>
      <c r="X25" s="43"/>
    </row>
    <row r="26" spans="1:24" ht="30" customHeight="1" x14ac:dyDescent="0.25">
      <c r="A26" s="37">
        <f t="shared" ref="A26" si="4">A25+1</f>
        <v>13</v>
      </c>
      <c r="B26" s="30" t="s">
        <v>229</v>
      </c>
      <c r="C26" s="38" t="s">
        <v>230</v>
      </c>
      <c r="D26" s="5">
        <v>302.82</v>
      </c>
      <c r="E26" s="39">
        <f t="shared" ref="E26" si="5">D26*1.1507</f>
        <v>348.45497399999999</v>
      </c>
      <c r="F26" s="39">
        <f t="shared" ref="F26" si="6">E26</f>
        <v>348.45497399999999</v>
      </c>
      <c r="G26" s="34">
        <v>15.2</v>
      </c>
      <c r="H26" s="34">
        <v>15.2</v>
      </c>
      <c r="I26" s="33">
        <f t="shared" ref="I26" si="7">D26*H26</f>
        <v>4602.8639999999996</v>
      </c>
      <c r="J26" s="33">
        <v>100</v>
      </c>
      <c r="K26" s="33">
        <v>1394</v>
      </c>
      <c r="L26" s="33">
        <f t="shared" si="0"/>
        <v>6096.8639999999996</v>
      </c>
      <c r="M26" s="36">
        <f>I26*1%</f>
        <v>46.028639999999996</v>
      </c>
      <c r="N26" s="33">
        <v>121.82</v>
      </c>
      <c r="O26" s="33">
        <v>534.94000000000005</v>
      </c>
      <c r="P26" s="33"/>
      <c r="Q26" s="33"/>
      <c r="R26" s="33"/>
      <c r="S26" s="33"/>
      <c r="T26" s="33"/>
      <c r="U26" s="1">
        <f t="shared" ref="U26" si="8">SUM(P26+Q26+R26+S26+T26)</f>
        <v>0</v>
      </c>
      <c r="V26" s="36">
        <f t="shared" ref="V26" si="9">SUM(M26+N26+O26+P26+Q26+R26+S26+T26)</f>
        <v>702.78863999999999</v>
      </c>
      <c r="W26" s="40">
        <f t="shared" ref="W26" si="10">L26-V26</f>
        <v>5394.0753599999998</v>
      </c>
      <c r="X26" s="42"/>
    </row>
    <row r="27" spans="1:24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3">
        <f t="shared" si="0"/>
        <v>0</v>
      </c>
      <c r="M27" s="36"/>
      <c r="N27" s="33"/>
      <c r="O27" s="33"/>
      <c r="P27" s="33"/>
      <c r="Q27" s="33"/>
      <c r="R27" s="33"/>
      <c r="S27" s="33"/>
      <c r="T27" s="33"/>
      <c r="U27" s="1"/>
      <c r="V27" s="36"/>
      <c r="W27" s="40"/>
      <c r="X27" s="47"/>
    </row>
    <row r="28" spans="1:24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449.98</v>
      </c>
      <c r="E28" s="39">
        <f>D28*1.1507</f>
        <v>517.79198600000007</v>
      </c>
      <c r="F28" s="39">
        <f>E28</f>
        <v>517.79198600000007</v>
      </c>
      <c r="G28" s="34">
        <v>15.2</v>
      </c>
      <c r="H28" s="34">
        <v>15.2</v>
      </c>
      <c r="I28" s="33">
        <f>D28*H28</f>
        <v>6839.6959999999999</v>
      </c>
      <c r="J28" s="33">
        <v>100</v>
      </c>
      <c r="K28" s="33">
        <v>1394</v>
      </c>
      <c r="L28" s="33">
        <f t="shared" si="0"/>
        <v>8333.6959999999999</v>
      </c>
      <c r="M28" s="36">
        <f>I28*1%</f>
        <v>68.396960000000007</v>
      </c>
      <c r="N28" s="33">
        <v>181.02</v>
      </c>
      <c r="O28" s="33">
        <v>960.23</v>
      </c>
      <c r="P28" s="33"/>
      <c r="Q28" s="33">
        <v>20</v>
      </c>
      <c r="R28" s="33">
        <f>I28*5%</f>
        <v>341.98480000000001</v>
      </c>
      <c r="S28" s="33"/>
      <c r="T28" s="33"/>
      <c r="U28" s="1">
        <f>SUM(P28+Q28+R28+S28+T28)</f>
        <v>361.98480000000001</v>
      </c>
      <c r="V28" s="36">
        <f>SUM(M28+N28+O28+P28+Q28+R28+S28+T28)</f>
        <v>1571.63176</v>
      </c>
      <c r="W28" s="40">
        <f>L28-V28</f>
        <v>6762.0642399999997</v>
      </c>
      <c r="X28" s="48"/>
    </row>
    <row r="29" spans="1:24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3">
        <f t="shared" si="0"/>
        <v>0</v>
      </c>
      <c r="M29" s="36"/>
      <c r="N29" s="33"/>
      <c r="O29" s="33"/>
      <c r="P29" s="33"/>
      <c r="Q29" s="33"/>
      <c r="R29" s="33"/>
      <c r="S29" s="33"/>
      <c r="T29" s="33"/>
      <c r="U29" s="1"/>
      <c r="V29" s="36"/>
      <c r="W29" s="40"/>
    </row>
    <row r="30" spans="1:24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475.86</v>
      </c>
      <c r="E30" s="39">
        <f t="shared" ref="E30:E35" si="11">D30*1.1507</f>
        <v>547.57210200000009</v>
      </c>
      <c r="F30" s="39">
        <f t="shared" ref="F30:F35" si="12">E30</f>
        <v>547.57210200000009</v>
      </c>
      <c r="G30" s="34">
        <v>15.2</v>
      </c>
      <c r="H30" s="34">
        <v>15.2</v>
      </c>
      <c r="I30" s="33">
        <f t="shared" ref="I30:I35" si="13">D30*H30</f>
        <v>7233.0720000000001</v>
      </c>
      <c r="J30" s="33">
        <v>100</v>
      </c>
      <c r="K30" s="33">
        <v>1394</v>
      </c>
      <c r="L30" s="33">
        <f t="shared" si="0"/>
        <v>8727.0720000000001</v>
      </c>
      <c r="M30" s="36">
        <v>0</v>
      </c>
      <c r="N30" s="33">
        <v>181.02</v>
      </c>
      <c r="O30" s="33">
        <v>1128.96</v>
      </c>
      <c r="P30" s="33"/>
      <c r="Q30" s="33"/>
      <c r="R30" s="33"/>
      <c r="S30" s="33"/>
      <c r="T30" s="33"/>
      <c r="U30" s="1">
        <f t="shared" ref="U30:U35" si="14">SUM(P30+Q30+R30+S30+T30)</f>
        <v>0</v>
      </c>
      <c r="V30" s="36">
        <f t="shared" ref="V30:V35" si="15">SUM(M30+N30+O30+P30+Q30+R30+S30+T30)</f>
        <v>1309.98</v>
      </c>
      <c r="W30" s="40">
        <f t="shared" ref="W30:W35" si="16">L30-V30</f>
        <v>7417.0920000000006</v>
      </c>
      <c r="X30" s="41"/>
    </row>
    <row r="31" spans="1:24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475.86</v>
      </c>
      <c r="E31" s="39">
        <f t="shared" si="11"/>
        <v>547.57210200000009</v>
      </c>
      <c r="F31" s="39">
        <f t="shared" si="12"/>
        <v>547.57210200000009</v>
      </c>
      <c r="G31" s="34">
        <v>15.2</v>
      </c>
      <c r="H31" s="34">
        <v>15.2</v>
      </c>
      <c r="I31" s="33">
        <f t="shared" si="13"/>
        <v>7233.0720000000001</v>
      </c>
      <c r="J31" s="33">
        <v>100</v>
      </c>
      <c r="K31" s="33">
        <v>1672.8</v>
      </c>
      <c r="L31" s="33">
        <f t="shared" si="0"/>
        <v>9005.8719999999994</v>
      </c>
      <c r="M31" s="36">
        <f>I31*1%</f>
        <v>72.330719999999999</v>
      </c>
      <c r="N31" s="33">
        <v>191.43</v>
      </c>
      <c r="O31" s="33">
        <v>1105.78</v>
      </c>
      <c r="P31" s="33"/>
      <c r="Q31" s="33">
        <v>20</v>
      </c>
      <c r="R31" s="33">
        <f>I31*5%</f>
        <v>361.65360000000004</v>
      </c>
      <c r="S31" s="33">
        <v>4000</v>
      </c>
      <c r="T31" s="33">
        <v>575</v>
      </c>
      <c r="U31" s="1">
        <f t="shared" si="14"/>
        <v>4956.6535999999996</v>
      </c>
      <c r="V31" s="36">
        <f t="shared" si="15"/>
        <v>6326.1943200000005</v>
      </c>
      <c r="W31" s="40">
        <f t="shared" si="16"/>
        <v>2679.6776799999989</v>
      </c>
      <c r="X31" s="42"/>
    </row>
    <row r="32" spans="1:24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449.98</v>
      </c>
      <c r="E32" s="39">
        <f t="shared" si="11"/>
        <v>517.79198600000007</v>
      </c>
      <c r="F32" s="39">
        <f t="shared" si="12"/>
        <v>517.79198600000007</v>
      </c>
      <c r="G32" s="34">
        <v>15.2</v>
      </c>
      <c r="H32" s="34">
        <v>15.2</v>
      </c>
      <c r="I32" s="33">
        <f t="shared" si="13"/>
        <v>6839.6959999999999</v>
      </c>
      <c r="J32" s="33">
        <v>100</v>
      </c>
      <c r="K32" s="33">
        <v>836.4</v>
      </c>
      <c r="L32" s="33">
        <f t="shared" si="0"/>
        <v>7776.0959999999995</v>
      </c>
      <c r="M32" s="36">
        <f>I32*1%</f>
        <v>68.396960000000007</v>
      </c>
      <c r="N32" s="33">
        <v>181.02</v>
      </c>
      <c r="O32" s="33">
        <v>841.13</v>
      </c>
      <c r="P32" s="33"/>
      <c r="Q32" s="33"/>
      <c r="R32" s="33"/>
      <c r="S32" s="33"/>
      <c r="T32" s="33"/>
      <c r="U32" s="1">
        <f t="shared" si="14"/>
        <v>0</v>
      </c>
      <c r="V32" s="36">
        <f t="shared" si="15"/>
        <v>1090.5469600000001</v>
      </c>
      <c r="W32" s="40">
        <f>L32-V32</f>
        <v>6685.5490399999999</v>
      </c>
      <c r="X32" s="42"/>
    </row>
    <row r="33" spans="1:24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449.98</v>
      </c>
      <c r="E33" s="39">
        <f t="shared" si="11"/>
        <v>517.79198600000007</v>
      </c>
      <c r="F33" s="39">
        <f t="shared" si="12"/>
        <v>517.79198600000007</v>
      </c>
      <c r="G33" s="34">
        <v>15.2</v>
      </c>
      <c r="H33" s="34">
        <v>15.2</v>
      </c>
      <c r="I33" s="33">
        <f t="shared" si="13"/>
        <v>6839.6959999999999</v>
      </c>
      <c r="J33" s="33">
        <v>100</v>
      </c>
      <c r="K33" s="33">
        <v>1672.8</v>
      </c>
      <c r="L33" s="33">
        <f t="shared" si="0"/>
        <v>8612.4959999999992</v>
      </c>
      <c r="M33" s="36">
        <f>I33*1%</f>
        <v>68.396960000000007</v>
      </c>
      <c r="N33" s="33">
        <v>181.02</v>
      </c>
      <c r="O33" s="33">
        <v>1019.78</v>
      </c>
      <c r="P33" s="33"/>
      <c r="Q33" s="33">
        <v>20</v>
      </c>
      <c r="R33" s="33">
        <f>I33*5%</f>
        <v>341.98480000000001</v>
      </c>
      <c r="S33" s="33"/>
      <c r="T33" s="33"/>
      <c r="U33" s="1">
        <f t="shared" si="14"/>
        <v>361.98480000000001</v>
      </c>
      <c r="V33" s="36">
        <f t="shared" si="15"/>
        <v>1631.1817599999999</v>
      </c>
      <c r="W33" s="40">
        <f t="shared" si="16"/>
        <v>6981.3142399999997</v>
      </c>
      <c r="X33" s="42"/>
    </row>
    <row r="34" spans="1:24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449.98</v>
      </c>
      <c r="E34" s="39">
        <f t="shared" si="11"/>
        <v>517.79198600000007</v>
      </c>
      <c r="F34" s="39">
        <f t="shared" si="12"/>
        <v>517.79198600000007</v>
      </c>
      <c r="G34" s="34">
        <v>15.2</v>
      </c>
      <c r="H34" s="34">
        <v>15.2</v>
      </c>
      <c r="I34" s="33">
        <f t="shared" si="13"/>
        <v>6839.6959999999999</v>
      </c>
      <c r="J34" s="33">
        <v>100</v>
      </c>
      <c r="K34" s="33">
        <v>1394</v>
      </c>
      <c r="L34" s="33">
        <f t="shared" si="0"/>
        <v>8333.6959999999999</v>
      </c>
      <c r="M34" s="36">
        <f>I34*1%</f>
        <v>68.396960000000007</v>
      </c>
      <c r="N34" s="33">
        <v>181.02</v>
      </c>
      <c r="O34" s="33">
        <v>960.23</v>
      </c>
      <c r="P34" s="33"/>
      <c r="Q34" s="33">
        <v>20</v>
      </c>
      <c r="R34" s="33">
        <f>I34*5%</f>
        <v>341.98480000000001</v>
      </c>
      <c r="S34" s="33"/>
      <c r="T34" s="33"/>
      <c r="U34" s="1">
        <f t="shared" si="14"/>
        <v>361.98480000000001</v>
      </c>
      <c r="V34" s="36">
        <f t="shared" si="15"/>
        <v>1571.63176</v>
      </c>
      <c r="W34" s="40">
        <f t="shared" si="16"/>
        <v>6762.0642399999997</v>
      </c>
      <c r="X34" s="42"/>
    </row>
    <row r="35" spans="1:24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444.62</v>
      </c>
      <c r="E35" s="39">
        <f t="shared" si="11"/>
        <v>511.62423400000006</v>
      </c>
      <c r="F35" s="39">
        <f t="shared" si="12"/>
        <v>511.62423400000006</v>
      </c>
      <c r="G35" s="34">
        <v>15.2</v>
      </c>
      <c r="H35" s="34">
        <v>15.2</v>
      </c>
      <c r="I35" s="33">
        <f t="shared" si="13"/>
        <v>6758.2240000000002</v>
      </c>
      <c r="J35" s="33">
        <v>100</v>
      </c>
      <c r="K35" s="33">
        <v>836.4</v>
      </c>
      <c r="L35" s="33">
        <f t="shared" si="0"/>
        <v>7694.6239999999998</v>
      </c>
      <c r="M35" s="36">
        <f>I35*1%</f>
        <v>67.582239999999999</v>
      </c>
      <c r="N35" s="33">
        <v>173.69</v>
      </c>
      <c r="O35" s="33">
        <v>830.18</v>
      </c>
      <c r="P35" s="33"/>
      <c r="Q35" s="33">
        <v>20</v>
      </c>
      <c r="R35" s="33">
        <f>I35*5%</f>
        <v>337.91120000000001</v>
      </c>
      <c r="S35" s="33"/>
      <c r="T35" s="33"/>
      <c r="U35" s="1">
        <f t="shared" si="14"/>
        <v>357.91120000000001</v>
      </c>
      <c r="V35" s="36">
        <f t="shared" si="15"/>
        <v>1429.3634400000001</v>
      </c>
      <c r="W35" s="40">
        <f t="shared" si="16"/>
        <v>6265.2605599999997</v>
      </c>
      <c r="X35" s="42"/>
    </row>
    <row r="36" spans="1:24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3">
        <f t="shared" si="0"/>
        <v>0</v>
      </c>
      <c r="M36" s="36"/>
      <c r="N36" s="33"/>
      <c r="O36" s="33"/>
      <c r="P36" s="33"/>
      <c r="Q36" s="33"/>
      <c r="R36" s="33"/>
      <c r="S36" s="33"/>
      <c r="T36" s="33"/>
      <c r="U36" s="1"/>
      <c r="V36" s="36"/>
      <c r="W36" s="40"/>
    </row>
    <row r="37" spans="1:24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443.42</v>
      </c>
      <c r="E37" s="39">
        <f>D37*1.1507</f>
        <v>510.24339400000002</v>
      </c>
      <c r="F37" s="39">
        <f>E37</f>
        <v>510.24339400000002</v>
      </c>
      <c r="G37" s="34">
        <v>15.2</v>
      </c>
      <c r="H37" s="34">
        <v>15.2</v>
      </c>
      <c r="I37" s="33">
        <f>D37*H37</f>
        <v>6739.9840000000004</v>
      </c>
      <c r="J37" s="33">
        <v>100</v>
      </c>
      <c r="K37" s="33">
        <v>836.4</v>
      </c>
      <c r="L37" s="33">
        <f t="shared" si="0"/>
        <v>7676.384</v>
      </c>
      <c r="M37" s="36">
        <v>0</v>
      </c>
      <c r="N37" s="33">
        <v>178.38</v>
      </c>
      <c r="O37" s="33">
        <v>889.04</v>
      </c>
      <c r="P37" s="33"/>
      <c r="Q37" s="33"/>
      <c r="R37" s="33">
        <v>0</v>
      </c>
      <c r="S37" s="33"/>
      <c r="T37" s="33"/>
      <c r="U37" s="1">
        <f>SUM(P37+Q37+R37+S37+T37)</f>
        <v>0</v>
      </c>
      <c r="V37" s="36">
        <f>SUM(M37+N37+O37+P37+Q37+R37+S37+T37)</f>
        <v>1067.42</v>
      </c>
      <c r="W37" s="40">
        <f>L37-V37</f>
        <v>6608.9639999999999</v>
      </c>
      <c r="X37" s="43"/>
    </row>
    <row r="38" spans="1:24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444.62</v>
      </c>
      <c r="E38" s="39">
        <f>D38*1.1507</f>
        <v>511.62423400000006</v>
      </c>
      <c r="F38" s="39">
        <f>E38</f>
        <v>511.62423400000006</v>
      </c>
      <c r="G38" s="34">
        <v>15.2</v>
      </c>
      <c r="H38" s="34">
        <v>15.2</v>
      </c>
      <c r="I38" s="33">
        <f>D38*H38</f>
        <v>6758.2240000000002</v>
      </c>
      <c r="J38" s="33">
        <v>100</v>
      </c>
      <c r="K38" s="33">
        <v>1672.8</v>
      </c>
      <c r="L38" s="33">
        <f t="shared" si="0"/>
        <v>8531.0239999999994</v>
      </c>
      <c r="M38" s="36">
        <f>I38*1%</f>
        <v>67.582239999999999</v>
      </c>
      <c r="N38" s="33">
        <v>178.86</v>
      </c>
      <c r="O38" s="33">
        <v>1001.97</v>
      </c>
      <c r="P38" s="33"/>
      <c r="Q38" s="33"/>
      <c r="R38" s="33"/>
      <c r="S38" s="33"/>
      <c r="T38" s="33"/>
      <c r="U38" s="1">
        <f>SUM(P38+Q38+R38+S38+T38)</f>
        <v>0</v>
      </c>
      <c r="V38" s="36">
        <f>SUM(M38+N38+O38+P38+Q38+R38+S38+T38)</f>
        <v>1248.4122400000001</v>
      </c>
      <c r="W38" s="40">
        <f>L38-V38</f>
        <v>7282.6117599999998</v>
      </c>
      <c r="X38" s="48"/>
    </row>
    <row r="39" spans="1:24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378.29</v>
      </c>
      <c r="E39" s="39">
        <f>D39*1.1507</f>
        <v>435.29830300000003</v>
      </c>
      <c r="F39" s="39">
        <f>E39</f>
        <v>435.29830300000003</v>
      </c>
      <c r="G39" s="37">
        <v>15.2</v>
      </c>
      <c r="H39" s="34">
        <v>15.2</v>
      </c>
      <c r="I39" s="33">
        <f>D39*H39</f>
        <v>5750.0079999999998</v>
      </c>
      <c r="J39" s="33">
        <v>100</v>
      </c>
      <c r="K39" s="33"/>
      <c r="L39" s="33">
        <f t="shared" si="0"/>
        <v>5850.0079999999998</v>
      </c>
      <c r="M39" s="36">
        <f>I39*1%</f>
        <v>57.500079999999997</v>
      </c>
      <c r="N39" s="33">
        <v>144.27000000000001</v>
      </c>
      <c r="O39" s="33">
        <v>509.13</v>
      </c>
      <c r="P39" s="33"/>
      <c r="Q39" s="33"/>
      <c r="R39" s="33"/>
      <c r="S39" s="33"/>
      <c r="T39" s="33"/>
      <c r="U39" s="1">
        <f>SUM(P39+Q39+R39+S39+T39)</f>
        <v>0</v>
      </c>
      <c r="V39" s="36">
        <f>SUM(M39+N39+O39+P39+Q39+R39+S39+T39)</f>
        <v>710.90008</v>
      </c>
      <c r="W39" s="40">
        <f>L39-V39</f>
        <v>5139.1079199999995</v>
      </c>
      <c r="X39" s="42"/>
    </row>
    <row r="40" spans="1:24" ht="27.95" customHeight="1" x14ac:dyDescent="0.25">
      <c r="A40" s="37">
        <f>A39+1</f>
        <v>24</v>
      </c>
      <c r="B40" s="30" t="s">
        <v>348</v>
      </c>
      <c r="C40" s="49" t="s">
        <v>349</v>
      </c>
      <c r="D40" s="5">
        <v>427.63</v>
      </c>
      <c r="E40" s="39">
        <f>D40*1.1507</f>
        <v>492.07384100000002</v>
      </c>
      <c r="F40" s="39">
        <f>E40</f>
        <v>492.07384100000002</v>
      </c>
      <c r="G40" s="37">
        <v>15.2</v>
      </c>
      <c r="H40" s="34">
        <v>13</v>
      </c>
      <c r="I40" s="33">
        <f>D40*H40</f>
        <v>5559.19</v>
      </c>
      <c r="J40" s="33">
        <v>100</v>
      </c>
      <c r="K40" s="33"/>
      <c r="L40" s="33">
        <f t="shared" si="0"/>
        <v>5659.19</v>
      </c>
      <c r="M40" s="36"/>
      <c r="N40" s="33">
        <v>144.27000000000001</v>
      </c>
      <c r="O40" s="33">
        <v>405.8</v>
      </c>
      <c r="P40" s="33"/>
      <c r="Q40" s="33"/>
      <c r="R40" s="33"/>
      <c r="S40" s="33"/>
      <c r="T40" s="33"/>
      <c r="U40" s="1">
        <f>SUM(P40+Q40+R40+S40+T40)</f>
        <v>0</v>
      </c>
      <c r="V40" s="36">
        <f>SUM(M40+N40+O40+P40+Q40+R40+S40+T40)</f>
        <v>550.07000000000005</v>
      </c>
      <c r="W40" s="40">
        <f>L40-V40</f>
        <v>5109.12</v>
      </c>
      <c r="X40" s="42"/>
    </row>
    <row r="41" spans="1:24" ht="27.95" customHeight="1" x14ac:dyDescent="0.25">
      <c r="A41" s="37"/>
      <c r="B41" s="30"/>
      <c r="C41" s="31" t="s">
        <v>82</v>
      </c>
      <c r="D41" s="5"/>
      <c r="E41" s="39"/>
      <c r="F41" s="39"/>
      <c r="G41" s="34"/>
      <c r="H41" s="34"/>
      <c r="I41" s="33"/>
      <c r="J41" s="33"/>
      <c r="K41" s="33"/>
      <c r="L41" s="33">
        <f t="shared" si="0"/>
        <v>0</v>
      </c>
      <c r="M41" s="36"/>
      <c r="N41" s="33"/>
      <c r="O41" s="33"/>
      <c r="P41" s="33"/>
      <c r="Q41" s="33"/>
      <c r="R41" s="33"/>
      <c r="S41" s="33"/>
      <c r="T41" s="33"/>
      <c r="U41" s="1"/>
      <c r="V41" s="36"/>
      <c r="W41" s="40"/>
      <c r="X41" s="50"/>
    </row>
    <row r="42" spans="1:24" ht="27.95" customHeight="1" x14ac:dyDescent="0.25">
      <c r="A42" s="37">
        <f>A40+1</f>
        <v>25</v>
      </c>
      <c r="B42" s="37" t="s">
        <v>83</v>
      </c>
      <c r="C42" s="36" t="s">
        <v>84</v>
      </c>
      <c r="D42" s="5">
        <v>443.42</v>
      </c>
      <c r="E42" s="39">
        <f>D42*1.1507</f>
        <v>510.24339400000002</v>
      </c>
      <c r="F42" s="39">
        <f>E42</f>
        <v>510.24339400000002</v>
      </c>
      <c r="G42" s="34">
        <v>15.2</v>
      </c>
      <c r="H42" s="34">
        <v>15.2</v>
      </c>
      <c r="I42" s="33">
        <f>D42*H42</f>
        <v>6739.9840000000004</v>
      </c>
      <c r="J42" s="33">
        <v>100</v>
      </c>
      <c r="K42" s="33">
        <v>836.4</v>
      </c>
      <c r="L42" s="33">
        <f t="shared" si="0"/>
        <v>7676.384</v>
      </c>
      <c r="M42" s="36">
        <v>0</v>
      </c>
      <c r="N42" s="33">
        <v>178.38</v>
      </c>
      <c r="O42" s="33">
        <v>889.04</v>
      </c>
      <c r="P42" s="33"/>
      <c r="Q42" s="33"/>
      <c r="R42" s="33"/>
      <c r="S42" s="33"/>
      <c r="T42" s="33"/>
      <c r="U42" s="1">
        <f>SUM(P42+Q42+R42+S42+T42)</f>
        <v>0</v>
      </c>
      <c r="V42" s="36">
        <f>SUM(M42+N42+O42+P42+Q42+R42+S42+T42)</f>
        <v>1067.42</v>
      </c>
      <c r="W42" s="40">
        <f>L42-V42</f>
        <v>6608.9639999999999</v>
      </c>
      <c r="X42" s="42"/>
    </row>
    <row r="43" spans="1:24" ht="27.95" customHeight="1" x14ac:dyDescent="0.25">
      <c r="A43" s="37">
        <f>A42+1</f>
        <v>26</v>
      </c>
      <c r="B43" s="30" t="s">
        <v>85</v>
      </c>
      <c r="C43" s="38" t="s">
        <v>86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v>100</v>
      </c>
      <c r="K43" s="33">
        <v>1394</v>
      </c>
      <c r="L43" s="33">
        <f t="shared" si="0"/>
        <v>8333.6959999999999</v>
      </c>
      <c r="M43" s="36">
        <f>I43*1%</f>
        <v>68.396960000000007</v>
      </c>
      <c r="N43" s="33">
        <v>181.02</v>
      </c>
      <c r="O43" s="33">
        <v>960.23</v>
      </c>
      <c r="P43" s="33"/>
      <c r="Q43" s="33">
        <v>20</v>
      </c>
      <c r="R43" s="33">
        <f>I43*5%</f>
        <v>341.98480000000001</v>
      </c>
      <c r="S43" s="33"/>
      <c r="T43" s="33"/>
      <c r="U43" s="1">
        <f>SUM(P43+Q43+R43+S43+T43)</f>
        <v>361.98480000000001</v>
      </c>
      <c r="V43" s="36">
        <f>SUM(M43+N43+O43+P43+Q43+R43+S43+T43)</f>
        <v>1571.63176</v>
      </c>
      <c r="W43" s="40">
        <f>L43-V43</f>
        <v>6762.0642399999997</v>
      </c>
      <c r="X43" s="48"/>
    </row>
    <row r="44" spans="1:24" ht="27.95" customHeight="1" x14ac:dyDescent="0.25">
      <c r="A44" s="37">
        <f>A43+1</f>
        <v>27</v>
      </c>
      <c r="B44" s="30" t="s">
        <v>87</v>
      </c>
      <c r="C44" s="38" t="s">
        <v>88</v>
      </c>
      <c r="D44" s="5">
        <v>449.98</v>
      </c>
      <c r="E44" s="39">
        <f>D44*1.1507</f>
        <v>517.79198600000007</v>
      </c>
      <c r="F44" s="39">
        <f>E44</f>
        <v>517.79198600000007</v>
      </c>
      <c r="G44" s="34">
        <v>15.2</v>
      </c>
      <c r="H44" s="34">
        <v>15.2</v>
      </c>
      <c r="I44" s="33">
        <f>D44*H44</f>
        <v>6839.6959999999999</v>
      </c>
      <c r="J44" s="33">
        <v>100</v>
      </c>
      <c r="K44" s="33">
        <v>836.4</v>
      </c>
      <c r="L44" s="33">
        <f t="shared" si="0"/>
        <v>7776.0959999999995</v>
      </c>
      <c r="M44" s="36">
        <f>I44*1%</f>
        <v>68.396960000000007</v>
      </c>
      <c r="N44" s="33">
        <v>181.02</v>
      </c>
      <c r="O44" s="33">
        <v>841.13</v>
      </c>
      <c r="P44" s="33"/>
      <c r="Q44" s="33"/>
      <c r="R44" s="33"/>
      <c r="S44" s="33"/>
      <c r="T44" s="33"/>
      <c r="U44" s="1">
        <f>SUM(P44+Q44+R44+S44+T44)</f>
        <v>0</v>
      </c>
      <c r="V44" s="36">
        <f>SUM(M44+N44+O44+P44+Q44+R44+S44+T44)</f>
        <v>1090.5469600000001</v>
      </c>
      <c r="W44" s="40">
        <f>L44-V44</f>
        <v>6685.5490399999999</v>
      </c>
      <c r="X44" s="42"/>
    </row>
    <row r="45" spans="1:24" ht="27.95" customHeight="1" x14ac:dyDescent="0.25">
      <c r="A45" s="37"/>
      <c r="B45" s="30"/>
      <c r="C45" s="31" t="s">
        <v>91</v>
      </c>
      <c r="D45" s="5"/>
      <c r="E45" s="39"/>
      <c r="F45" s="39"/>
      <c r="G45" s="34"/>
      <c r="H45" s="34"/>
      <c r="I45" s="33"/>
      <c r="J45" s="33"/>
      <c r="K45" s="33"/>
      <c r="L45" s="33">
        <f t="shared" si="0"/>
        <v>0</v>
      </c>
      <c r="M45" s="36"/>
      <c r="N45" s="33"/>
      <c r="O45" s="33"/>
      <c r="P45" s="33"/>
      <c r="Q45" s="33"/>
      <c r="R45" s="33"/>
      <c r="S45" s="33"/>
      <c r="T45" s="33"/>
      <c r="U45" s="1"/>
      <c r="V45" s="36"/>
      <c r="W45" s="40"/>
    </row>
    <row r="46" spans="1:24" ht="27.95" customHeight="1" x14ac:dyDescent="0.25">
      <c r="A46" s="37">
        <f>A44+1</f>
        <v>28</v>
      </c>
      <c r="B46" s="30" t="s">
        <v>92</v>
      </c>
      <c r="C46" s="38" t="s">
        <v>93</v>
      </c>
      <c r="D46" s="5">
        <v>443.42</v>
      </c>
      <c r="E46" s="39">
        <f>D46*1.1507</f>
        <v>510.24339400000002</v>
      </c>
      <c r="F46" s="39">
        <f>E46</f>
        <v>510.24339400000002</v>
      </c>
      <c r="G46" s="34">
        <v>15.2</v>
      </c>
      <c r="H46" s="34">
        <v>15.2</v>
      </c>
      <c r="I46" s="33">
        <f>D46*H46</f>
        <v>6739.9840000000004</v>
      </c>
      <c r="J46" s="33">
        <v>100</v>
      </c>
      <c r="K46" s="33"/>
      <c r="L46" s="33">
        <f t="shared" si="0"/>
        <v>6839.9840000000004</v>
      </c>
      <c r="M46" s="36">
        <v>0</v>
      </c>
      <c r="N46" s="33">
        <v>178.38</v>
      </c>
      <c r="O46" s="33">
        <v>739.15</v>
      </c>
      <c r="P46" s="33"/>
      <c r="Q46" s="33"/>
      <c r="R46" s="33"/>
      <c r="S46" s="33">
        <v>1000</v>
      </c>
      <c r="T46" s="33"/>
      <c r="U46" s="1">
        <f>SUM(P46+Q46+R46+S46+T46)</f>
        <v>1000</v>
      </c>
      <c r="V46" s="36">
        <f>SUM(M46+N46+O46+P46+Q46+R46+S46+T46)</f>
        <v>1917.53</v>
      </c>
      <c r="W46" s="40">
        <f>L46-V46</f>
        <v>4922.4540000000006</v>
      </c>
      <c r="X46" s="42"/>
    </row>
    <row r="47" spans="1:24" ht="27.95" customHeight="1" x14ac:dyDescent="0.25">
      <c r="A47" s="37">
        <f>A46+1</f>
        <v>29</v>
      </c>
      <c r="B47" s="30" t="s">
        <v>94</v>
      </c>
      <c r="C47" s="38" t="s">
        <v>326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100</v>
      </c>
      <c r="K47" s="33">
        <v>1672.8</v>
      </c>
      <c r="L47" s="33">
        <f t="shared" si="0"/>
        <v>7677.6959999999999</v>
      </c>
      <c r="M47" s="36">
        <v>56.24</v>
      </c>
      <c r="N47" s="33">
        <v>156.28</v>
      </c>
      <c r="O47" s="33">
        <v>820.46</v>
      </c>
      <c r="P47" s="33"/>
      <c r="Q47" s="33">
        <v>20</v>
      </c>
      <c r="R47" s="33">
        <f>I47*5%</f>
        <v>295.2448</v>
      </c>
      <c r="S47" s="33"/>
      <c r="T47" s="33"/>
      <c r="U47" s="1">
        <f>SUM(P47+Q47+R47+S47+T47)</f>
        <v>315.2448</v>
      </c>
      <c r="V47" s="36">
        <f>SUM(M47+N47+O47+P47+Q47+R47+S47+T47)</f>
        <v>1348.2248</v>
      </c>
      <c r="W47" s="40">
        <f>L47-V47</f>
        <v>6329.4712</v>
      </c>
      <c r="X47" s="42"/>
    </row>
    <row r="48" spans="1:24" ht="27.95" customHeight="1" x14ac:dyDescent="0.25">
      <c r="A48" s="37">
        <f>A47+1</f>
        <v>30</v>
      </c>
      <c r="B48" s="30" t="s">
        <v>95</v>
      </c>
      <c r="C48" s="38" t="s">
        <v>96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v>100</v>
      </c>
      <c r="K48" s="33">
        <v>1394</v>
      </c>
      <c r="L48" s="33">
        <f t="shared" si="0"/>
        <v>7398.8959999999997</v>
      </c>
      <c r="M48" s="36">
        <v>56.24</v>
      </c>
      <c r="N48" s="33">
        <v>156.28</v>
      </c>
      <c r="O48" s="33">
        <v>770.5</v>
      </c>
      <c r="P48" s="33"/>
      <c r="Q48" s="33">
        <v>20</v>
      </c>
      <c r="R48" s="33">
        <f>I48*5%</f>
        <v>295.2448</v>
      </c>
      <c r="S48" s="33"/>
      <c r="T48" s="33">
        <v>394</v>
      </c>
      <c r="U48" s="1">
        <f>SUM(P48+Q48+R48+S48+T48)</f>
        <v>709.24479999999994</v>
      </c>
      <c r="V48" s="36">
        <f>SUM(M48+N48+O48+P48+Q48+R48+S48+T48)</f>
        <v>1692.2647999999999</v>
      </c>
      <c r="W48" s="40">
        <f>L48-V48</f>
        <v>5706.6311999999998</v>
      </c>
      <c r="X48" s="42"/>
    </row>
    <row r="49" spans="1:24" ht="27.95" customHeight="1" x14ac:dyDescent="0.25">
      <c r="A49" s="37">
        <f>A48+1</f>
        <v>31</v>
      </c>
      <c r="B49" s="30" t="s">
        <v>97</v>
      </c>
      <c r="C49" s="38" t="s">
        <v>98</v>
      </c>
      <c r="D49" s="5">
        <v>388.48</v>
      </c>
      <c r="E49" s="39">
        <f>D49*1.1507</f>
        <v>447.02393600000005</v>
      </c>
      <c r="F49" s="39">
        <f>E49</f>
        <v>447.02393600000005</v>
      </c>
      <c r="G49" s="34">
        <v>15.2</v>
      </c>
      <c r="H49" s="34">
        <v>15.2</v>
      </c>
      <c r="I49" s="33">
        <f>D49*H49</f>
        <v>5904.8959999999997</v>
      </c>
      <c r="J49" s="33">
        <v>100</v>
      </c>
      <c r="K49" s="33">
        <v>1394</v>
      </c>
      <c r="L49" s="33">
        <f t="shared" si="0"/>
        <v>7398.8959999999997</v>
      </c>
      <c r="M49" s="36">
        <f>I49*1%</f>
        <v>59.048960000000001</v>
      </c>
      <c r="N49" s="33">
        <v>156.28</v>
      </c>
      <c r="O49" s="33">
        <v>767.69</v>
      </c>
      <c r="P49" s="33"/>
      <c r="Q49" s="33">
        <v>20</v>
      </c>
      <c r="R49" s="33">
        <f>I49*5%</f>
        <v>295.2448</v>
      </c>
      <c r="S49" s="33"/>
      <c r="T49" s="33"/>
      <c r="U49" s="1">
        <f>SUM(P49+Q49+R49+S49+T49)</f>
        <v>315.2448</v>
      </c>
      <c r="V49" s="36">
        <f>SUM(M49+N49+O49+P49+Q49+R49+S49+T49)</f>
        <v>1298.26376</v>
      </c>
      <c r="W49" s="40">
        <f>L49-V49</f>
        <v>6100.6322399999999</v>
      </c>
      <c r="X49" s="42"/>
    </row>
    <row r="50" spans="1:24" ht="27.95" customHeight="1" x14ac:dyDescent="0.25">
      <c r="A50" s="37"/>
      <c r="B50" s="30"/>
      <c r="C50" s="31" t="s">
        <v>99</v>
      </c>
      <c r="D50" s="5"/>
      <c r="E50" s="39"/>
      <c r="F50" s="39"/>
      <c r="G50" s="34"/>
      <c r="H50" s="34"/>
      <c r="I50" s="33"/>
      <c r="J50" s="33"/>
      <c r="K50" s="33"/>
      <c r="L50" s="33">
        <f t="shared" si="0"/>
        <v>0</v>
      </c>
      <c r="M50" s="36"/>
      <c r="N50" s="33"/>
      <c r="O50" s="33"/>
      <c r="P50" s="33"/>
      <c r="Q50" s="33"/>
      <c r="R50" s="33"/>
      <c r="S50" s="33"/>
      <c r="T50" s="33"/>
      <c r="U50" s="1"/>
      <c r="V50" s="36"/>
      <c r="W50" s="40"/>
    </row>
    <row r="51" spans="1:24" ht="27.95" customHeight="1" x14ac:dyDescent="0.25">
      <c r="A51" s="37">
        <f>A49+1</f>
        <v>32</v>
      </c>
      <c r="B51" s="30" t="s">
        <v>100</v>
      </c>
      <c r="C51" s="38" t="s">
        <v>101</v>
      </c>
      <c r="D51" s="5">
        <v>419.62</v>
      </c>
      <c r="E51" s="39">
        <f>D51*1.1507</f>
        <v>482.85673400000002</v>
      </c>
      <c r="F51" s="39">
        <f>E51</f>
        <v>482.85673400000002</v>
      </c>
      <c r="G51" s="34">
        <v>15.2</v>
      </c>
      <c r="H51" s="34">
        <v>15.2</v>
      </c>
      <c r="I51" s="33">
        <f>D51*H51</f>
        <v>6378.2240000000002</v>
      </c>
      <c r="J51" s="33">
        <v>100</v>
      </c>
      <c r="K51" s="33"/>
      <c r="L51" s="33">
        <f t="shared" si="0"/>
        <v>6478.2240000000002</v>
      </c>
      <c r="M51" s="36">
        <v>0</v>
      </c>
      <c r="N51" s="33">
        <v>168.81</v>
      </c>
      <c r="O51" s="33">
        <v>668.89</v>
      </c>
      <c r="P51" s="33"/>
      <c r="Q51" s="33"/>
      <c r="R51" s="33"/>
      <c r="S51" s="33">
        <v>500</v>
      </c>
      <c r="T51" s="33"/>
      <c r="U51" s="1">
        <f>SUM(P51+Q51+R51+S51+T51)</f>
        <v>500</v>
      </c>
      <c r="V51" s="36">
        <f>SUM(M51+N51+O51+P51+Q51+R51+S51+T51)</f>
        <v>1337.7</v>
      </c>
      <c r="W51" s="40">
        <f>L51-V51</f>
        <v>5140.5240000000003</v>
      </c>
      <c r="X51" s="42"/>
    </row>
    <row r="52" spans="1:24" ht="27.95" customHeight="1" x14ac:dyDescent="0.25">
      <c r="A52" s="37">
        <f>A51+1</f>
        <v>33</v>
      </c>
      <c r="B52" s="30" t="s">
        <v>330</v>
      </c>
      <c r="C52" s="38" t="s">
        <v>331</v>
      </c>
      <c r="D52" s="5">
        <v>267.25</v>
      </c>
      <c r="E52" s="39">
        <f>D52*1.1507</f>
        <v>307.52457500000003</v>
      </c>
      <c r="F52" s="39">
        <f>E52</f>
        <v>307.52457500000003</v>
      </c>
      <c r="G52" s="34">
        <v>15.2</v>
      </c>
      <c r="H52" s="34">
        <v>0</v>
      </c>
      <c r="I52" s="33">
        <f>D52*H52</f>
        <v>0</v>
      </c>
      <c r="J52" s="33">
        <v>0</v>
      </c>
      <c r="K52" s="33"/>
      <c r="L52" s="33">
        <f t="shared" si="0"/>
        <v>0</v>
      </c>
      <c r="M52" s="36">
        <v>0</v>
      </c>
      <c r="N52" s="33">
        <v>0</v>
      </c>
      <c r="O52" s="33">
        <v>0</v>
      </c>
      <c r="P52" s="33"/>
      <c r="Q52" s="33"/>
      <c r="R52" s="33"/>
      <c r="S52" s="33"/>
      <c r="T52" s="33"/>
      <c r="U52" s="1">
        <f>SUM(P52+Q52+R52+S52+T52)</f>
        <v>0</v>
      </c>
      <c r="V52" s="36">
        <f>SUM(M52+N52+O52+P52+Q52+R52+S52+T52)</f>
        <v>0</v>
      </c>
      <c r="W52" s="40">
        <f>L52-V52</f>
        <v>0</v>
      </c>
      <c r="X52" s="42"/>
    </row>
    <row r="53" spans="1:24" ht="27.95" customHeight="1" x14ac:dyDescent="0.25">
      <c r="A53" s="37">
        <f>A52+1</f>
        <v>34</v>
      </c>
      <c r="B53" s="30" t="s">
        <v>104</v>
      </c>
      <c r="C53" s="38" t="s">
        <v>105</v>
      </c>
      <c r="D53" s="5">
        <v>168</v>
      </c>
      <c r="E53" s="39">
        <f>D53*1.1507</f>
        <v>193.3176</v>
      </c>
      <c r="F53" s="39">
        <f>E53</f>
        <v>193.3176</v>
      </c>
      <c r="G53" s="34">
        <v>15.2</v>
      </c>
      <c r="H53" s="34">
        <v>15.2</v>
      </c>
      <c r="I53" s="33">
        <f>D53*H53</f>
        <v>2553.6</v>
      </c>
      <c r="J53" s="33">
        <v>100</v>
      </c>
      <c r="K53" s="33">
        <v>1394</v>
      </c>
      <c r="L53" s="33">
        <f t="shared" si="0"/>
        <v>4047.6</v>
      </c>
      <c r="M53" s="36">
        <f>I53*1%</f>
        <v>25.536000000000001</v>
      </c>
      <c r="N53" s="33">
        <v>0</v>
      </c>
      <c r="O53" s="33"/>
      <c r="P53" s="33"/>
      <c r="Q53" s="33">
        <v>20</v>
      </c>
      <c r="R53" s="33">
        <f>I53*5%</f>
        <v>127.68</v>
      </c>
      <c r="S53" s="33"/>
      <c r="T53" s="33"/>
      <c r="U53" s="1">
        <f>SUM(P53+Q53+R53+S53+T53)</f>
        <v>147.68</v>
      </c>
      <c r="V53" s="36">
        <f>SUM(M53+N53+O53+P53+Q53+R53+S53+T53)</f>
        <v>173.21600000000001</v>
      </c>
      <c r="W53" s="40">
        <f>L53-V53</f>
        <v>3874.384</v>
      </c>
      <c r="X53" s="42"/>
    </row>
    <row r="54" spans="1:24" ht="27.95" customHeight="1" x14ac:dyDescent="0.25">
      <c r="A54" s="37">
        <f>A53+1</f>
        <v>35</v>
      </c>
      <c r="B54" s="30" t="s">
        <v>106</v>
      </c>
      <c r="C54" s="38" t="s">
        <v>107</v>
      </c>
      <c r="D54" s="5">
        <v>136.5</v>
      </c>
      <c r="E54" s="39">
        <f>D54*1.1507</f>
        <v>157.07055</v>
      </c>
      <c r="F54" s="39">
        <f>E54</f>
        <v>157.07055</v>
      </c>
      <c r="G54" s="34">
        <v>15.2</v>
      </c>
      <c r="H54" s="34">
        <v>15.2</v>
      </c>
      <c r="I54" s="33">
        <f>D54*H54</f>
        <v>2074.7999999999997</v>
      </c>
      <c r="J54" s="33">
        <v>100</v>
      </c>
      <c r="K54" s="33">
        <v>1394</v>
      </c>
      <c r="L54" s="33">
        <f t="shared" si="0"/>
        <v>3568.7999999999997</v>
      </c>
      <c r="M54" s="36">
        <f>I54*1%</f>
        <v>20.747999999999998</v>
      </c>
      <c r="N54" s="33">
        <v>0</v>
      </c>
      <c r="O54" s="33"/>
      <c r="P54" s="33"/>
      <c r="Q54" s="33">
        <v>20</v>
      </c>
      <c r="R54" s="33">
        <f>I54*5%</f>
        <v>103.74</v>
      </c>
      <c r="S54" s="33"/>
      <c r="T54" s="33"/>
      <c r="U54" s="1">
        <f>SUM(P54+Q54+R54+S54+T54)</f>
        <v>123.74</v>
      </c>
      <c r="V54" s="36">
        <f>SUM(M54+N54+O54+P54+Q54+R54+S54+T54)</f>
        <v>144.488</v>
      </c>
      <c r="W54" s="40">
        <f>L54-V54</f>
        <v>3424.3119999999999</v>
      </c>
      <c r="X54" s="42"/>
    </row>
    <row r="55" spans="1:24" ht="27.95" customHeight="1" x14ac:dyDescent="0.25">
      <c r="A55" s="37">
        <f>A54+1</f>
        <v>36</v>
      </c>
      <c r="B55" s="30" t="s">
        <v>305</v>
      </c>
      <c r="C55" s="38" t="s">
        <v>306</v>
      </c>
      <c r="D55" s="5">
        <v>168</v>
      </c>
      <c r="E55" s="39">
        <f>D55*1.1507</f>
        <v>193.3176</v>
      </c>
      <c r="F55" s="39">
        <f>E55</f>
        <v>193.3176</v>
      </c>
      <c r="G55" s="34">
        <v>15.2</v>
      </c>
      <c r="H55" s="34">
        <v>15.2</v>
      </c>
      <c r="I55" s="33">
        <f>D55*H55</f>
        <v>2553.6</v>
      </c>
      <c r="J55" s="33">
        <v>100</v>
      </c>
      <c r="K55" s="33"/>
      <c r="L55" s="33">
        <f t="shared" si="0"/>
        <v>2653.6</v>
      </c>
      <c r="M55" s="36">
        <f>I55*1%</f>
        <v>25.536000000000001</v>
      </c>
      <c r="N55" s="33">
        <v>0</v>
      </c>
      <c r="O55" s="33"/>
      <c r="P55" s="33"/>
      <c r="Q55" s="33">
        <v>20</v>
      </c>
      <c r="R55" s="33">
        <f>I55*5%</f>
        <v>127.68</v>
      </c>
      <c r="S55" s="33"/>
      <c r="T55" s="33">
        <v>575</v>
      </c>
      <c r="U55" s="1">
        <f>SUM(P55+Q55+R55+S55+T55)</f>
        <v>722.68000000000006</v>
      </c>
      <c r="V55" s="36">
        <f>SUM(M55+N55+O55+P55+Q55+R55+S55+T55)</f>
        <v>748.21600000000001</v>
      </c>
      <c r="W55" s="40">
        <f>L55-V55</f>
        <v>1905.384</v>
      </c>
      <c r="X55" s="42"/>
    </row>
    <row r="56" spans="1:24" ht="27.95" customHeight="1" x14ac:dyDescent="0.25">
      <c r="A56" s="37"/>
      <c r="B56" s="30"/>
      <c r="C56" s="31" t="s">
        <v>108</v>
      </c>
      <c r="D56" s="5"/>
      <c r="E56" s="39"/>
      <c r="F56" s="39"/>
      <c r="G56" s="34"/>
      <c r="H56" s="34"/>
      <c r="I56" s="33"/>
      <c r="J56" s="33"/>
      <c r="K56" s="33"/>
      <c r="L56" s="33">
        <f t="shared" si="0"/>
        <v>0</v>
      </c>
      <c r="M56" s="36"/>
      <c r="N56" s="33"/>
      <c r="O56" s="33"/>
      <c r="P56" s="33"/>
      <c r="Q56" s="33"/>
      <c r="R56" s="33"/>
      <c r="S56" s="33"/>
      <c r="T56" s="33"/>
      <c r="U56" s="1"/>
      <c r="V56" s="36"/>
      <c r="W56" s="40"/>
    </row>
    <row r="57" spans="1:24" ht="27.95" customHeight="1" x14ac:dyDescent="0.25">
      <c r="A57" s="37">
        <f>A55+1</f>
        <v>37</v>
      </c>
      <c r="B57" s="30" t="s">
        <v>89</v>
      </c>
      <c r="C57" s="38" t="s">
        <v>90</v>
      </c>
      <c r="D57" s="5">
        <v>449.98</v>
      </c>
      <c r="E57" s="39">
        <f>D57*1.1507</f>
        <v>517.79198600000007</v>
      </c>
      <c r="F57" s="39">
        <f t="shared" ref="F57:F72" si="17">E57</f>
        <v>517.79198600000007</v>
      </c>
      <c r="G57" s="34">
        <v>15.2</v>
      </c>
      <c r="H57" s="34">
        <v>15.2</v>
      </c>
      <c r="I57" s="33">
        <f>D57*H57</f>
        <v>6839.6959999999999</v>
      </c>
      <c r="J57" s="33">
        <v>100</v>
      </c>
      <c r="K57" s="33">
        <v>1394</v>
      </c>
      <c r="L57" s="33">
        <f t="shared" si="0"/>
        <v>8333.6959999999999</v>
      </c>
      <c r="M57" s="36">
        <v>0</v>
      </c>
      <c r="N57" s="33">
        <v>181.02</v>
      </c>
      <c r="O57" s="33">
        <v>1028.6300000000001</v>
      </c>
      <c r="P57" s="33"/>
      <c r="Q57" s="33"/>
      <c r="R57" s="33"/>
      <c r="S57" s="33">
        <v>625</v>
      </c>
      <c r="T57" s="33"/>
      <c r="U57" s="1">
        <f t="shared" ref="U57:U72" si="18">SUM(P57+Q57+R57+S57+T57)</f>
        <v>625</v>
      </c>
      <c r="V57" s="36">
        <f t="shared" ref="V57:V72" si="19">SUM(M57+N57+O57+P57+Q57+R57+S57+T57)</f>
        <v>1834.65</v>
      </c>
      <c r="W57" s="40">
        <f t="shared" ref="W57:W72" si="20">L57-V57</f>
        <v>6499.0460000000003</v>
      </c>
      <c r="X57" s="42"/>
    </row>
    <row r="58" spans="1:24" ht="27.95" customHeight="1" x14ac:dyDescent="0.25">
      <c r="A58" s="37">
        <f>A57+1</f>
        <v>38</v>
      </c>
      <c r="B58" s="30" t="s">
        <v>109</v>
      </c>
      <c r="C58" s="38" t="s">
        <v>110</v>
      </c>
      <c r="D58" s="5">
        <v>426.58</v>
      </c>
      <c r="E58" s="39">
        <f t="shared" ref="E58:E72" si="21">D58*1.1507</f>
        <v>490.86560600000001</v>
      </c>
      <c r="F58" s="39">
        <f t="shared" si="17"/>
        <v>490.86560600000001</v>
      </c>
      <c r="G58" s="34">
        <v>15.2</v>
      </c>
      <c r="H58" s="34">
        <v>15.2</v>
      </c>
      <c r="I58" s="33">
        <f t="shared" ref="I58:I72" si="22">D58*H58</f>
        <v>6484.0159999999996</v>
      </c>
      <c r="J58" s="33">
        <v>100</v>
      </c>
      <c r="K58" s="33">
        <v>1951.6</v>
      </c>
      <c r="L58" s="33">
        <f t="shared" si="0"/>
        <v>8535.616</v>
      </c>
      <c r="M58" s="36">
        <f>I58*1%</f>
        <v>64.840159999999997</v>
      </c>
      <c r="N58" s="33">
        <v>163.27000000000001</v>
      </c>
      <c r="O58" s="33">
        <v>1009.9</v>
      </c>
      <c r="P58" s="33"/>
      <c r="Q58" s="33"/>
      <c r="R58" s="33"/>
      <c r="S58" s="33"/>
      <c r="T58" s="33"/>
      <c r="U58" s="1">
        <f t="shared" si="18"/>
        <v>0</v>
      </c>
      <c r="V58" s="36">
        <f t="shared" si="19"/>
        <v>1238.01016</v>
      </c>
      <c r="W58" s="40">
        <f t="shared" si="20"/>
        <v>7297.6058400000002</v>
      </c>
      <c r="X58" s="42"/>
    </row>
    <row r="59" spans="1:24" ht="27.95" customHeight="1" x14ac:dyDescent="0.25">
      <c r="A59" s="37">
        <f t="shared" ref="A59:A70" si="23">A58+1</f>
        <v>39</v>
      </c>
      <c r="B59" s="30" t="s">
        <v>111</v>
      </c>
      <c r="C59" s="38" t="s">
        <v>112</v>
      </c>
      <c r="D59" s="5">
        <v>426.58</v>
      </c>
      <c r="E59" s="39">
        <f t="shared" si="21"/>
        <v>490.86560600000001</v>
      </c>
      <c r="F59" s="39">
        <f t="shared" si="17"/>
        <v>490.86560600000001</v>
      </c>
      <c r="G59" s="34">
        <v>15.2</v>
      </c>
      <c r="H59" s="34">
        <v>15.2</v>
      </c>
      <c r="I59" s="33">
        <f t="shared" si="22"/>
        <v>6484.0159999999996</v>
      </c>
      <c r="J59" s="33">
        <v>100</v>
      </c>
      <c r="K59" s="33">
        <v>836.4</v>
      </c>
      <c r="L59" s="33">
        <f t="shared" si="0"/>
        <v>7420.4159999999993</v>
      </c>
      <c r="M59" s="36">
        <f>I59*1%</f>
        <v>64.840159999999997</v>
      </c>
      <c r="N59" s="33">
        <v>163.27000000000001</v>
      </c>
      <c r="O59" s="33">
        <v>782.82</v>
      </c>
      <c r="P59" s="33"/>
      <c r="Q59" s="33">
        <v>20</v>
      </c>
      <c r="R59" s="33">
        <f>I59*5%</f>
        <v>324.20080000000002</v>
      </c>
      <c r="S59" s="33"/>
      <c r="T59" s="33">
        <v>575</v>
      </c>
      <c r="U59" s="1">
        <f t="shared" si="18"/>
        <v>919.20080000000007</v>
      </c>
      <c r="V59" s="36">
        <f t="shared" si="19"/>
        <v>1930.1309600000002</v>
      </c>
      <c r="W59" s="40">
        <f t="shared" si="20"/>
        <v>5490.2850399999988</v>
      </c>
      <c r="X59" s="42"/>
    </row>
    <row r="60" spans="1:24" ht="27.95" customHeight="1" x14ac:dyDescent="0.25">
      <c r="A60" s="37">
        <f t="shared" si="23"/>
        <v>40</v>
      </c>
      <c r="B60" s="30" t="s">
        <v>113</v>
      </c>
      <c r="C60" s="38" t="s">
        <v>114</v>
      </c>
      <c r="D60" s="5">
        <v>426.58</v>
      </c>
      <c r="E60" s="39">
        <f t="shared" si="21"/>
        <v>490.86560600000001</v>
      </c>
      <c r="F60" s="39">
        <f t="shared" si="17"/>
        <v>490.86560600000001</v>
      </c>
      <c r="G60" s="34">
        <v>15.2</v>
      </c>
      <c r="H60" s="34">
        <v>15.2</v>
      </c>
      <c r="I60" s="33">
        <f t="shared" si="22"/>
        <v>6484.0159999999996</v>
      </c>
      <c r="J60" s="33">
        <v>100</v>
      </c>
      <c r="K60" s="33">
        <v>1394</v>
      </c>
      <c r="L60" s="33">
        <f t="shared" si="0"/>
        <v>7978.0159999999996</v>
      </c>
      <c r="M60" s="36">
        <v>0</v>
      </c>
      <c r="N60" s="33">
        <v>171.61</v>
      </c>
      <c r="O60" s="33">
        <v>947.3</v>
      </c>
      <c r="P60" s="33"/>
      <c r="Q60" s="33"/>
      <c r="R60" s="33"/>
      <c r="S60" s="33"/>
      <c r="T60" s="33"/>
      <c r="U60" s="1">
        <f t="shared" si="18"/>
        <v>0</v>
      </c>
      <c r="V60" s="36">
        <f t="shared" si="19"/>
        <v>1118.9099999999999</v>
      </c>
      <c r="W60" s="40">
        <f t="shared" si="20"/>
        <v>6859.1059999999998</v>
      </c>
      <c r="X60" s="42"/>
    </row>
    <row r="61" spans="1:24" ht="27.95" customHeight="1" x14ac:dyDescent="0.25">
      <c r="A61" s="37">
        <f t="shared" si="23"/>
        <v>41</v>
      </c>
      <c r="B61" s="30" t="s">
        <v>115</v>
      </c>
      <c r="C61" s="38" t="s">
        <v>116</v>
      </c>
      <c r="D61" s="5">
        <v>426.58</v>
      </c>
      <c r="E61" s="39">
        <f t="shared" si="21"/>
        <v>490.86560600000001</v>
      </c>
      <c r="F61" s="39">
        <f t="shared" si="17"/>
        <v>490.86560600000001</v>
      </c>
      <c r="G61" s="34">
        <v>15.2</v>
      </c>
      <c r="H61" s="34">
        <v>15.2</v>
      </c>
      <c r="I61" s="33">
        <f t="shared" si="22"/>
        <v>6484.0159999999996</v>
      </c>
      <c r="J61" s="33">
        <v>100</v>
      </c>
      <c r="K61" s="33">
        <v>836.4</v>
      </c>
      <c r="L61" s="33">
        <f t="shared" si="0"/>
        <v>7420.4159999999993</v>
      </c>
      <c r="M61" s="36">
        <f t="shared" ref="M61:M72" si="24">I61*1%</f>
        <v>64.840159999999997</v>
      </c>
      <c r="N61" s="33">
        <v>171.61</v>
      </c>
      <c r="O61" s="33">
        <v>774.48</v>
      </c>
      <c r="P61" s="33"/>
      <c r="Q61" s="33"/>
      <c r="R61" s="33"/>
      <c r="S61" s="33"/>
      <c r="T61" s="33"/>
      <c r="U61" s="1">
        <f t="shared" si="18"/>
        <v>0</v>
      </c>
      <c r="V61" s="36">
        <f t="shared" si="19"/>
        <v>1010.93016</v>
      </c>
      <c r="W61" s="40">
        <f t="shared" si="20"/>
        <v>6409.4858399999994</v>
      </c>
      <c r="X61" s="42"/>
    </row>
    <row r="62" spans="1:24" ht="27.95" customHeight="1" x14ac:dyDescent="0.25">
      <c r="A62" s="37">
        <f t="shared" si="23"/>
        <v>42</v>
      </c>
      <c r="B62" s="30" t="s">
        <v>117</v>
      </c>
      <c r="C62" s="38" t="s">
        <v>118</v>
      </c>
      <c r="D62" s="5">
        <v>426.58</v>
      </c>
      <c r="E62" s="39">
        <f t="shared" si="21"/>
        <v>490.86560600000001</v>
      </c>
      <c r="F62" s="39">
        <f t="shared" si="17"/>
        <v>490.86560600000001</v>
      </c>
      <c r="G62" s="34">
        <v>15.2</v>
      </c>
      <c r="H62" s="34">
        <v>15.2</v>
      </c>
      <c r="I62" s="33">
        <f t="shared" si="22"/>
        <v>6484.0159999999996</v>
      </c>
      <c r="J62" s="33">
        <v>100</v>
      </c>
      <c r="K62" s="33">
        <v>836.4</v>
      </c>
      <c r="L62" s="33">
        <f t="shared" si="0"/>
        <v>7420.4159999999993</v>
      </c>
      <c r="M62" s="36">
        <f t="shared" si="24"/>
        <v>64.840159999999997</v>
      </c>
      <c r="N62" s="33">
        <v>171.61</v>
      </c>
      <c r="O62" s="33">
        <v>794.48</v>
      </c>
      <c r="P62" s="33"/>
      <c r="Q62" s="33"/>
      <c r="R62" s="33">
        <v>324.2</v>
      </c>
      <c r="S62" s="33"/>
      <c r="T62" s="33"/>
      <c r="U62" s="1">
        <f t="shared" si="18"/>
        <v>324.2</v>
      </c>
      <c r="V62" s="36">
        <f t="shared" si="19"/>
        <v>1355.1301600000002</v>
      </c>
      <c r="W62" s="40">
        <f t="shared" si="20"/>
        <v>6065.2858399999986</v>
      </c>
      <c r="X62" s="42"/>
    </row>
    <row r="63" spans="1:24" ht="27.95" customHeight="1" x14ac:dyDescent="0.25">
      <c r="A63" s="37">
        <f>A62+1</f>
        <v>43</v>
      </c>
      <c r="B63" s="37" t="s">
        <v>283</v>
      </c>
      <c r="C63" s="46" t="s">
        <v>284</v>
      </c>
      <c r="D63" s="5">
        <v>426.58</v>
      </c>
      <c r="E63" s="39">
        <f>D63*1.1507</f>
        <v>490.86560600000001</v>
      </c>
      <c r="F63" s="39">
        <f t="shared" si="17"/>
        <v>490.86560600000001</v>
      </c>
      <c r="G63" s="34">
        <v>15.2</v>
      </c>
      <c r="H63" s="34">
        <v>15.2</v>
      </c>
      <c r="I63" s="33">
        <f>D63*H63</f>
        <v>6484.0159999999996</v>
      </c>
      <c r="J63" s="33">
        <v>100</v>
      </c>
      <c r="K63" s="33"/>
      <c r="L63" s="33">
        <f t="shared" si="0"/>
        <v>6584.0159999999996</v>
      </c>
      <c r="M63" s="36">
        <f t="shared" si="24"/>
        <v>64.840159999999997</v>
      </c>
      <c r="N63" s="33">
        <v>171.61</v>
      </c>
      <c r="O63" s="33">
        <v>624.6</v>
      </c>
      <c r="P63" s="33"/>
      <c r="Q63" s="33"/>
      <c r="R63" s="33"/>
      <c r="S63" s="33">
        <v>0</v>
      </c>
      <c r="T63" s="33"/>
      <c r="U63" s="1">
        <f t="shared" si="18"/>
        <v>0</v>
      </c>
      <c r="V63" s="36">
        <f t="shared" si="19"/>
        <v>861.05016000000001</v>
      </c>
      <c r="W63" s="40">
        <f t="shared" si="20"/>
        <v>5722.9658399999998</v>
      </c>
      <c r="X63" s="42"/>
    </row>
    <row r="64" spans="1:24" ht="27.95" customHeight="1" x14ac:dyDescent="0.25">
      <c r="A64" s="37">
        <f>A63+1</f>
        <v>44</v>
      </c>
      <c r="B64" s="30" t="s">
        <v>119</v>
      </c>
      <c r="C64" s="38" t="s">
        <v>120</v>
      </c>
      <c r="D64" s="5">
        <v>302.82</v>
      </c>
      <c r="E64" s="39">
        <f t="shared" si="21"/>
        <v>348.45497399999999</v>
      </c>
      <c r="F64" s="39">
        <f t="shared" si="17"/>
        <v>348.45497399999999</v>
      </c>
      <c r="G64" s="34">
        <v>15.2</v>
      </c>
      <c r="H64" s="34">
        <v>15.2</v>
      </c>
      <c r="I64" s="33">
        <f t="shared" si="22"/>
        <v>4602.8639999999996</v>
      </c>
      <c r="J64" s="33">
        <v>100</v>
      </c>
      <c r="K64" s="33">
        <v>2230.4</v>
      </c>
      <c r="L64" s="33">
        <f t="shared" si="0"/>
        <v>6933.2639999999992</v>
      </c>
      <c r="M64" s="36">
        <f t="shared" si="24"/>
        <v>46.028639999999996</v>
      </c>
      <c r="N64" s="33">
        <v>121.82</v>
      </c>
      <c r="O64" s="33">
        <v>677.7</v>
      </c>
      <c r="P64" s="33"/>
      <c r="Q64" s="33"/>
      <c r="R64" s="33"/>
      <c r="S64" s="33"/>
      <c r="T64" s="33"/>
      <c r="U64" s="1">
        <f t="shared" si="18"/>
        <v>0</v>
      </c>
      <c r="V64" s="36">
        <f t="shared" si="19"/>
        <v>845.54863999999998</v>
      </c>
      <c r="W64" s="40">
        <f t="shared" si="20"/>
        <v>6087.7153599999992</v>
      </c>
      <c r="X64" s="42"/>
    </row>
    <row r="65" spans="1:24" ht="27.95" customHeight="1" x14ac:dyDescent="0.25">
      <c r="A65" s="37">
        <f t="shared" si="23"/>
        <v>45</v>
      </c>
      <c r="B65" s="30" t="s">
        <v>121</v>
      </c>
      <c r="C65" s="38" t="s">
        <v>122</v>
      </c>
      <c r="D65" s="5">
        <v>302.82</v>
      </c>
      <c r="E65" s="39">
        <f t="shared" si="21"/>
        <v>348.45497399999999</v>
      </c>
      <c r="F65" s="39">
        <f t="shared" si="17"/>
        <v>348.45497399999999</v>
      </c>
      <c r="G65" s="34">
        <v>15.2</v>
      </c>
      <c r="H65" s="34">
        <v>15.2</v>
      </c>
      <c r="I65" s="33">
        <f t="shared" si="22"/>
        <v>4602.8639999999996</v>
      </c>
      <c r="J65" s="33">
        <v>100</v>
      </c>
      <c r="K65" s="33">
        <v>1672.8</v>
      </c>
      <c r="L65" s="33">
        <f t="shared" si="0"/>
        <v>6375.6639999999998</v>
      </c>
      <c r="M65" s="36">
        <f t="shared" si="24"/>
        <v>46.028639999999996</v>
      </c>
      <c r="N65" s="33">
        <v>121.82</v>
      </c>
      <c r="O65" s="33">
        <v>579.54999999999995</v>
      </c>
      <c r="P65" s="33"/>
      <c r="Q65" s="33"/>
      <c r="R65" s="33"/>
      <c r="S65" s="33"/>
      <c r="T65" s="33"/>
      <c r="U65" s="1">
        <f t="shared" si="18"/>
        <v>0</v>
      </c>
      <c r="V65" s="36">
        <f t="shared" si="19"/>
        <v>747.39863999999989</v>
      </c>
      <c r="W65" s="40">
        <f t="shared" si="20"/>
        <v>5628.2653599999994</v>
      </c>
      <c r="X65" s="42"/>
    </row>
    <row r="66" spans="1:24" ht="27.95" customHeight="1" x14ac:dyDescent="0.25">
      <c r="A66" s="37">
        <f t="shared" si="23"/>
        <v>46</v>
      </c>
      <c r="B66" s="30" t="s">
        <v>123</v>
      </c>
      <c r="C66" s="38" t="s">
        <v>124</v>
      </c>
      <c r="D66" s="5">
        <v>302.82</v>
      </c>
      <c r="E66" s="39">
        <f t="shared" si="21"/>
        <v>348.45497399999999</v>
      </c>
      <c r="F66" s="39">
        <f t="shared" si="17"/>
        <v>348.45497399999999</v>
      </c>
      <c r="G66" s="34">
        <v>15.2</v>
      </c>
      <c r="H66" s="34">
        <v>15.2</v>
      </c>
      <c r="I66" s="33">
        <f t="shared" si="22"/>
        <v>4602.8639999999996</v>
      </c>
      <c r="J66" s="33">
        <v>100</v>
      </c>
      <c r="K66" s="33">
        <v>1672.8</v>
      </c>
      <c r="L66" s="33">
        <f t="shared" si="0"/>
        <v>6375.6639999999998</v>
      </c>
      <c r="M66" s="36">
        <f t="shared" si="24"/>
        <v>46.028639999999996</v>
      </c>
      <c r="N66" s="33">
        <v>121.82</v>
      </c>
      <c r="O66" s="33">
        <v>579.54999999999995</v>
      </c>
      <c r="P66" s="33"/>
      <c r="Q66" s="33"/>
      <c r="R66" s="33"/>
      <c r="S66" s="33"/>
      <c r="T66" s="33"/>
      <c r="U66" s="1">
        <f t="shared" si="18"/>
        <v>0</v>
      </c>
      <c r="V66" s="36">
        <f t="shared" si="19"/>
        <v>747.39863999999989</v>
      </c>
      <c r="W66" s="40">
        <f>L66-V66</f>
        <v>5628.2653599999994</v>
      </c>
      <c r="X66" s="42"/>
    </row>
    <row r="67" spans="1:24" ht="27.95" customHeight="1" x14ac:dyDescent="0.25">
      <c r="A67" s="37">
        <f t="shared" si="23"/>
        <v>47</v>
      </c>
      <c r="B67" s="30" t="s">
        <v>125</v>
      </c>
      <c r="C67" s="38" t="s">
        <v>126</v>
      </c>
      <c r="D67" s="5">
        <v>302.82</v>
      </c>
      <c r="E67" s="39">
        <f t="shared" si="21"/>
        <v>348.45497399999999</v>
      </c>
      <c r="F67" s="39">
        <f t="shared" si="17"/>
        <v>348.45497399999999</v>
      </c>
      <c r="G67" s="34">
        <v>15.2</v>
      </c>
      <c r="H67" s="34">
        <v>15.2</v>
      </c>
      <c r="I67" s="33">
        <f t="shared" si="22"/>
        <v>4602.8639999999996</v>
      </c>
      <c r="J67" s="33">
        <v>100</v>
      </c>
      <c r="K67" s="33">
        <v>1951.6</v>
      </c>
      <c r="L67" s="33">
        <f t="shared" si="0"/>
        <v>6654.4639999999999</v>
      </c>
      <c r="M67" s="36">
        <f t="shared" si="24"/>
        <v>46.028639999999996</v>
      </c>
      <c r="N67" s="33">
        <v>121.82</v>
      </c>
      <c r="O67" s="33">
        <v>627.74</v>
      </c>
      <c r="P67" s="33"/>
      <c r="Q67" s="33"/>
      <c r="R67" s="33"/>
      <c r="S67" s="33"/>
      <c r="T67" s="33"/>
      <c r="U67" s="1">
        <f t="shared" si="18"/>
        <v>0</v>
      </c>
      <c r="V67" s="36">
        <f t="shared" si="19"/>
        <v>795.58863999999994</v>
      </c>
      <c r="W67" s="40">
        <f t="shared" si="20"/>
        <v>5858.87536</v>
      </c>
      <c r="X67" s="42"/>
    </row>
    <row r="68" spans="1:24" ht="27.95" customHeight="1" x14ac:dyDescent="0.25">
      <c r="A68" s="37">
        <f t="shared" si="23"/>
        <v>48</v>
      </c>
      <c r="B68" s="30" t="s">
        <v>127</v>
      </c>
      <c r="C68" s="38" t="s">
        <v>128</v>
      </c>
      <c r="D68" s="5">
        <v>359.24</v>
      </c>
      <c r="E68" s="39">
        <f t="shared" si="21"/>
        <v>413.37746800000002</v>
      </c>
      <c r="F68" s="39">
        <f t="shared" si="17"/>
        <v>413.37746800000002</v>
      </c>
      <c r="G68" s="34">
        <v>15.2</v>
      </c>
      <c r="H68" s="34">
        <v>15.2</v>
      </c>
      <c r="I68" s="33">
        <f t="shared" si="22"/>
        <v>5460.4480000000003</v>
      </c>
      <c r="J68" s="33">
        <v>100</v>
      </c>
      <c r="K68" s="33">
        <v>1394</v>
      </c>
      <c r="L68" s="33">
        <f t="shared" si="0"/>
        <v>6954.4480000000003</v>
      </c>
      <c r="M68" s="36">
        <f t="shared" si="24"/>
        <v>54.604480000000002</v>
      </c>
      <c r="N68" s="33">
        <v>144.52000000000001</v>
      </c>
      <c r="O68" s="33">
        <v>685.8</v>
      </c>
      <c r="P68" s="33"/>
      <c r="Q68" s="33"/>
      <c r="R68" s="33"/>
      <c r="S68" s="33"/>
      <c r="T68" s="33"/>
      <c r="U68" s="1">
        <f t="shared" si="18"/>
        <v>0</v>
      </c>
      <c r="V68" s="36">
        <f t="shared" si="19"/>
        <v>884.9244799999999</v>
      </c>
      <c r="W68" s="40">
        <f t="shared" si="20"/>
        <v>6069.5235200000006</v>
      </c>
      <c r="X68" s="42"/>
    </row>
    <row r="69" spans="1:24" ht="27.95" customHeight="1" x14ac:dyDescent="0.25">
      <c r="A69" s="37">
        <f t="shared" si="23"/>
        <v>49</v>
      </c>
      <c r="B69" s="30" t="s">
        <v>129</v>
      </c>
      <c r="C69" s="49" t="s">
        <v>130</v>
      </c>
      <c r="D69" s="5">
        <v>359.24</v>
      </c>
      <c r="E69" s="39">
        <f t="shared" si="21"/>
        <v>413.37746800000002</v>
      </c>
      <c r="F69" s="39">
        <f t="shared" si="17"/>
        <v>413.37746800000002</v>
      </c>
      <c r="G69" s="34">
        <v>15.2</v>
      </c>
      <c r="H69" s="34">
        <v>15.2</v>
      </c>
      <c r="I69" s="33">
        <f t="shared" si="22"/>
        <v>5460.4480000000003</v>
      </c>
      <c r="J69" s="33">
        <v>100</v>
      </c>
      <c r="K69" s="33">
        <v>836.4</v>
      </c>
      <c r="L69" s="33">
        <f t="shared" si="0"/>
        <v>6396.848</v>
      </c>
      <c r="M69" s="36">
        <f t="shared" si="24"/>
        <v>54.604480000000002</v>
      </c>
      <c r="N69" s="33">
        <v>144.52000000000001</v>
      </c>
      <c r="O69" s="33">
        <v>587.24</v>
      </c>
      <c r="P69" s="33"/>
      <c r="Q69" s="33"/>
      <c r="R69" s="33"/>
      <c r="S69" s="33"/>
      <c r="T69" s="33"/>
      <c r="U69" s="1">
        <f t="shared" si="18"/>
        <v>0</v>
      </c>
      <c r="V69" s="36">
        <f t="shared" si="19"/>
        <v>786.36447999999996</v>
      </c>
      <c r="W69" s="40">
        <f t="shared" si="20"/>
        <v>5610.4835199999998</v>
      </c>
      <c r="X69" s="42"/>
    </row>
    <row r="70" spans="1:24" ht="27.95" customHeight="1" x14ac:dyDescent="0.25">
      <c r="A70" s="37">
        <f t="shared" si="23"/>
        <v>50</v>
      </c>
      <c r="B70" s="30" t="s">
        <v>131</v>
      </c>
      <c r="C70" s="38" t="s">
        <v>132</v>
      </c>
      <c r="D70" s="5">
        <v>359.24</v>
      </c>
      <c r="E70" s="39">
        <f t="shared" si="21"/>
        <v>413.37746800000002</v>
      </c>
      <c r="F70" s="39">
        <f t="shared" si="17"/>
        <v>413.37746800000002</v>
      </c>
      <c r="G70" s="34">
        <v>15.2</v>
      </c>
      <c r="H70" s="34">
        <v>15.2</v>
      </c>
      <c r="I70" s="33">
        <f t="shared" si="22"/>
        <v>5460.4480000000003</v>
      </c>
      <c r="J70" s="33">
        <v>100</v>
      </c>
      <c r="K70" s="33">
        <v>1394</v>
      </c>
      <c r="L70" s="33">
        <f t="shared" si="0"/>
        <v>6954.4480000000003</v>
      </c>
      <c r="M70" s="36">
        <f t="shared" si="24"/>
        <v>54.604480000000002</v>
      </c>
      <c r="N70" s="33">
        <v>144.52000000000001</v>
      </c>
      <c r="O70" s="33">
        <v>685.8</v>
      </c>
      <c r="P70" s="33"/>
      <c r="Q70" s="33"/>
      <c r="R70" s="33"/>
      <c r="S70" s="33">
        <v>625</v>
      </c>
      <c r="T70" s="33"/>
      <c r="U70" s="1">
        <f t="shared" si="18"/>
        <v>625</v>
      </c>
      <c r="V70" s="36">
        <f t="shared" si="19"/>
        <v>1509.9244799999999</v>
      </c>
      <c r="W70" s="40">
        <f t="shared" si="20"/>
        <v>5444.5235200000006</v>
      </c>
      <c r="X70" s="42"/>
    </row>
    <row r="71" spans="1:24" ht="27.95" customHeight="1" x14ac:dyDescent="0.25">
      <c r="A71" s="37">
        <f>A70+1</f>
        <v>51</v>
      </c>
      <c r="B71" s="30" t="s">
        <v>345</v>
      </c>
      <c r="C71" s="38" t="s">
        <v>343</v>
      </c>
      <c r="D71" s="5">
        <v>359.24</v>
      </c>
      <c r="E71" s="39">
        <f t="shared" si="21"/>
        <v>413.37746800000002</v>
      </c>
      <c r="F71" s="39">
        <f t="shared" si="17"/>
        <v>413.37746800000002</v>
      </c>
      <c r="G71" s="34">
        <v>15.2</v>
      </c>
      <c r="H71" s="34">
        <v>15.2</v>
      </c>
      <c r="I71" s="33">
        <f t="shared" si="22"/>
        <v>5460.4480000000003</v>
      </c>
      <c r="J71" s="33">
        <v>100</v>
      </c>
      <c r="K71" s="33"/>
      <c r="L71" s="33">
        <f t="shared" si="0"/>
        <v>5560.4480000000003</v>
      </c>
      <c r="M71" s="36">
        <f t="shared" si="24"/>
        <v>54.604480000000002</v>
      </c>
      <c r="N71" s="33">
        <v>144.52000000000001</v>
      </c>
      <c r="O71" s="33">
        <v>453.6</v>
      </c>
      <c r="P71" s="33"/>
      <c r="Q71" s="33"/>
      <c r="R71" s="33"/>
      <c r="S71" s="33"/>
      <c r="T71" s="33"/>
      <c r="U71" s="1">
        <f t="shared" si="18"/>
        <v>0</v>
      </c>
      <c r="V71" s="36">
        <f t="shared" si="19"/>
        <v>652.72448000000009</v>
      </c>
      <c r="W71" s="40">
        <f t="shared" si="20"/>
        <v>4907.7235200000005</v>
      </c>
      <c r="X71" s="42"/>
    </row>
    <row r="72" spans="1:24" ht="27.95" customHeight="1" x14ac:dyDescent="0.25">
      <c r="A72" s="37">
        <f>A71+1</f>
        <v>52</v>
      </c>
      <c r="B72" s="30" t="s">
        <v>133</v>
      </c>
      <c r="C72" s="38" t="s">
        <v>134</v>
      </c>
      <c r="D72" s="5">
        <v>261.38</v>
      </c>
      <c r="E72" s="39">
        <f t="shared" si="21"/>
        <v>300.76996600000001</v>
      </c>
      <c r="F72" s="39">
        <f t="shared" si="17"/>
        <v>300.76996600000001</v>
      </c>
      <c r="G72" s="34">
        <v>15.2</v>
      </c>
      <c r="H72" s="34">
        <v>15.2</v>
      </c>
      <c r="I72" s="33">
        <f t="shared" si="22"/>
        <v>3972.9759999999997</v>
      </c>
      <c r="J72" s="33">
        <v>100</v>
      </c>
      <c r="K72" s="33">
        <v>836.4</v>
      </c>
      <c r="L72" s="33">
        <f t="shared" si="0"/>
        <v>4909.3759999999993</v>
      </c>
      <c r="M72" s="36">
        <f t="shared" si="24"/>
        <v>39.729759999999999</v>
      </c>
      <c r="N72" s="33">
        <v>92.93</v>
      </c>
      <c r="O72" s="33">
        <v>263.81</v>
      </c>
      <c r="P72" s="33"/>
      <c r="Q72" s="33"/>
      <c r="R72" s="33"/>
      <c r="S72" s="33"/>
      <c r="T72" s="33"/>
      <c r="U72" s="1">
        <f t="shared" si="18"/>
        <v>0</v>
      </c>
      <c r="V72" s="36">
        <f t="shared" si="19"/>
        <v>396.46976000000001</v>
      </c>
      <c r="W72" s="40">
        <f t="shared" si="20"/>
        <v>4512.9062399999993</v>
      </c>
      <c r="X72" s="43"/>
    </row>
    <row r="73" spans="1:24" ht="27.95" customHeight="1" x14ac:dyDescent="0.25">
      <c r="A73" s="37"/>
      <c r="B73" s="30"/>
      <c r="C73" s="31" t="s">
        <v>135</v>
      </c>
      <c r="D73" s="5"/>
      <c r="E73" s="39"/>
      <c r="F73" s="39"/>
      <c r="G73" s="34"/>
      <c r="H73" s="34"/>
      <c r="I73" s="33"/>
      <c r="J73" s="33"/>
      <c r="K73" s="33"/>
      <c r="L73" s="33">
        <f t="shared" si="0"/>
        <v>0</v>
      </c>
      <c r="M73" s="36"/>
      <c r="N73" s="33"/>
      <c r="O73" s="33"/>
      <c r="P73" s="33"/>
      <c r="Q73" s="33"/>
      <c r="R73" s="33"/>
      <c r="S73" s="33"/>
      <c r="T73" s="33"/>
      <c r="U73" s="1"/>
      <c r="V73" s="36"/>
      <c r="W73" s="40"/>
    </row>
    <row r="74" spans="1:24" ht="27.95" customHeight="1" x14ac:dyDescent="0.25">
      <c r="A74" s="37">
        <f>A72+1</f>
        <v>53</v>
      </c>
      <c r="B74" s="30" t="s">
        <v>138</v>
      </c>
      <c r="C74" s="38" t="s">
        <v>139</v>
      </c>
      <c r="D74" s="5">
        <v>302.82</v>
      </c>
      <c r="E74" s="39">
        <f t="shared" ref="E74:E81" si="25">D74*1.1507</f>
        <v>348.45497399999999</v>
      </c>
      <c r="F74" s="39">
        <f t="shared" ref="F74:F80" si="26">E74</f>
        <v>348.45497399999999</v>
      </c>
      <c r="G74" s="34">
        <v>15.2</v>
      </c>
      <c r="H74" s="34">
        <v>15.2</v>
      </c>
      <c r="I74" s="33">
        <f t="shared" ref="I74:I81" si="27">D74*H74</f>
        <v>4602.8639999999996</v>
      </c>
      <c r="J74" s="33">
        <v>100</v>
      </c>
      <c r="K74" s="33">
        <v>1951.6</v>
      </c>
      <c r="L74" s="33">
        <f t="shared" si="0"/>
        <v>6654.4639999999999</v>
      </c>
      <c r="M74" s="36">
        <f t="shared" ref="M74:M81" si="28">I74*1%</f>
        <v>46.028639999999996</v>
      </c>
      <c r="N74" s="33">
        <v>121.82</v>
      </c>
      <c r="O74" s="33">
        <v>627.73</v>
      </c>
      <c r="P74" s="33"/>
      <c r="Q74" s="33">
        <v>20</v>
      </c>
      <c r="R74" s="33">
        <f>I74*5%</f>
        <v>230.14319999999998</v>
      </c>
      <c r="S74" s="33"/>
      <c r="T74" s="33"/>
      <c r="U74" s="1">
        <f t="shared" ref="U74:U81" si="29">SUM(P74+Q74+R74+S74+T74)</f>
        <v>250.14319999999998</v>
      </c>
      <c r="V74" s="36">
        <f t="shared" ref="V74:V81" si="30">SUM(M74+N74+O74+P74+Q74+R74+S74+T74)</f>
        <v>1045.7218399999999</v>
      </c>
      <c r="W74" s="40">
        <f t="shared" ref="W74:W81" si="31">L74-V74</f>
        <v>5608.7421599999998</v>
      </c>
      <c r="X74" s="42"/>
    </row>
    <row r="75" spans="1:24" ht="27.95" customHeight="1" x14ac:dyDescent="0.25">
      <c r="A75" s="37">
        <f t="shared" ref="A75:A80" si="32">A74+1</f>
        <v>54</v>
      </c>
      <c r="B75" s="30" t="s">
        <v>140</v>
      </c>
      <c r="C75" s="38" t="s">
        <v>141</v>
      </c>
      <c r="D75" s="5">
        <v>302.82</v>
      </c>
      <c r="E75" s="39">
        <f t="shared" si="25"/>
        <v>348.45497399999999</v>
      </c>
      <c r="F75" s="39">
        <f t="shared" si="26"/>
        <v>348.45497399999999</v>
      </c>
      <c r="G75" s="34">
        <v>15.2</v>
      </c>
      <c r="H75" s="34">
        <v>15.2</v>
      </c>
      <c r="I75" s="33">
        <f t="shared" si="27"/>
        <v>4602.8639999999996</v>
      </c>
      <c r="J75" s="33">
        <v>100</v>
      </c>
      <c r="K75" s="33">
        <v>2230.4</v>
      </c>
      <c r="L75" s="33">
        <f t="shared" si="0"/>
        <v>6933.2639999999992</v>
      </c>
      <c r="M75" s="36">
        <f t="shared" si="28"/>
        <v>46.028639999999996</v>
      </c>
      <c r="N75" s="33">
        <v>121.82</v>
      </c>
      <c r="O75" s="33">
        <v>677.69</v>
      </c>
      <c r="P75" s="33"/>
      <c r="Q75" s="33">
        <v>20</v>
      </c>
      <c r="R75" s="33">
        <f>I75*5%</f>
        <v>230.14319999999998</v>
      </c>
      <c r="S75" s="33"/>
      <c r="T75" s="33"/>
      <c r="U75" s="1">
        <f t="shared" si="29"/>
        <v>250.14319999999998</v>
      </c>
      <c r="V75" s="36">
        <f t="shared" si="30"/>
        <v>1095.68184</v>
      </c>
      <c r="W75" s="40">
        <f t="shared" si="31"/>
        <v>5837.582159999999</v>
      </c>
      <c r="X75" s="42"/>
    </row>
    <row r="76" spans="1:24" ht="27.95" customHeight="1" x14ac:dyDescent="0.25">
      <c r="A76" s="37">
        <f t="shared" si="32"/>
        <v>55</v>
      </c>
      <c r="B76" s="37" t="s">
        <v>142</v>
      </c>
      <c r="C76" s="46" t="s">
        <v>143</v>
      </c>
      <c r="D76" s="5">
        <v>302.82</v>
      </c>
      <c r="E76" s="39">
        <f t="shared" si="25"/>
        <v>348.45497399999999</v>
      </c>
      <c r="F76" s="39">
        <f t="shared" si="26"/>
        <v>348.45497399999999</v>
      </c>
      <c r="G76" s="37">
        <v>15.2</v>
      </c>
      <c r="H76" s="34">
        <v>15.2</v>
      </c>
      <c r="I76" s="33">
        <f t="shared" si="27"/>
        <v>4602.8639999999996</v>
      </c>
      <c r="J76" s="33">
        <v>100</v>
      </c>
      <c r="K76" s="33">
        <v>836.4</v>
      </c>
      <c r="L76" s="33">
        <f t="shared" ref="L76:L136" si="33">SUM(I76+J76+K76)</f>
        <v>5539.2639999999992</v>
      </c>
      <c r="M76" s="36">
        <f t="shared" si="28"/>
        <v>46.028639999999996</v>
      </c>
      <c r="N76" s="33">
        <v>121.82</v>
      </c>
      <c r="O76" s="33">
        <v>446.98</v>
      </c>
      <c r="P76" s="33"/>
      <c r="Q76" s="33">
        <v>20</v>
      </c>
      <c r="R76" s="33">
        <f>I76*5%</f>
        <v>230.14319999999998</v>
      </c>
      <c r="S76" s="33"/>
      <c r="T76" s="33"/>
      <c r="U76" s="1">
        <f t="shared" si="29"/>
        <v>250.14319999999998</v>
      </c>
      <c r="V76" s="36">
        <f t="shared" si="30"/>
        <v>864.97183999999993</v>
      </c>
      <c r="W76" s="40">
        <f t="shared" si="31"/>
        <v>4674.2921599999991</v>
      </c>
      <c r="X76" s="42"/>
    </row>
    <row r="77" spans="1:24" ht="27.95" customHeight="1" x14ac:dyDescent="0.25">
      <c r="A77" s="37">
        <f t="shared" si="32"/>
        <v>56</v>
      </c>
      <c r="B77" s="30" t="s">
        <v>144</v>
      </c>
      <c r="C77" s="38" t="s">
        <v>145</v>
      </c>
      <c r="D77" s="5">
        <v>302.82</v>
      </c>
      <c r="E77" s="39">
        <f t="shared" si="25"/>
        <v>348.45497399999999</v>
      </c>
      <c r="F77" s="39">
        <f t="shared" si="26"/>
        <v>348.45497399999999</v>
      </c>
      <c r="G77" s="34">
        <v>15.2</v>
      </c>
      <c r="H77" s="34">
        <v>15.2</v>
      </c>
      <c r="I77" s="33">
        <f t="shared" si="27"/>
        <v>4602.8639999999996</v>
      </c>
      <c r="J77" s="33">
        <v>100</v>
      </c>
      <c r="K77" s="33">
        <v>1672.8</v>
      </c>
      <c r="L77" s="33">
        <f t="shared" si="33"/>
        <v>6375.6639999999998</v>
      </c>
      <c r="M77" s="36">
        <f t="shared" si="28"/>
        <v>46.028639999999996</v>
      </c>
      <c r="N77" s="33">
        <v>121.82</v>
      </c>
      <c r="O77" s="33">
        <v>579.54999999999995</v>
      </c>
      <c r="P77" s="33"/>
      <c r="Q77" s="33"/>
      <c r="R77" s="33"/>
      <c r="S77" s="33"/>
      <c r="T77" s="33"/>
      <c r="U77" s="1">
        <f t="shared" si="29"/>
        <v>0</v>
      </c>
      <c r="V77" s="36">
        <f t="shared" si="30"/>
        <v>747.39863999999989</v>
      </c>
      <c r="W77" s="40">
        <f t="shared" si="31"/>
        <v>5628.2653599999994</v>
      </c>
      <c r="X77" s="42"/>
    </row>
    <row r="78" spans="1:24" ht="27.95" customHeight="1" x14ac:dyDescent="0.25">
      <c r="A78" s="37">
        <f t="shared" si="32"/>
        <v>57</v>
      </c>
      <c r="B78" s="30" t="s">
        <v>146</v>
      </c>
      <c r="C78" s="38" t="s">
        <v>147</v>
      </c>
      <c r="D78" s="5">
        <v>302.82</v>
      </c>
      <c r="E78" s="39">
        <f t="shared" si="25"/>
        <v>348.45497399999999</v>
      </c>
      <c r="F78" s="39">
        <f t="shared" si="26"/>
        <v>348.45497399999999</v>
      </c>
      <c r="G78" s="34">
        <v>15.2</v>
      </c>
      <c r="H78" s="34">
        <v>15.2</v>
      </c>
      <c r="I78" s="33">
        <f t="shared" si="27"/>
        <v>4602.8639999999996</v>
      </c>
      <c r="J78" s="33">
        <v>100</v>
      </c>
      <c r="K78" s="33">
        <v>1394</v>
      </c>
      <c r="L78" s="33">
        <f t="shared" si="33"/>
        <v>6096.8639999999996</v>
      </c>
      <c r="M78" s="36">
        <f t="shared" si="28"/>
        <v>46.028639999999996</v>
      </c>
      <c r="N78" s="33">
        <v>121.82</v>
      </c>
      <c r="O78" s="33">
        <v>534.94000000000005</v>
      </c>
      <c r="P78" s="33"/>
      <c r="Q78" s="33"/>
      <c r="R78" s="33"/>
      <c r="S78" s="33"/>
      <c r="T78" s="33"/>
      <c r="U78" s="1">
        <f t="shared" si="29"/>
        <v>0</v>
      </c>
      <c r="V78" s="36">
        <f t="shared" si="30"/>
        <v>702.78863999999999</v>
      </c>
      <c r="W78" s="40">
        <f t="shared" si="31"/>
        <v>5394.0753599999998</v>
      </c>
      <c r="X78" s="42"/>
    </row>
    <row r="79" spans="1:24" ht="27.95" customHeight="1" x14ac:dyDescent="0.25">
      <c r="A79" s="37">
        <f t="shared" si="32"/>
        <v>58</v>
      </c>
      <c r="B79" s="30" t="s">
        <v>163</v>
      </c>
      <c r="C79" s="38" t="s">
        <v>164</v>
      </c>
      <c r="D79" s="5">
        <v>302.82</v>
      </c>
      <c r="E79" s="39">
        <f t="shared" si="25"/>
        <v>348.45497399999999</v>
      </c>
      <c r="F79" s="39">
        <f t="shared" si="26"/>
        <v>348.45497399999999</v>
      </c>
      <c r="G79" s="34">
        <v>15.2</v>
      </c>
      <c r="H79" s="34">
        <v>15.2</v>
      </c>
      <c r="I79" s="33">
        <f t="shared" si="27"/>
        <v>4602.8639999999996</v>
      </c>
      <c r="J79" s="33">
        <v>100</v>
      </c>
      <c r="K79" s="33">
        <v>1672.8</v>
      </c>
      <c r="L79" s="33">
        <f t="shared" si="33"/>
        <v>6375.6639999999998</v>
      </c>
      <c r="M79" s="36">
        <f t="shared" si="28"/>
        <v>46.028639999999996</v>
      </c>
      <c r="N79" s="33">
        <v>121.82</v>
      </c>
      <c r="O79" s="33">
        <v>579.54</v>
      </c>
      <c r="P79" s="33"/>
      <c r="Q79" s="33"/>
      <c r="R79" s="33"/>
      <c r="S79" s="33"/>
      <c r="T79" s="33"/>
      <c r="U79" s="1">
        <f t="shared" si="29"/>
        <v>0</v>
      </c>
      <c r="V79" s="36">
        <f t="shared" si="30"/>
        <v>747.3886399999999</v>
      </c>
      <c r="W79" s="40">
        <f t="shared" si="31"/>
        <v>5628.2753599999996</v>
      </c>
      <c r="X79" s="42"/>
    </row>
    <row r="80" spans="1:24" ht="27.95" customHeight="1" x14ac:dyDescent="0.25">
      <c r="A80" s="37">
        <f t="shared" si="32"/>
        <v>59</v>
      </c>
      <c r="B80" s="30" t="s">
        <v>148</v>
      </c>
      <c r="C80" s="38" t="s">
        <v>149</v>
      </c>
      <c r="D80" s="5">
        <v>412.57</v>
      </c>
      <c r="E80" s="39">
        <f t="shared" si="25"/>
        <v>474.74429900000001</v>
      </c>
      <c r="F80" s="39">
        <f t="shared" si="26"/>
        <v>474.74429900000001</v>
      </c>
      <c r="G80" s="34">
        <v>15.2</v>
      </c>
      <c r="H80" s="34">
        <v>15.2</v>
      </c>
      <c r="I80" s="33">
        <f t="shared" si="27"/>
        <v>6271.0639999999994</v>
      </c>
      <c r="J80" s="33">
        <v>100</v>
      </c>
      <c r="K80" s="33">
        <v>1672.8</v>
      </c>
      <c r="L80" s="33">
        <f t="shared" si="33"/>
        <v>8043.8639999999996</v>
      </c>
      <c r="M80" s="36">
        <f t="shared" si="28"/>
        <v>62.710639999999998</v>
      </c>
      <c r="N80" s="33">
        <v>165.97</v>
      </c>
      <c r="O80" s="33">
        <v>895.44</v>
      </c>
      <c r="P80" s="33"/>
      <c r="Q80" s="33">
        <v>20</v>
      </c>
      <c r="R80" s="33">
        <f>I80*5%</f>
        <v>313.5532</v>
      </c>
      <c r="S80" s="33"/>
      <c r="T80" s="33">
        <v>1150</v>
      </c>
      <c r="U80" s="1">
        <f t="shared" si="29"/>
        <v>1483.5532000000001</v>
      </c>
      <c r="V80" s="36">
        <f t="shared" si="30"/>
        <v>2607.6738400000004</v>
      </c>
      <c r="W80" s="40">
        <f t="shared" si="31"/>
        <v>5436.1901599999992</v>
      </c>
      <c r="X80" s="42"/>
    </row>
    <row r="81" spans="1:24" ht="27.95" customHeight="1" x14ac:dyDescent="0.25">
      <c r="A81" s="37">
        <f>A80+1</f>
        <v>60</v>
      </c>
      <c r="B81" s="30" t="s">
        <v>204</v>
      </c>
      <c r="C81" s="46" t="s">
        <v>205</v>
      </c>
      <c r="D81" s="5">
        <v>302.82</v>
      </c>
      <c r="E81" s="39">
        <f t="shared" si="25"/>
        <v>348.45497399999999</v>
      </c>
      <c r="F81" s="39">
        <f>E81</f>
        <v>348.45497399999999</v>
      </c>
      <c r="G81" s="34">
        <v>15.2</v>
      </c>
      <c r="H81" s="34">
        <v>15.2</v>
      </c>
      <c r="I81" s="33">
        <f t="shared" si="27"/>
        <v>4602.8639999999996</v>
      </c>
      <c r="J81" s="33">
        <v>100</v>
      </c>
      <c r="K81" s="33"/>
      <c r="L81" s="33">
        <f t="shared" si="33"/>
        <v>4702.8639999999996</v>
      </c>
      <c r="M81" s="36">
        <f t="shared" si="28"/>
        <v>46.028639999999996</v>
      </c>
      <c r="N81" s="33">
        <v>110.76</v>
      </c>
      <c r="O81" s="33">
        <v>129.55000000000001</v>
      </c>
      <c r="P81" s="33"/>
      <c r="Q81" s="33"/>
      <c r="R81" s="33"/>
      <c r="S81" s="33"/>
      <c r="T81" s="33"/>
      <c r="U81" s="1">
        <f t="shared" si="29"/>
        <v>0</v>
      </c>
      <c r="V81" s="36">
        <f t="shared" si="30"/>
        <v>286.33864</v>
      </c>
      <c r="W81" s="40">
        <f t="shared" si="31"/>
        <v>4416.5253599999996</v>
      </c>
      <c r="X81" s="42"/>
    </row>
    <row r="82" spans="1:24" ht="27.75" customHeight="1" x14ac:dyDescent="0.25">
      <c r="A82" s="37"/>
      <c r="B82" s="37"/>
      <c r="C82" s="51" t="s">
        <v>150</v>
      </c>
      <c r="D82" s="5"/>
      <c r="E82" s="39"/>
      <c r="F82" s="39"/>
      <c r="G82" s="52"/>
      <c r="H82" s="34"/>
      <c r="I82" s="53"/>
      <c r="J82" s="33"/>
      <c r="K82" s="53"/>
      <c r="L82" s="33">
        <f t="shared" si="33"/>
        <v>0</v>
      </c>
      <c r="M82" s="36"/>
      <c r="N82" s="33"/>
      <c r="O82" s="33"/>
      <c r="P82" s="33"/>
      <c r="Q82" s="33"/>
      <c r="R82" s="33"/>
      <c r="S82" s="33"/>
      <c r="T82" s="33"/>
      <c r="U82" s="1"/>
      <c r="V82" s="36"/>
      <c r="W82" s="40"/>
    </row>
    <row r="83" spans="1:24" ht="27.95" customHeight="1" x14ac:dyDescent="0.25">
      <c r="A83" s="37">
        <f>A81+1</f>
        <v>61</v>
      </c>
      <c r="B83" s="37" t="s">
        <v>344</v>
      </c>
      <c r="C83" s="39" t="s">
        <v>341</v>
      </c>
      <c r="D83" s="5">
        <v>476.97</v>
      </c>
      <c r="E83" s="39">
        <f>D83*1.1507</f>
        <v>548.84937900000011</v>
      </c>
      <c r="F83" s="39">
        <f>E83</f>
        <v>548.84937900000011</v>
      </c>
      <c r="G83" s="54">
        <v>15.2</v>
      </c>
      <c r="H83" s="34">
        <v>15.2</v>
      </c>
      <c r="I83" s="33">
        <f>D83*H83</f>
        <v>7249.9440000000004</v>
      </c>
      <c r="J83" s="33">
        <v>100</v>
      </c>
      <c r="K83" s="33"/>
      <c r="L83" s="33">
        <f t="shared" si="33"/>
        <v>7349.9440000000004</v>
      </c>
      <c r="M83" s="36"/>
      <c r="N83" s="33">
        <v>201.47</v>
      </c>
      <c r="O83" s="33">
        <v>828.62</v>
      </c>
      <c r="P83" s="33"/>
      <c r="Q83" s="33"/>
      <c r="R83" s="33"/>
      <c r="S83" s="33"/>
      <c r="T83" s="33"/>
      <c r="U83" s="1">
        <f>SUM(P83+Q83+R83+S83+T83)</f>
        <v>0</v>
      </c>
      <c r="V83" s="36">
        <f>SUM(M83+N83+O83+P83+Q83+R83+S83+T83)</f>
        <v>1030.0899999999999</v>
      </c>
      <c r="W83" s="40">
        <f>L83-V83</f>
        <v>6319.8540000000003</v>
      </c>
      <c r="X83" s="42"/>
    </row>
    <row r="84" spans="1:24" ht="27.95" customHeight="1" x14ac:dyDescent="0.25">
      <c r="A84" s="37">
        <f>A83+1</f>
        <v>62</v>
      </c>
      <c r="B84" s="37" t="s">
        <v>151</v>
      </c>
      <c r="C84" s="39" t="s">
        <v>152</v>
      </c>
      <c r="D84" s="5">
        <v>350</v>
      </c>
      <c r="E84" s="39">
        <f>D84*1.1507</f>
        <v>402.745</v>
      </c>
      <c r="F84" s="39">
        <f>E84</f>
        <v>402.745</v>
      </c>
      <c r="G84" s="54">
        <v>15.2</v>
      </c>
      <c r="H84" s="34">
        <v>15.2</v>
      </c>
      <c r="I84" s="33">
        <f>D84*H84</f>
        <v>5320</v>
      </c>
      <c r="J84" s="33">
        <v>100</v>
      </c>
      <c r="K84" s="33">
        <v>836.4</v>
      </c>
      <c r="L84" s="33">
        <f t="shared" si="33"/>
        <v>6256.4</v>
      </c>
      <c r="M84" s="36">
        <f>I84*1%</f>
        <v>53.2</v>
      </c>
      <c r="N84" s="33">
        <v>138.4</v>
      </c>
      <c r="O84" s="33">
        <v>566.47</v>
      </c>
      <c r="P84" s="33"/>
      <c r="Q84" s="33"/>
      <c r="R84" s="33"/>
      <c r="S84" s="33"/>
      <c r="T84" s="33"/>
      <c r="U84" s="1">
        <f>SUM(P84+Q84+R84+S84+T84)</f>
        <v>0</v>
      </c>
      <c r="V84" s="36">
        <f>SUM(M84+N84+O84+P84+Q84+R84+S84+T84)</f>
        <v>758.07</v>
      </c>
      <c r="W84" s="40">
        <f>L84-V84</f>
        <v>5498.33</v>
      </c>
      <c r="X84" s="42"/>
    </row>
    <row r="85" spans="1:24" ht="27.95" customHeight="1" x14ac:dyDescent="0.25">
      <c r="A85" s="37">
        <f>A84+1</f>
        <v>63</v>
      </c>
      <c r="B85" s="30" t="s">
        <v>153</v>
      </c>
      <c r="C85" s="39" t="s">
        <v>154</v>
      </c>
      <c r="D85" s="5">
        <v>390</v>
      </c>
      <c r="E85" s="39">
        <f>D85*1.1507</f>
        <v>448.77300000000002</v>
      </c>
      <c r="F85" s="39">
        <f>E85</f>
        <v>448.77300000000002</v>
      </c>
      <c r="G85" s="34">
        <v>15.2</v>
      </c>
      <c r="H85" s="34">
        <v>15.2</v>
      </c>
      <c r="I85" s="33">
        <f>D85*H85</f>
        <v>5928</v>
      </c>
      <c r="J85" s="33">
        <v>100</v>
      </c>
      <c r="K85" s="33">
        <v>1115.2</v>
      </c>
      <c r="L85" s="33">
        <f t="shared" si="33"/>
        <v>7143.2</v>
      </c>
      <c r="M85" s="36">
        <f>I85*1%</f>
        <v>59.28</v>
      </c>
      <c r="N85" s="33">
        <v>152.25</v>
      </c>
      <c r="O85" s="33">
        <v>726.63</v>
      </c>
      <c r="P85" s="33"/>
      <c r="Q85" s="33">
        <v>20</v>
      </c>
      <c r="R85" s="33">
        <f>I85*5%</f>
        <v>296.40000000000003</v>
      </c>
      <c r="S85" s="33"/>
      <c r="T85" s="33"/>
      <c r="U85" s="1">
        <f>SUM(P85+Q85+R85+S85+T85)</f>
        <v>316.40000000000003</v>
      </c>
      <c r="V85" s="36">
        <f>SUM(M85+N85+O85+P85+Q85+R85+S85+T85)</f>
        <v>1254.56</v>
      </c>
      <c r="W85" s="40">
        <f>L85-V85</f>
        <v>5888.6399999999994</v>
      </c>
      <c r="X85" s="42"/>
    </row>
    <row r="86" spans="1:24" ht="27.95" customHeight="1" x14ac:dyDescent="0.25">
      <c r="A86" s="37">
        <f>A85+1</f>
        <v>64</v>
      </c>
      <c r="B86" s="30" t="s">
        <v>298</v>
      </c>
      <c r="C86" s="39" t="s">
        <v>310</v>
      </c>
      <c r="D86" s="5">
        <v>390</v>
      </c>
      <c r="E86" s="39">
        <f>D86*1.1507</f>
        <v>448.77300000000002</v>
      </c>
      <c r="F86" s="39">
        <f>E86</f>
        <v>448.77300000000002</v>
      </c>
      <c r="G86" s="34">
        <v>15.2</v>
      </c>
      <c r="H86" s="34">
        <v>15.2</v>
      </c>
      <c r="I86" s="33">
        <f>D86*H86</f>
        <v>5928</v>
      </c>
      <c r="J86" s="33">
        <v>100</v>
      </c>
      <c r="K86" s="33"/>
      <c r="L86" s="33">
        <f t="shared" si="33"/>
        <v>6028</v>
      </c>
      <c r="M86" s="36">
        <f>I86*1%</f>
        <v>59.28</v>
      </c>
      <c r="N86" s="33">
        <v>152.25</v>
      </c>
      <c r="O86" s="33">
        <v>535.23</v>
      </c>
      <c r="P86" s="33"/>
      <c r="Q86" s="33"/>
      <c r="R86" s="33"/>
      <c r="S86" s="33">
        <v>1000</v>
      </c>
      <c r="T86" s="33"/>
      <c r="U86" s="1">
        <f>SUM(P86+Q86+R86+S86+T86)</f>
        <v>1000</v>
      </c>
      <c r="V86" s="36">
        <f>SUM(M86+N86+O86+P86+Q86+R86+S86+T86)</f>
        <v>1746.76</v>
      </c>
      <c r="W86" s="40">
        <f>L86-V86</f>
        <v>4281.24</v>
      </c>
      <c r="X86" s="42"/>
    </row>
    <row r="87" spans="1:24" ht="27.95" customHeight="1" x14ac:dyDescent="0.25">
      <c r="A87" s="37"/>
      <c r="B87" s="37"/>
      <c r="C87" s="51" t="s">
        <v>155</v>
      </c>
      <c r="D87" s="5"/>
      <c r="E87" s="39"/>
      <c r="F87" s="39"/>
      <c r="G87" s="54"/>
      <c r="H87" s="34"/>
      <c r="I87" s="33"/>
      <c r="J87" s="33"/>
      <c r="K87" s="33"/>
      <c r="L87" s="33">
        <f t="shared" si="33"/>
        <v>0</v>
      </c>
      <c r="M87" s="55"/>
      <c r="N87" s="33"/>
      <c r="O87" s="33"/>
      <c r="P87" s="33"/>
      <c r="Q87" s="33"/>
      <c r="R87" s="33"/>
      <c r="S87" s="33"/>
      <c r="T87" s="33"/>
      <c r="U87" s="1"/>
      <c r="V87" s="36"/>
      <c r="W87" s="40"/>
    </row>
    <row r="88" spans="1:24" ht="21.75" customHeight="1" x14ac:dyDescent="0.3">
      <c r="A88" s="37">
        <f>A86+1</f>
        <v>65</v>
      </c>
      <c r="B88" s="44" t="s">
        <v>207</v>
      </c>
      <c r="C88" s="45" t="s">
        <v>208</v>
      </c>
      <c r="D88" s="5">
        <v>443.42</v>
      </c>
      <c r="E88" s="39">
        <f>D88*1.1507</f>
        <v>510.24339400000002</v>
      </c>
      <c r="F88" s="39">
        <f>E88</f>
        <v>510.24339400000002</v>
      </c>
      <c r="G88" s="34">
        <v>15.2</v>
      </c>
      <c r="H88" s="34">
        <v>15.2</v>
      </c>
      <c r="I88" s="33">
        <f>D88*H88</f>
        <v>6739.9840000000004</v>
      </c>
      <c r="J88" s="33">
        <v>100</v>
      </c>
      <c r="K88" s="33"/>
      <c r="L88" s="33">
        <f t="shared" si="33"/>
        <v>6839.9840000000004</v>
      </c>
      <c r="M88" s="36">
        <v>0</v>
      </c>
      <c r="N88" s="33">
        <v>178.38</v>
      </c>
      <c r="O88" s="33">
        <v>739.15</v>
      </c>
      <c r="P88" s="33"/>
      <c r="Q88" s="33"/>
      <c r="R88" s="33"/>
      <c r="S88" s="33"/>
      <c r="T88" s="33"/>
      <c r="U88" s="1">
        <f>SUM(P88+Q88+R88+S88+T88)</f>
        <v>0</v>
      </c>
      <c r="V88" s="36">
        <f>SUM(M88+N88+O88+P88+Q88+R88+S88+T88)</f>
        <v>917.53</v>
      </c>
      <c r="W88" s="40">
        <f>L88-V88</f>
        <v>5922.4540000000006</v>
      </c>
      <c r="X88" s="42"/>
    </row>
    <row r="89" spans="1:24" ht="27.95" customHeight="1" x14ac:dyDescent="0.25">
      <c r="A89" s="37"/>
      <c r="B89" s="37"/>
      <c r="C89" s="51" t="s">
        <v>332</v>
      </c>
      <c r="D89" s="5"/>
      <c r="E89" s="39"/>
      <c r="F89" s="39"/>
      <c r="G89" s="54"/>
      <c r="H89" s="34"/>
      <c r="I89" s="33"/>
      <c r="J89" s="33"/>
      <c r="K89" s="33"/>
      <c r="L89" s="33">
        <f t="shared" si="33"/>
        <v>0</v>
      </c>
      <c r="M89" s="55"/>
      <c r="N89" s="33"/>
      <c r="O89" s="33"/>
      <c r="P89" s="33"/>
      <c r="Q89" s="33"/>
      <c r="R89" s="33"/>
      <c r="S89" s="33"/>
      <c r="T89" s="33"/>
      <c r="U89" s="1"/>
      <c r="V89" s="36"/>
      <c r="W89" s="40"/>
    </row>
    <row r="90" spans="1:24" ht="27.95" customHeight="1" x14ac:dyDescent="0.25">
      <c r="A90" s="37">
        <f>A88+1</f>
        <v>66</v>
      </c>
      <c r="B90" s="30" t="s">
        <v>270</v>
      </c>
      <c r="C90" s="38" t="s">
        <v>271</v>
      </c>
      <c r="D90" s="5">
        <v>443.42</v>
      </c>
      <c r="E90" s="39">
        <f>D90*1.1507</f>
        <v>510.24339400000002</v>
      </c>
      <c r="F90" s="39">
        <f>E90</f>
        <v>510.24339400000002</v>
      </c>
      <c r="G90" s="34">
        <v>15.2</v>
      </c>
      <c r="H90" s="34">
        <v>15.2</v>
      </c>
      <c r="I90" s="33">
        <f>D90*H90</f>
        <v>6739.9840000000004</v>
      </c>
      <c r="J90" s="33">
        <v>100</v>
      </c>
      <c r="K90" s="33"/>
      <c r="L90" s="33">
        <f t="shared" si="33"/>
        <v>6839.9840000000004</v>
      </c>
      <c r="M90" s="36">
        <v>0</v>
      </c>
      <c r="N90" s="33">
        <v>178.38</v>
      </c>
      <c r="O90" s="33">
        <v>739.15</v>
      </c>
      <c r="P90" s="33"/>
      <c r="Q90" s="33"/>
      <c r="R90" s="33"/>
      <c r="S90" s="33"/>
      <c r="T90" s="33"/>
      <c r="U90" s="1">
        <f>SUM(P90+Q90+R90+S90+T90)</f>
        <v>0</v>
      </c>
      <c r="V90" s="36">
        <f t="shared" ref="V90" si="34">SUM(M90+N90+O90+P90+Q90+R90+S90+T90)</f>
        <v>917.53</v>
      </c>
      <c r="W90" s="40">
        <f>L90-V90</f>
        <v>5922.4540000000006</v>
      </c>
      <c r="X90" s="42"/>
    </row>
    <row r="91" spans="1:24" ht="27.95" customHeight="1" x14ac:dyDescent="0.25">
      <c r="A91" s="37"/>
      <c r="B91" s="30"/>
      <c r="C91" s="31" t="s">
        <v>156</v>
      </c>
      <c r="D91" s="5"/>
      <c r="E91" s="39"/>
      <c r="F91" s="39"/>
      <c r="G91" s="34"/>
      <c r="H91" s="34"/>
      <c r="I91" s="33"/>
      <c r="J91" s="33"/>
      <c r="K91" s="33"/>
      <c r="L91" s="33">
        <f t="shared" si="33"/>
        <v>0</v>
      </c>
      <c r="M91" s="36"/>
      <c r="N91" s="33"/>
      <c r="O91" s="33"/>
      <c r="P91" s="33"/>
      <c r="Q91" s="33"/>
      <c r="R91" s="33"/>
      <c r="S91" s="33"/>
      <c r="T91" s="33"/>
      <c r="U91" s="1"/>
      <c r="V91" s="36">
        <f t="shared" ref="V91:V96" si="35">SUM(M91+N91+O91+P91+Q91+R91+S91+T91)</f>
        <v>0</v>
      </c>
      <c r="W91" s="40"/>
    </row>
    <row r="92" spans="1:24" ht="27.95" customHeight="1" x14ac:dyDescent="0.25">
      <c r="A92" s="8">
        <f>A90+1</f>
        <v>67</v>
      </c>
      <c r="B92" s="30" t="s">
        <v>157</v>
      </c>
      <c r="C92" s="38" t="s">
        <v>158</v>
      </c>
      <c r="D92" s="5">
        <v>302.82</v>
      </c>
      <c r="E92" s="39">
        <f>D92*1.1507</f>
        <v>348.45497399999999</v>
      </c>
      <c r="F92" s="39">
        <f>E92</f>
        <v>348.45497399999999</v>
      </c>
      <c r="G92" s="34">
        <v>15.2</v>
      </c>
      <c r="H92" s="34">
        <v>15.2</v>
      </c>
      <c r="I92" s="33">
        <f>D92*H92</f>
        <v>4602.8639999999996</v>
      </c>
      <c r="J92" s="33">
        <v>100</v>
      </c>
      <c r="K92" s="33">
        <v>1394</v>
      </c>
      <c r="L92" s="33">
        <f t="shared" si="33"/>
        <v>6096.8639999999996</v>
      </c>
      <c r="M92" s="36">
        <f>I92*1%</f>
        <v>46.028639999999996</v>
      </c>
      <c r="N92" s="33">
        <v>121.82</v>
      </c>
      <c r="O92" s="33">
        <v>534.92999999999995</v>
      </c>
      <c r="P92" s="33"/>
      <c r="Q92" s="33">
        <v>20</v>
      </c>
      <c r="R92" s="33">
        <f>I92*5%</f>
        <v>230.14319999999998</v>
      </c>
      <c r="S92" s="33"/>
      <c r="T92" s="33">
        <v>575</v>
      </c>
      <c r="U92" s="1">
        <f>SUM(P92+Q92+R92+S92+T92)</f>
        <v>825.14319999999998</v>
      </c>
      <c r="V92" s="36">
        <f t="shared" si="35"/>
        <v>1527.92184</v>
      </c>
      <c r="W92" s="40">
        <f>L92-V92</f>
        <v>4568.9421599999996</v>
      </c>
      <c r="X92" s="42"/>
    </row>
    <row r="93" spans="1:24" ht="27.95" customHeight="1" x14ac:dyDescent="0.25">
      <c r="A93" s="8">
        <f>A92+1</f>
        <v>68</v>
      </c>
      <c r="B93" s="30" t="s">
        <v>159</v>
      </c>
      <c r="C93" s="49" t="s">
        <v>160</v>
      </c>
      <c r="D93" s="5">
        <v>359.24</v>
      </c>
      <c r="E93" s="39">
        <f>D93*1.1507</f>
        <v>413.37746800000002</v>
      </c>
      <c r="F93" s="39">
        <f>E93</f>
        <v>413.37746800000002</v>
      </c>
      <c r="G93" s="34">
        <v>15.2</v>
      </c>
      <c r="H93" s="34">
        <v>15.2</v>
      </c>
      <c r="I93" s="33">
        <f>D93*H93</f>
        <v>5460.4480000000003</v>
      </c>
      <c r="J93" s="33">
        <v>100</v>
      </c>
      <c r="K93" s="33">
        <v>836.4</v>
      </c>
      <c r="L93" s="33">
        <f t="shared" si="33"/>
        <v>6396.848</v>
      </c>
      <c r="M93" s="36">
        <f>I93*1%</f>
        <v>54.604480000000002</v>
      </c>
      <c r="N93" s="33">
        <v>144.22999999999999</v>
      </c>
      <c r="O93" s="33">
        <v>587.54</v>
      </c>
      <c r="P93" s="33"/>
      <c r="Q93" s="33"/>
      <c r="R93" s="33"/>
      <c r="S93" s="33">
        <v>1000</v>
      </c>
      <c r="T93" s="33"/>
      <c r="U93" s="1">
        <f>SUM(P93+Q93+R93+S93+T93)</f>
        <v>1000</v>
      </c>
      <c r="V93" s="36">
        <f t="shared" si="35"/>
        <v>1786.3744799999999</v>
      </c>
      <c r="W93" s="40">
        <f>L93-V93</f>
        <v>4610.4735199999996</v>
      </c>
      <c r="X93" s="42"/>
    </row>
    <row r="94" spans="1:24" ht="27.95" customHeight="1" x14ac:dyDescent="0.25">
      <c r="A94" s="8">
        <f>A93+1</f>
        <v>69</v>
      </c>
      <c r="B94" s="30" t="s">
        <v>161</v>
      </c>
      <c r="C94" s="49" t="s">
        <v>162</v>
      </c>
      <c r="D94" s="5">
        <v>355.62</v>
      </c>
      <c r="E94" s="39">
        <f>D94*1.1507</f>
        <v>409.21193400000004</v>
      </c>
      <c r="F94" s="39">
        <f>E94</f>
        <v>409.21193400000004</v>
      </c>
      <c r="G94" s="34">
        <v>15.2</v>
      </c>
      <c r="H94" s="34">
        <v>15.2</v>
      </c>
      <c r="I94" s="33">
        <f>D94*H94</f>
        <v>5405.424</v>
      </c>
      <c r="J94" s="33">
        <v>100</v>
      </c>
      <c r="K94" s="33">
        <v>836.4</v>
      </c>
      <c r="L94" s="33">
        <f t="shared" si="33"/>
        <v>6341.8239999999996</v>
      </c>
      <c r="M94" s="36">
        <f>I94*1%</f>
        <v>54.05424</v>
      </c>
      <c r="N94" s="33">
        <v>143.06</v>
      </c>
      <c r="O94" s="33">
        <v>578.16999999999996</v>
      </c>
      <c r="P94" s="33"/>
      <c r="Q94" s="33">
        <v>20</v>
      </c>
      <c r="R94" s="33">
        <f>I94*5%</f>
        <v>270.27120000000002</v>
      </c>
      <c r="S94" s="33"/>
      <c r="T94" s="33"/>
      <c r="U94" s="1">
        <f>SUM(P94+Q94+R94+S94+T94)</f>
        <v>290.27120000000002</v>
      </c>
      <c r="V94" s="36">
        <f t="shared" si="35"/>
        <v>1065.5554400000001</v>
      </c>
      <c r="W94" s="40">
        <f>L94-V94</f>
        <v>5276.2685599999995</v>
      </c>
      <c r="X94" s="42"/>
    </row>
    <row r="95" spans="1:24" ht="27.95" customHeight="1" x14ac:dyDescent="0.25">
      <c r="A95" s="8">
        <f>A94+1</f>
        <v>70</v>
      </c>
      <c r="B95" s="30" t="s">
        <v>136</v>
      </c>
      <c r="C95" s="38" t="s">
        <v>137</v>
      </c>
      <c r="D95" s="5">
        <v>443.42</v>
      </c>
      <c r="E95" s="39">
        <f>D95*1.1507</f>
        <v>510.24339400000002</v>
      </c>
      <c r="F95" s="39">
        <f>E95</f>
        <v>510.24339400000002</v>
      </c>
      <c r="G95" s="34">
        <v>15.2</v>
      </c>
      <c r="H95" s="34">
        <v>15.2</v>
      </c>
      <c r="I95" s="33">
        <f>D95*H95</f>
        <v>6739.9840000000004</v>
      </c>
      <c r="J95" s="33">
        <v>100</v>
      </c>
      <c r="K95" s="33">
        <v>836.4</v>
      </c>
      <c r="L95" s="33">
        <f t="shared" si="33"/>
        <v>7676.384</v>
      </c>
      <c r="M95" s="36">
        <f>I95*1%</f>
        <v>67.399840000000012</v>
      </c>
      <c r="N95" s="33">
        <v>178.38</v>
      </c>
      <c r="O95" s="33">
        <v>821.64</v>
      </c>
      <c r="P95" s="36">
        <v>443.42</v>
      </c>
      <c r="Q95" s="33"/>
      <c r="R95" s="33"/>
      <c r="S95" s="33"/>
      <c r="T95" s="33"/>
      <c r="U95" s="1">
        <f>SUM(P95+Q95+R95+S95+T95)</f>
        <v>443.42</v>
      </c>
      <c r="V95" s="36">
        <f t="shared" si="35"/>
        <v>1510.8398400000001</v>
      </c>
      <c r="W95" s="40">
        <f>L95-V95</f>
        <v>6165.5441599999995</v>
      </c>
      <c r="X95" s="42"/>
    </row>
    <row r="96" spans="1:24" ht="27.95" customHeight="1" x14ac:dyDescent="0.25">
      <c r="A96" s="8">
        <f>A95+1</f>
        <v>71</v>
      </c>
      <c r="B96" s="30" t="s">
        <v>336</v>
      </c>
      <c r="C96" s="38" t="s">
        <v>337</v>
      </c>
      <c r="D96" s="5">
        <v>302.82</v>
      </c>
      <c r="E96" s="39">
        <f>D96*1.1507</f>
        <v>348.45497399999999</v>
      </c>
      <c r="F96" s="39">
        <f>E96</f>
        <v>348.45497399999999</v>
      </c>
      <c r="G96" s="34">
        <v>15.2</v>
      </c>
      <c r="H96" s="34">
        <v>15.2</v>
      </c>
      <c r="I96" s="33">
        <f>D96*H96</f>
        <v>4602.8639999999996</v>
      </c>
      <c r="J96" s="33">
        <v>100</v>
      </c>
      <c r="K96" s="33"/>
      <c r="L96" s="33">
        <f t="shared" si="33"/>
        <v>4702.8639999999996</v>
      </c>
      <c r="M96" s="36">
        <v>0</v>
      </c>
      <c r="N96" s="33">
        <v>121.82</v>
      </c>
      <c r="O96" s="33">
        <v>164.51</v>
      </c>
      <c r="P96" s="33"/>
      <c r="Q96" s="33"/>
      <c r="R96" s="33"/>
      <c r="S96" s="33"/>
      <c r="T96" s="33"/>
      <c r="U96" s="1">
        <f>SUM(P96+Q96+R96+S96+T96)</f>
        <v>0</v>
      </c>
      <c r="V96" s="36">
        <f t="shared" si="35"/>
        <v>286.33</v>
      </c>
      <c r="W96" s="40">
        <f>L96-V96</f>
        <v>4416.5339999999997</v>
      </c>
      <c r="X96" s="42"/>
    </row>
    <row r="97" spans="1:24" ht="27.95" customHeight="1" x14ac:dyDescent="0.25">
      <c r="A97" s="37"/>
      <c r="B97" s="30"/>
      <c r="C97" s="31" t="s">
        <v>165</v>
      </c>
      <c r="D97" s="5"/>
      <c r="E97" s="39"/>
      <c r="F97" s="39"/>
      <c r="G97" s="34"/>
      <c r="H97" s="34"/>
      <c r="I97" s="33"/>
      <c r="J97" s="33"/>
      <c r="K97" s="33"/>
      <c r="L97" s="33">
        <f t="shared" si="33"/>
        <v>0</v>
      </c>
      <c r="M97" s="36"/>
      <c r="N97" s="33"/>
      <c r="O97" s="33"/>
      <c r="P97" s="33"/>
      <c r="Q97" s="33"/>
      <c r="R97" s="33"/>
      <c r="S97" s="33"/>
      <c r="T97" s="33"/>
      <c r="U97" s="1"/>
      <c r="V97" s="36"/>
      <c r="W97" s="40"/>
    </row>
    <row r="98" spans="1:24" ht="27.95" customHeight="1" x14ac:dyDescent="0.25">
      <c r="A98" s="37">
        <f>A96+1</f>
        <v>72</v>
      </c>
      <c r="B98" s="30" t="s">
        <v>329</v>
      </c>
      <c r="C98" s="46" t="s">
        <v>328</v>
      </c>
      <c r="D98" s="5">
        <v>443.42</v>
      </c>
      <c r="E98" s="39">
        <f t="shared" ref="E98:E118" si="36">D98*1.1507</f>
        <v>510.24339400000002</v>
      </c>
      <c r="F98" s="39">
        <f t="shared" ref="F98:F115" si="37">E98</f>
        <v>510.24339400000002</v>
      </c>
      <c r="G98" s="34">
        <v>15.2</v>
      </c>
      <c r="H98" s="34">
        <v>15.2</v>
      </c>
      <c r="I98" s="33">
        <f t="shared" ref="I98:I118" si="38">D98*H98</f>
        <v>6739.9840000000004</v>
      </c>
      <c r="J98" s="33">
        <v>100</v>
      </c>
      <c r="K98" s="33"/>
      <c r="L98" s="33">
        <f t="shared" si="33"/>
        <v>6839.9840000000004</v>
      </c>
      <c r="M98" s="36">
        <v>0</v>
      </c>
      <c r="N98" s="33">
        <v>178.38</v>
      </c>
      <c r="O98" s="33">
        <v>739.15</v>
      </c>
      <c r="P98" s="33"/>
      <c r="Q98" s="33"/>
      <c r="R98" s="33"/>
      <c r="S98" s="33"/>
      <c r="T98" s="33"/>
      <c r="U98" s="1">
        <f t="shared" ref="U98:U118" si="39">SUM(P98+Q98+R98+S98+T98)</f>
        <v>0</v>
      </c>
      <c r="V98" s="36">
        <f t="shared" ref="V98:V118" si="40">SUM(M98+N98+O98+P98+Q98+R98+S98+T98)</f>
        <v>917.53</v>
      </c>
      <c r="W98" s="40">
        <f t="shared" ref="W98:W118" si="41">L98-V98</f>
        <v>5922.4540000000006</v>
      </c>
      <c r="X98" s="42"/>
    </row>
    <row r="99" spans="1:24" ht="27.95" customHeight="1" x14ac:dyDescent="0.25">
      <c r="A99" s="37">
        <f t="shared" ref="A99:A115" si="42">A98+1</f>
        <v>73</v>
      </c>
      <c r="B99" s="30" t="s">
        <v>166</v>
      </c>
      <c r="C99" s="38" t="s">
        <v>167</v>
      </c>
      <c r="D99" s="5">
        <v>302.68</v>
      </c>
      <c r="E99" s="39">
        <f t="shared" si="36"/>
        <v>348.29387600000001</v>
      </c>
      <c r="F99" s="39">
        <f t="shared" si="37"/>
        <v>348.29387600000001</v>
      </c>
      <c r="G99" s="34">
        <v>15.2</v>
      </c>
      <c r="H99" s="34">
        <v>15.2</v>
      </c>
      <c r="I99" s="33">
        <f t="shared" si="38"/>
        <v>4600.7359999999999</v>
      </c>
      <c r="J99" s="33">
        <v>100</v>
      </c>
      <c r="K99" s="33">
        <v>1672.8</v>
      </c>
      <c r="L99" s="33">
        <f t="shared" si="33"/>
        <v>6373.5360000000001</v>
      </c>
      <c r="M99" s="36">
        <f t="shared" ref="M99:M118" si="43">I99*1%</f>
        <v>46.007359999999998</v>
      </c>
      <c r="N99" s="33">
        <v>121.76</v>
      </c>
      <c r="O99" s="33">
        <v>579.17999999999995</v>
      </c>
      <c r="P99" s="33"/>
      <c r="Q99" s="33">
        <v>20</v>
      </c>
      <c r="R99" s="33">
        <f>I99*5%</f>
        <v>230.0368</v>
      </c>
      <c r="S99" s="33"/>
      <c r="T99" s="33"/>
      <c r="U99" s="1">
        <f t="shared" si="39"/>
        <v>250.0368</v>
      </c>
      <c r="V99" s="36">
        <f t="shared" si="40"/>
        <v>996.98415999999986</v>
      </c>
      <c r="W99" s="40">
        <f t="shared" si="41"/>
        <v>5376.5518400000001</v>
      </c>
      <c r="X99" s="48"/>
    </row>
    <row r="100" spans="1:24" ht="27.95" customHeight="1" x14ac:dyDescent="0.25">
      <c r="A100" s="37">
        <f t="shared" si="42"/>
        <v>74</v>
      </c>
      <c r="B100" s="30" t="s">
        <v>168</v>
      </c>
      <c r="C100" s="38" t="s">
        <v>169</v>
      </c>
      <c r="D100" s="5">
        <v>302.68</v>
      </c>
      <c r="E100" s="39">
        <f t="shared" si="36"/>
        <v>348.29387600000001</v>
      </c>
      <c r="F100" s="39">
        <f t="shared" si="37"/>
        <v>348.29387600000001</v>
      </c>
      <c r="G100" s="34">
        <v>15.2</v>
      </c>
      <c r="H100" s="34">
        <v>15.2</v>
      </c>
      <c r="I100" s="33">
        <f t="shared" si="38"/>
        <v>4600.7359999999999</v>
      </c>
      <c r="J100" s="33">
        <v>100</v>
      </c>
      <c r="K100" s="33">
        <v>1951.6</v>
      </c>
      <c r="L100" s="33">
        <f t="shared" si="33"/>
        <v>6652.3359999999993</v>
      </c>
      <c r="M100" s="36">
        <f t="shared" si="43"/>
        <v>46.007359999999998</v>
      </c>
      <c r="N100" s="33">
        <v>121.76</v>
      </c>
      <c r="O100" s="33">
        <v>627.33000000000004</v>
      </c>
      <c r="P100" s="33"/>
      <c r="Q100" s="33">
        <v>20</v>
      </c>
      <c r="R100" s="33">
        <f>I100*5%</f>
        <v>230.0368</v>
      </c>
      <c r="S100" s="33"/>
      <c r="T100" s="33"/>
      <c r="U100" s="1">
        <f t="shared" si="39"/>
        <v>250.0368</v>
      </c>
      <c r="V100" s="36">
        <f t="shared" si="40"/>
        <v>1045.1341600000001</v>
      </c>
      <c r="W100" s="40">
        <f t="shared" si="41"/>
        <v>5607.2018399999997</v>
      </c>
      <c r="X100" s="42"/>
    </row>
    <row r="101" spans="1:24" ht="27.95" customHeight="1" x14ac:dyDescent="0.25">
      <c r="A101" s="37">
        <f t="shared" si="42"/>
        <v>75</v>
      </c>
      <c r="B101" s="30" t="s">
        <v>170</v>
      </c>
      <c r="C101" s="38" t="s">
        <v>171</v>
      </c>
      <c r="D101" s="5">
        <v>302.68</v>
      </c>
      <c r="E101" s="39">
        <f t="shared" si="36"/>
        <v>348.29387600000001</v>
      </c>
      <c r="F101" s="39">
        <f t="shared" si="37"/>
        <v>348.29387600000001</v>
      </c>
      <c r="G101" s="34">
        <v>15.2</v>
      </c>
      <c r="H101" s="34">
        <v>15.2</v>
      </c>
      <c r="I101" s="33">
        <f t="shared" si="38"/>
        <v>4600.7359999999999</v>
      </c>
      <c r="J101" s="33">
        <v>100</v>
      </c>
      <c r="K101" s="33">
        <v>1394</v>
      </c>
      <c r="L101" s="33">
        <f t="shared" si="33"/>
        <v>6094.7359999999999</v>
      </c>
      <c r="M101" s="36">
        <f t="shared" si="43"/>
        <v>46.007359999999998</v>
      </c>
      <c r="N101" s="33">
        <v>121.76</v>
      </c>
      <c r="O101" s="33">
        <v>534.57000000000005</v>
      </c>
      <c r="P101" s="33"/>
      <c r="Q101" s="33"/>
      <c r="R101" s="33"/>
      <c r="S101" s="33"/>
      <c r="T101" s="33"/>
      <c r="U101" s="1">
        <f t="shared" si="39"/>
        <v>0</v>
      </c>
      <c r="V101" s="36">
        <f t="shared" si="40"/>
        <v>702.33735999999999</v>
      </c>
      <c r="W101" s="40">
        <f t="shared" si="41"/>
        <v>5392.3986399999994</v>
      </c>
      <c r="X101" s="42"/>
    </row>
    <row r="102" spans="1:24" ht="27.95" customHeight="1" x14ac:dyDescent="0.25">
      <c r="A102" s="37">
        <f t="shared" si="42"/>
        <v>76</v>
      </c>
      <c r="B102" s="30" t="s">
        <v>172</v>
      </c>
      <c r="C102" s="38" t="s">
        <v>173</v>
      </c>
      <c r="D102" s="5">
        <v>302.68</v>
      </c>
      <c r="E102" s="39">
        <f t="shared" si="36"/>
        <v>348.29387600000001</v>
      </c>
      <c r="F102" s="39">
        <f t="shared" si="37"/>
        <v>348.29387600000001</v>
      </c>
      <c r="G102" s="34">
        <v>15.2</v>
      </c>
      <c r="H102" s="34">
        <v>15.2</v>
      </c>
      <c r="I102" s="33">
        <f t="shared" si="38"/>
        <v>4600.7359999999999</v>
      </c>
      <c r="J102" s="33">
        <v>100</v>
      </c>
      <c r="K102" s="33">
        <v>836.4</v>
      </c>
      <c r="L102" s="33">
        <f t="shared" si="33"/>
        <v>5537.1359999999995</v>
      </c>
      <c r="M102" s="36">
        <f t="shared" si="43"/>
        <v>46.007359999999998</v>
      </c>
      <c r="N102" s="33">
        <v>121.76</v>
      </c>
      <c r="O102" s="33">
        <v>446.73</v>
      </c>
      <c r="P102" s="33"/>
      <c r="Q102" s="33">
        <v>20</v>
      </c>
      <c r="R102" s="33">
        <f>I102*5%</f>
        <v>230.0368</v>
      </c>
      <c r="S102" s="33"/>
      <c r="T102" s="33"/>
      <c r="U102" s="1">
        <f t="shared" si="39"/>
        <v>250.0368</v>
      </c>
      <c r="V102" s="36">
        <f t="shared" si="40"/>
        <v>864.53416000000004</v>
      </c>
      <c r="W102" s="40">
        <f t="shared" si="41"/>
        <v>4672.6018399999994</v>
      </c>
      <c r="X102" s="42"/>
    </row>
    <row r="103" spans="1:24" ht="27.95" customHeight="1" x14ac:dyDescent="0.25">
      <c r="A103" s="37">
        <f t="shared" si="42"/>
        <v>77</v>
      </c>
      <c r="B103" s="30" t="s">
        <v>174</v>
      </c>
      <c r="C103" s="38" t="s">
        <v>175</v>
      </c>
      <c r="D103" s="5">
        <v>302.68</v>
      </c>
      <c r="E103" s="39">
        <f t="shared" si="36"/>
        <v>348.29387600000001</v>
      </c>
      <c r="F103" s="39">
        <f t="shared" si="37"/>
        <v>348.29387600000001</v>
      </c>
      <c r="G103" s="34">
        <v>15.2</v>
      </c>
      <c r="H103" s="34">
        <v>15.2</v>
      </c>
      <c r="I103" s="33">
        <f t="shared" si="38"/>
        <v>4600.7359999999999</v>
      </c>
      <c r="J103" s="33">
        <v>100</v>
      </c>
      <c r="K103" s="33">
        <v>1951.6</v>
      </c>
      <c r="L103" s="33">
        <f t="shared" si="33"/>
        <v>6652.3359999999993</v>
      </c>
      <c r="M103" s="36">
        <f t="shared" si="43"/>
        <v>46.007359999999998</v>
      </c>
      <c r="N103" s="33">
        <v>121.76</v>
      </c>
      <c r="O103" s="33">
        <v>627.33000000000004</v>
      </c>
      <c r="P103" s="33"/>
      <c r="Q103" s="33">
        <v>20</v>
      </c>
      <c r="R103" s="33">
        <f>I103*5%</f>
        <v>230.0368</v>
      </c>
      <c r="S103" s="33"/>
      <c r="T103" s="33"/>
      <c r="U103" s="1">
        <f t="shared" si="39"/>
        <v>250.0368</v>
      </c>
      <c r="V103" s="36">
        <f t="shared" si="40"/>
        <v>1045.1341600000001</v>
      </c>
      <c r="W103" s="40">
        <f t="shared" si="41"/>
        <v>5607.2018399999997</v>
      </c>
      <c r="X103" s="42"/>
    </row>
    <row r="104" spans="1:24" ht="27.95" customHeight="1" x14ac:dyDescent="0.25">
      <c r="A104" s="37">
        <f t="shared" si="42"/>
        <v>78</v>
      </c>
      <c r="B104" s="30" t="s">
        <v>176</v>
      </c>
      <c r="C104" s="38" t="s">
        <v>177</v>
      </c>
      <c r="D104" s="5">
        <v>302.68</v>
      </c>
      <c r="E104" s="39">
        <f t="shared" si="36"/>
        <v>348.29387600000001</v>
      </c>
      <c r="F104" s="39">
        <f t="shared" si="37"/>
        <v>348.29387600000001</v>
      </c>
      <c r="G104" s="34">
        <v>15.2</v>
      </c>
      <c r="H104" s="34">
        <v>15.2</v>
      </c>
      <c r="I104" s="33">
        <f t="shared" si="38"/>
        <v>4600.7359999999999</v>
      </c>
      <c r="J104" s="33">
        <v>100</v>
      </c>
      <c r="K104" s="33">
        <v>1672.8</v>
      </c>
      <c r="L104" s="33">
        <f t="shared" si="33"/>
        <v>6373.5360000000001</v>
      </c>
      <c r="M104" s="36">
        <f t="shared" si="43"/>
        <v>46.007359999999998</v>
      </c>
      <c r="N104" s="33">
        <v>121.76</v>
      </c>
      <c r="O104" s="33">
        <v>579.17999999999995</v>
      </c>
      <c r="P104" s="33"/>
      <c r="Q104" s="33"/>
      <c r="R104" s="33"/>
      <c r="S104" s="33"/>
      <c r="T104" s="33"/>
      <c r="U104" s="1">
        <f t="shared" si="39"/>
        <v>0</v>
      </c>
      <c r="V104" s="36">
        <f t="shared" si="40"/>
        <v>746.94735999999989</v>
      </c>
      <c r="W104" s="40">
        <f t="shared" si="41"/>
        <v>5626.5886399999999</v>
      </c>
      <c r="X104" s="42"/>
    </row>
    <row r="105" spans="1:24" ht="27.95" customHeight="1" x14ac:dyDescent="0.25">
      <c r="A105" s="37">
        <f t="shared" si="42"/>
        <v>79</v>
      </c>
      <c r="B105" s="30" t="s">
        <v>178</v>
      </c>
      <c r="C105" s="38" t="s">
        <v>179</v>
      </c>
      <c r="D105" s="5">
        <v>302.68</v>
      </c>
      <c r="E105" s="39">
        <f t="shared" si="36"/>
        <v>348.29387600000001</v>
      </c>
      <c r="F105" s="39">
        <f t="shared" si="37"/>
        <v>348.29387600000001</v>
      </c>
      <c r="G105" s="34">
        <v>15.2</v>
      </c>
      <c r="H105" s="34">
        <v>15.2</v>
      </c>
      <c r="I105" s="33">
        <f t="shared" si="38"/>
        <v>4600.7359999999999</v>
      </c>
      <c r="J105" s="33">
        <v>100</v>
      </c>
      <c r="K105" s="33">
        <v>1115.2</v>
      </c>
      <c r="L105" s="33">
        <f t="shared" si="33"/>
        <v>5815.9359999999997</v>
      </c>
      <c r="M105" s="36">
        <f t="shared" si="43"/>
        <v>46.007359999999998</v>
      </c>
      <c r="N105" s="33">
        <v>121.76</v>
      </c>
      <c r="O105" s="33">
        <v>489.96</v>
      </c>
      <c r="P105" s="33"/>
      <c r="Q105" s="33">
        <v>20</v>
      </c>
      <c r="R105" s="33">
        <f>I105*5%</f>
        <v>230.0368</v>
      </c>
      <c r="S105" s="33"/>
      <c r="T105" s="33"/>
      <c r="U105" s="1">
        <f t="shared" si="39"/>
        <v>250.0368</v>
      </c>
      <c r="V105" s="36">
        <f t="shared" si="40"/>
        <v>907.76415999999995</v>
      </c>
      <c r="W105" s="40">
        <f t="shared" si="41"/>
        <v>4908.17184</v>
      </c>
      <c r="X105" s="42"/>
    </row>
    <row r="106" spans="1:24" ht="27.95" customHeight="1" x14ac:dyDescent="0.25">
      <c r="A106" s="37">
        <f t="shared" si="42"/>
        <v>80</v>
      </c>
      <c r="B106" s="30" t="s">
        <v>333</v>
      </c>
      <c r="C106" s="38" t="s">
        <v>334</v>
      </c>
      <c r="D106" s="5">
        <v>302.68</v>
      </c>
      <c r="E106" s="39">
        <f t="shared" si="36"/>
        <v>348.29387600000001</v>
      </c>
      <c r="F106" s="39">
        <f t="shared" si="37"/>
        <v>348.29387600000001</v>
      </c>
      <c r="G106" s="34">
        <v>15.2</v>
      </c>
      <c r="H106" s="34">
        <v>15.2</v>
      </c>
      <c r="I106" s="33">
        <f t="shared" si="38"/>
        <v>4600.7359999999999</v>
      </c>
      <c r="J106" s="33">
        <v>100</v>
      </c>
      <c r="K106" s="33"/>
      <c r="L106" s="33">
        <f t="shared" si="33"/>
        <v>4700.7359999999999</v>
      </c>
      <c r="M106" s="36">
        <f t="shared" si="43"/>
        <v>46.007359999999998</v>
      </c>
      <c r="N106" s="33">
        <v>121.76</v>
      </c>
      <c r="O106" s="33">
        <v>118.23</v>
      </c>
      <c r="P106" s="33">
        <v>302.68</v>
      </c>
      <c r="Q106" s="33"/>
      <c r="R106" s="33"/>
      <c r="S106" s="33"/>
      <c r="T106" s="33"/>
      <c r="U106" s="1">
        <f t="shared" si="39"/>
        <v>302.68</v>
      </c>
      <c r="V106" s="36">
        <f t="shared" si="40"/>
        <v>588.67736000000002</v>
      </c>
      <c r="W106" s="40">
        <f t="shared" si="41"/>
        <v>4112.0586400000002</v>
      </c>
      <c r="X106" s="42"/>
    </row>
    <row r="107" spans="1:24" ht="27.95" customHeight="1" x14ac:dyDescent="0.25">
      <c r="A107" s="37">
        <f t="shared" si="42"/>
        <v>81</v>
      </c>
      <c r="B107" s="30" t="s">
        <v>180</v>
      </c>
      <c r="C107" s="38" t="s">
        <v>181</v>
      </c>
      <c r="D107" s="5">
        <v>302.68</v>
      </c>
      <c r="E107" s="39">
        <f t="shared" si="36"/>
        <v>348.29387600000001</v>
      </c>
      <c r="F107" s="39">
        <f t="shared" si="37"/>
        <v>348.29387600000001</v>
      </c>
      <c r="G107" s="34">
        <v>15.2</v>
      </c>
      <c r="H107" s="34">
        <v>15.2</v>
      </c>
      <c r="I107" s="33">
        <f t="shared" si="38"/>
        <v>4600.7359999999999</v>
      </c>
      <c r="J107" s="33">
        <v>100</v>
      </c>
      <c r="K107" s="33">
        <v>1672.8</v>
      </c>
      <c r="L107" s="33">
        <f t="shared" si="33"/>
        <v>6373.5360000000001</v>
      </c>
      <c r="M107" s="36">
        <f t="shared" si="43"/>
        <v>46.007359999999998</v>
      </c>
      <c r="N107" s="33">
        <v>121.76</v>
      </c>
      <c r="O107" s="33">
        <v>579.17999999999995</v>
      </c>
      <c r="P107" s="33"/>
      <c r="Q107" s="33"/>
      <c r="R107" s="33"/>
      <c r="S107" s="33"/>
      <c r="T107" s="33"/>
      <c r="U107" s="1">
        <f t="shared" si="39"/>
        <v>0</v>
      </c>
      <c r="V107" s="36">
        <f t="shared" si="40"/>
        <v>746.94735999999989</v>
      </c>
      <c r="W107" s="40">
        <f t="shared" si="41"/>
        <v>5626.5886399999999</v>
      </c>
      <c r="X107" s="42"/>
    </row>
    <row r="108" spans="1:24" ht="27.95" customHeight="1" x14ac:dyDescent="0.25">
      <c r="A108" s="37">
        <f t="shared" si="42"/>
        <v>82</v>
      </c>
      <c r="B108" s="30" t="s">
        <v>182</v>
      </c>
      <c r="C108" s="38" t="s">
        <v>183</v>
      </c>
      <c r="D108" s="5">
        <v>273.62</v>
      </c>
      <c r="E108" s="39">
        <f t="shared" si="36"/>
        <v>314.854534</v>
      </c>
      <c r="F108" s="39">
        <f t="shared" si="37"/>
        <v>314.854534</v>
      </c>
      <c r="G108" s="34">
        <v>15.2</v>
      </c>
      <c r="H108" s="34">
        <v>15.2</v>
      </c>
      <c r="I108" s="33">
        <f t="shared" si="38"/>
        <v>4159.0239999999994</v>
      </c>
      <c r="J108" s="33">
        <v>100</v>
      </c>
      <c r="K108" s="33">
        <v>1672.8</v>
      </c>
      <c r="L108" s="33">
        <f t="shared" si="33"/>
        <v>5931.8239999999996</v>
      </c>
      <c r="M108" s="36">
        <f t="shared" si="43"/>
        <v>41.590239999999994</v>
      </c>
      <c r="N108" s="33">
        <v>110.07</v>
      </c>
      <c r="O108" s="33">
        <v>395.59</v>
      </c>
      <c r="P108" s="33"/>
      <c r="Q108" s="33"/>
      <c r="R108" s="33"/>
      <c r="S108" s="33"/>
      <c r="T108" s="33"/>
      <c r="U108" s="1">
        <f t="shared" si="39"/>
        <v>0</v>
      </c>
      <c r="V108" s="36">
        <f t="shared" si="40"/>
        <v>547.25023999999996</v>
      </c>
      <c r="W108" s="40">
        <f t="shared" si="41"/>
        <v>5384.5737599999993</v>
      </c>
      <c r="X108" s="42"/>
    </row>
    <row r="109" spans="1:24" ht="27.95" customHeight="1" x14ac:dyDescent="0.25">
      <c r="A109" s="37">
        <f t="shared" si="42"/>
        <v>83</v>
      </c>
      <c r="B109" s="30" t="s">
        <v>184</v>
      </c>
      <c r="C109" s="38" t="s">
        <v>185</v>
      </c>
      <c r="D109" s="5">
        <v>154.11000000000001</v>
      </c>
      <c r="E109" s="39">
        <f t="shared" si="36"/>
        <v>177.33437700000002</v>
      </c>
      <c r="F109" s="39">
        <f t="shared" si="37"/>
        <v>177.33437700000002</v>
      </c>
      <c r="G109" s="34">
        <v>15.2</v>
      </c>
      <c r="H109" s="34">
        <v>15.2</v>
      </c>
      <c r="I109" s="33">
        <f t="shared" si="38"/>
        <v>2342.4720000000002</v>
      </c>
      <c r="J109" s="33">
        <v>100</v>
      </c>
      <c r="K109" s="33">
        <v>1672.8</v>
      </c>
      <c r="L109" s="33">
        <f t="shared" si="33"/>
        <v>4115.2719999999999</v>
      </c>
      <c r="M109" s="36">
        <f t="shared" si="43"/>
        <v>23.424720000000004</v>
      </c>
      <c r="N109" s="33">
        <v>0</v>
      </c>
      <c r="O109" s="33"/>
      <c r="P109" s="33"/>
      <c r="Q109" s="33">
        <v>20</v>
      </c>
      <c r="R109" s="33">
        <f>I109*5%</f>
        <v>117.12360000000001</v>
      </c>
      <c r="S109" s="33"/>
      <c r="T109" s="33"/>
      <c r="U109" s="1">
        <f t="shared" si="39"/>
        <v>137.12360000000001</v>
      </c>
      <c r="V109" s="36">
        <f t="shared" si="40"/>
        <v>160.54832000000002</v>
      </c>
      <c r="W109" s="40">
        <f t="shared" si="41"/>
        <v>3954.7236800000001</v>
      </c>
      <c r="X109" s="42"/>
    </row>
    <row r="110" spans="1:24" ht="27.95" customHeight="1" x14ac:dyDescent="0.25">
      <c r="A110" s="37">
        <f t="shared" si="42"/>
        <v>84</v>
      </c>
      <c r="B110" s="30" t="s">
        <v>186</v>
      </c>
      <c r="C110" s="38" t="s">
        <v>187</v>
      </c>
      <c r="D110" s="5">
        <v>273.62</v>
      </c>
      <c r="E110" s="39">
        <f t="shared" si="36"/>
        <v>314.854534</v>
      </c>
      <c r="F110" s="39">
        <f t="shared" si="37"/>
        <v>314.854534</v>
      </c>
      <c r="G110" s="34">
        <v>15.2</v>
      </c>
      <c r="H110" s="34">
        <v>15.2</v>
      </c>
      <c r="I110" s="33">
        <f t="shared" si="38"/>
        <v>4159.0239999999994</v>
      </c>
      <c r="J110" s="33">
        <v>100</v>
      </c>
      <c r="K110" s="33">
        <v>1672.8</v>
      </c>
      <c r="L110" s="33">
        <f t="shared" si="33"/>
        <v>5931.8239999999996</v>
      </c>
      <c r="M110" s="36">
        <f t="shared" si="43"/>
        <v>41.590239999999994</v>
      </c>
      <c r="N110" s="33">
        <v>110.07</v>
      </c>
      <c r="O110" s="33">
        <v>395.59</v>
      </c>
      <c r="P110" s="33"/>
      <c r="Q110" s="33">
        <v>20</v>
      </c>
      <c r="R110" s="33">
        <f>I110*5%</f>
        <v>207.95119999999997</v>
      </c>
      <c r="S110" s="33"/>
      <c r="T110" s="33"/>
      <c r="U110" s="1">
        <f t="shared" si="39"/>
        <v>227.95119999999997</v>
      </c>
      <c r="V110" s="36">
        <f t="shared" si="40"/>
        <v>775.20143999999993</v>
      </c>
      <c r="W110" s="40">
        <f t="shared" si="41"/>
        <v>5156.6225599999998</v>
      </c>
      <c r="X110" s="42"/>
    </row>
    <row r="111" spans="1:24" ht="27.95" customHeight="1" x14ac:dyDescent="0.25">
      <c r="A111" s="37">
        <f t="shared" si="42"/>
        <v>85</v>
      </c>
      <c r="B111" s="30" t="s">
        <v>188</v>
      </c>
      <c r="C111" s="38" t="s">
        <v>189</v>
      </c>
      <c r="D111" s="5">
        <v>273.62</v>
      </c>
      <c r="E111" s="39">
        <f t="shared" si="36"/>
        <v>314.854534</v>
      </c>
      <c r="F111" s="39">
        <f t="shared" si="37"/>
        <v>314.854534</v>
      </c>
      <c r="G111" s="34">
        <v>15.2</v>
      </c>
      <c r="H111" s="34">
        <v>15.2</v>
      </c>
      <c r="I111" s="33">
        <f t="shared" si="38"/>
        <v>4159.0239999999994</v>
      </c>
      <c r="J111" s="33">
        <v>100</v>
      </c>
      <c r="K111" s="33">
        <v>1394</v>
      </c>
      <c r="L111" s="33">
        <f t="shared" si="33"/>
        <v>5653.0239999999994</v>
      </c>
      <c r="M111" s="36">
        <f t="shared" si="43"/>
        <v>41.590239999999994</v>
      </c>
      <c r="N111" s="33">
        <v>110.07</v>
      </c>
      <c r="O111" s="33">
        <v>350.99</v>
      </c>
      <c r="P111" s="33"/>
      <c r="Q111" s="33"/>
      <c r="R111" s="33"/>
      <c r="S111" s="33"/>
      <c r="T111" s="33"/>
      <c r="U111" s="1">
        <f t="shared" si="39"/>
        <v>0</v>
      </c>
      <c r="V111" s="36">
        <f t="shared" si="40"/>
        <v>502.65024</v>
      </c>
      <c r="W111" s="40">
        <f t="shared" si="41"/>
        <v>5150.3737599999995</v>
      </c>
      <c r="X111" s="43"/>
    </row>
    <row r="112" spans="1:24" ht="27.95" customHeight="1" x14ac:dyDescent="0.25">
      <c r="A112" s="37">
        <f t="shared" si="42"/>
        <v>86</v>
      </c>
      <c r="B112" s="30" t="s">
        <v>190</v>
      </c>
      <c r="C112" s="38" t="s">
        <v>191</v>
      </c>
      <c r="D112" s="5">
        <v>273.62</v>
      </c>
      <c r="E112" s="39">
        <f t="shared" si="36"/>
        <v>314.854534</v>
      </c>
      <c r="F112" s="39">
        <f t="shared" si="37"/>
        <v>314.854534</v>
      </c>
      <c r="G112" s="34">
        <v>15.2</v>
      </c>
      <c r="H112" s="34">
        <v>15.2</v>
      </c>
      <c r="I112" s="33">
        <f t="shared" si="38"/>
        <v>4159.0239999999994</v>
      </c>
      <c r="J112" s="33">
        <v>100</v>
      </c>
      <c r="K112" s="33">
        <v>1394</v>
      </c>
      <c r="L112" s="33">
        <f t="shared" si="33"/>
        <v>5653.0239999999994</v>
      </c>
      <c r="M112" s="36">
        <f t="shared" si="43"/>
        <v>41.590239999999994</v>
      </c>
      <c r="N112" s="33">
        <v>110.07</v>
      </c>
      <c r="O112" s="33">
        <v>350.99</v>
      </c>
      <c r="P112" s="33"/>
      <c r="Q112" s="33"/>
      <c r="R112" s="33"/>
      <c r="S112" s="33"/>
      <c r="T112" s="33"/>
      <c r="U112" s="1">
        <f t="shared" si="39"/>
        <v>0</v>
      </c>
      <c r="V112" s="36">
        <f t="shared" si="40"/>
        <v>502.65024</v>
      </c>
      <c r="W112" s="40">
        <f t="shared" si="41"/>
        <v>5150.3737599999995</v>
      </c>
      <c r="X112" s="43"/>
    </row>
    <row r="113" spans="1:24" ht="27.95" customHeight="1" x14ac:dyDescent="0.25">
      <c r="A113" s="37">
        <f t="shared" si="42"/>
        <v>87</v>
      </c>
      <c r="B113" s="30" t="s">
        <v>192</v>
      </c>
      <c r="C113" s="38" t="s">
        <v>193</v>
      </c>
      <c r="D113" s="5">
        <v>273.62</v>
      </c>
      <c r="E113" s="39">
        <f t="shared" si="36"/>
        <v>314.854534</v>
      </c>
      <c r="F113" s="39">
        <f t="shared" si="37"/>
        <v>314.854534</v>
      </c>
      <c r="G113" s="34">
        <v>15.2</v>
      </c>
      <c r="H113" s="34">
        <v>15.2</v>
      </c>
      <c r="I113" s="33">
        <f t="shared" si="38"/>
        <v>4159.0239999999994</v>
      </c>
      <c r="J113" s="33">
        <v>100</v>
      </c>
      <c r="K113" s="33">
        <v>1394</v>
      </c>
      <c r="L113" s="33">
        <f t="shared" si="33"/>
        <v>5653.0239999999994</v>
      </c>
      <c r="M113" s="36">
        <f t="shared" si="43"/>
        <v>41.590239999999994</v>
      </c>
      <c r="N113" s="33">
        <v>110.07</v>
      </c>
      <c r="O113" s="33">
        <v>350.99</v>
      </c>
      <c r="P113" s="33"/>
      <c r="Q113" s="33"/>
      <c r="R113" s="33"/>
      <c r="S113" s="33"/>
      <c r="T113" s="33"/>
      <c r="U113" s="1">
        <f t="shared" si="39"/>
        <v>0</v>
      </c>
      <c r="V113" s="36">
        <f t="shared" si="40"/>
        <v>502.65024</v>
      </c>
      <c r="W113" s="40">
        <f t="shared" si="41"/>
        <v>5150.3737599999995</v>
      </c>
      <c r="X113" s="42"/>
    </row>
    <row r="114" spans="1:24" ht="27.95" customHeight="1" x14ac:dyDescent="0.25">
      <c r="A114" s="37">
        <f t="shared" si="42"/>
        <v>88</v>
      </c>
      <c r="B114" s="30" t="s">
        <v>194</v>
      </c>
      <c r="C114" s="38" t="s">
        <v>195</v>
      </c>
      <c r="D114" s="5">
        <v>273.62</v>
      </c>
      <c r="E114" s="39">
        <f t="shared" si="36"/>
        <v>314.854534</v>
      </c>
      <c r="F114" s="39">
        <f t="shared" si="37"/>
        <v>314.854534</v>
      </c>
      <c r="G114" s="34">
        <v>15.2</v>
      </c>
      <c r="H114" s="34">
        <v>15.2</v>
      </c>
      <c r="I114" s="33">
        <f t="shared" si="38"/>
        <v>4159.0239999999994</v>
      </c>
      <c r="J114" s="33">
        <v>100</v>
      </c>
      <c r="K114" s="33">
        <v>1672.8</v>
      </c>
      <c r="L114" s="33">
        <f t="shared" si="33"/>
        <v>5931.8239999999996</v>
      </c>
      <c r="M114" s="36">
        <f t="shared" si="43"/>
        <v>41.590239999999994</v>
      </c>
      <c r="N114" s="33">
        <v>110.07</v>
      </c>
      <c r="O114" s="33">
        <v>395.59</v>
      </c>
      <c r="P114" s="33"/>
      <c r="Q114" s="33">
        <v>20</v>
      </c>
      <c r="R114" s="33">
        <f>I114*5%</f>
        <v>207.95119999999997</v>
      </c>
      <c r="S114" s="33"/>
      <c r="T114" s="33">
        <v>575</v>
      </c>
      <c r="U114" s="1">
        <f t="shared" si="39"/>
        <v>802.95119999999997</v>
      </c>
      <c r="V114" s="36">
        <f t="shared" si="40"/>
        <v>1350.2014399999998</v>
      </c>
      <c r="W114" s="40">
        <f t="shared" si="41"/>
        <v>4581.6225599999998</v>
      </c>
      <c r="X114" s="42"/>
    </row>
    <row r="115" spans="1:24" ht="27.95" customHeight="1" x14ac:dyDescent="0.25">
      <c r="A115" s="37">
        <f t="shared" si="42"/>
        <v>89</v>
      </c>
      <c r="B115" s="30" t="s">
        <v>196</v>
      </c>
      <c r="C115" s="38" t="s">
        <v>197</v>
      </c>
      <c r="D115" s="5">
        <v>273.62</v>
      </c>
      <c r="E115" s="39">
        <f t="shared" si="36"/>
        <v>314.854534</v>
      </c>
      <c r="F115" s="39">
        <f t="shared" si="37"/>
        <v>314.854534</v>
      </c>
      <c r="G115" s="34">
        <v>15.2</v>
      </c>
      <c r="H115" s="34">
        <v>15.2</v>
      </c>
      <c r="I115" s="33">
        <f t="shared" si="38"/>
        <v>4159.0239999999994</v>
      </c>
      <c r="J115" s="33">
        <v>100</v>
      </c>
      <c r="K115" s="33">
        <v>836.4</v>
      </c>
      <c r="L115" s="33">
        <f t="shared" si="33"/>
        <v>5095.4239999999991</v>
      </c>
      <c r="M115" s="36">
        <f t="shared" si="43"/>
        <v>41.590239999999994</v>
      </c>
      <c r="N115" s="33"/>
      <c r="O115" s="33">
        <v>395.83</v>
      </c>
      <c r="P115" s="33"/>
      <c r="Q115" s="33"/>
      <c r="R115" s="33"/>
      <c r="S115" s="33"/>
      <c r="T115" s="33"/>
      <c r="U115" s="1">
        <f t="shared" si="39"/>
        <v>0</v>
      </c>
      <c r="V115" s="36">
        <f t="shared" si="40"/>
        <v>437.42023999999998</v>
      </c>
      <c r="W115" s="40">
        <f t="shared" si="41"/>
        <v>4658.0037599999987</v>
      </c>
      <c r="X115" s="42"/>
    </row>
    <row r="116" spans="1:24" ht="27.95" customHeight="1" x14ac:dyDescent="0.25">
      <c r="A116" s="37">
        <f>A115+1</f>
        <v>90</v>
      </c>
      <c r="B116" s="30" t="s">
        <v>198</v>
      </c>
      <c r="C116" s="46" t="s">
        <v>199</v>
      </c>
      <c r="D116" s="5">
        <v>380.91</v>
      </c>
      <c r="E116" s="39">
        <f t="shared" si="36"/>
        <v>438.31313700000004</v>
      </c>
      <c r="F116" s="39">
        <f>E116</f>
        <v>438.31313700000004</v>
      </c>
      <c r="G116" s="34">
        <v>15.2</v>
      </c>
      <c r="H116" s="34">
        <v>15.2</v>
      </c>
      <c r="I116" s="33">
        <f t="shared" si="38"/>
        <v>5789.8320000000003</v>
      </c>
      <c r="J116" s="33">
        <v>100</v>
      </c>
      <c r="K116" s="33">
        <v>836.4</v>
      </c>
      <c r="L116" s="33">
        <f t="shared" si="33"/>
        <v>6726.232</v>
      </c>
      <c r="M116" s="36">
        <f t="shared" si="43"/>
        <v>57.898320000000005</v>
      </c>
      <c r="N116" s="33">
        <v>153.22999999999999</v>
      </c>
      <c r="O116" s="33">
        <v>646.57000000000005</v>
      </c>
      <c r="P116" s="33"/>
      <c r="Q116" s="33"/>
      <c r="R116" s="33"/>
      <c r="S116" s="33"/>
      <c r="T116" s="33"/>
      <c r="U116" s="1">
        <f t="shared" si="39"/>
        <v>0</v>
      </c>
      <c r="V116" s="36">
        <f t="shared" si="40"/>
        <v>857.69832000000008</v>
      </c>
      <c r="W116" s="40">
        <f t="shared" si="41"/>
        <v>5868.5336799999995</v>
      </c>
      <c r="X116" s="42"/>
    </row>
    <row r="117" spans="1:24" ht="27.95" customHeight="1" x14ac:dyDescent="0.25">
      <c r="A117" s="37">
        <f>A116+1</f>
        <v>91</v>
      </c>
      <c r="B117" s="30" t="s">
        <v>200</v>
      </c>
      <c r="C117" s="38" t="s">
        <v>201</v>
      </c>
      <c r="D117" s="5">
        <v>275.33</v>
      </c>
      <c r="E117" s="39">
        <f t="shared" si="36"/>
        <v>316.82223099999999</v>
      </c>
      <c r="F117" s="39">
        <f>E117</f>
        <v>316.82223099999999</v>
      </c>
      <c r="G117" s="34">
        <v>15.2</v>
      </c>
      <c r="H117" s="34">
        <v>15.2</v>
      </c>
      <c r="I117" s="33">
        <f t="shared" si="38"/>
        <v>4185.0159999999996</v>
      </c>
      <c r="J117" s="33">
        <v>100</v>
      </c>
      <c r="K117" s="33">
        <v>1115.2</v>
      </c>
      <c r="L117" s="33">
        <f t="shared" si="33"/>
        <v>5400.2159999999994</v>
      </c>
      <c r="M117" s="36">
        <f t="shared" si="43"/>
        <v>41.850159999999995</v>
      </c>
      <c r="N117" s="33">
        <v>110.76</v>
      </c>
      <c r="O117" s="33">
        <v>318.23</v>
      </c>
      <c r="P117" s="33"/>
      <c r="Q117" s="33">
        <v>20</v>
      </c>
      <c r="R117" s="33">
        <f>I117*5%</f>
        <v>209.2508</v>
      </c>
      <c r="S117" s="33"/>
      <c r="T117" s="33">
        <v>575</v>
      </c>
      <c r="U117" s="1">
        <f t="shared" si="39"/>
        <v>804.25080000000003</v>
      </c>
      <c r="V117" s="36">
        <f t="shared" si="40"/>
        <v>1275.09096</v>
      </c>
      <c r="W117" s="40">
        <f t="shared" si="41"/>
        <v>4125.125039999999</v>
      </c>
      <c r="X117" s="42"/>
    </row>
    <row r="118" spans="1:24" ht="27.95" customHeight="1" x14ac:dyDescent="0.25">
      <c r="A118" s="37">
        <f>A117+1</f>
        <v>92</v>
      </c>
      <c r="B118" s="30" t="s">
        <v>202</v>
      </c>
      <c r="C118" s="38" t="s">
        <v>203</v>
      </c>
      <c r="D118" s="5">
        <v>275.33</v>
      </c>
      <c r="E118" s="39">
        <f t="shared" si="36"/>
        <v>316.82223099999999</v>
      </c>
      <c r="F118" s="39">
        <f>E118</f>
        <v>316.82223099999999</v>
      </c>
      <c r="G118" s="34">
        <v>15.2</v>
      </c>
      <c r="H118" s="34">
        <v>15.2</v>
      </c>
      <c r="I118" s="33">
        <f t="shared" si="38"/>
        <v>4185.0159999999996</v>
      </c>
      <c r="J118" s="33">
        <v>100</v>
      </c>
      <c r="K118" s="33">
        <v>1394</v>
      </c>
      <c r="L118" s="33">
        <f t="shared" si="33"/>
        <v>5679.0159999999996</v>
      </c>
      <c r="M118" s="36">
        <f t="shared" si="43"/>
        <v>41.850159999999995</v>
      </c>
      <c r="N118" s="33">
        <v>110.76</v>
      </c>
      <c r="O118" s="33">
        <v>354.46</v>
      </c>
      <c r="P118" s="33"/>
      <c r="Q118" s="33">
        <v>20</v>
      </c>
      <c r="R118" s="33">
        <f>I118*5%</f>
        <v>209.2508</v>
      </c>
      <c r="S118" s="33"/>
      <c r="T118" s="33">
        <v>636</v>
      </c>
      <c r="U118" s="1">
        <f t="shared" si="39"/>
        <v>865.25080000000003</v>
      </c>
      <c r="V118" s="36">
        <f t="shared" si="40"/>
        <v>1372.32096</v>
      </c>
      <c r="W118" s="40">
        <f t="shared" si="41"/>
        <v>4306.6950399999996</v>
      </c>
      <c r="X118" s="42"/>
    </row>
    <row r="119" spans="1:24" ht="27.95" customHeight="1" x14ac:dyDescent="0.25">
      <c r="A119" s="37"/>
      <c r="B119" s="56"/>
      <c r="C119" s="31" t="s">
        <v>206</v>
      </c>
      <c r="D119" s="5"/>
      <c r="E119" s="39"/>
      <c r="F119" s="39"/>
      <c r="G119" s="34"/>
      <c r="H119" s="34"/>
      <c r="I119" s="33"/>
      <c r="J119" s="33"/>
      <c r="K119" s="33"/>
      <c r="L119" s="33">
        <f t="shared" si="33"/>
        <v>0</v>
      </c>
      <c r="M119" s="36"/>
      <c r="N119" s="33"/>
      <c r="O119" s="33"/>
      <c r="P119" s="33"/>
      <c r="Q119" s="33"/>
      <c r="R119" s="33"/>
      <c r="S119" s="33"/>
      <c r="T119" s="33"/>
      <c r="U119" s="1"/>
      <c r="V119" s="36"/>
      <c r="W119" s="40"/>
    </row>
    <row r="120" spans="1:24" ht="27.95" customHeight="1" x14ac:dyDescent="0.25">
      <c r="A120" s="37">
        <f>A118+1</f>
        <v>93</v>
      </c>
      <c r="B120" s="30" t="s">
        <v>217</v>
      </c>
      <c r="C120" s="38" t="s">
        <v>218</v>
      </c>
      <c r="D120" s="5">
        <v>443.42</v>
      </c>
      <c r="E120" s="39">
        <f t="shared" ref="E120:E143" si="44">D120*1.1507</f>
        <v>510.24339400000002</v>
      </c>
      <c r="F120" s="39">
        <f t="shared" ref="F120:F143" si="45">E120</f>
        <v>510.24339400000002</v>
      </c>
      <c r="G120" s="34">
        <v>15.2</v>
      </c>
      <c r="H120" s="34">
        <v>15.2</v>
      </c>
      <c r="I120" s="33">
        <f t="shared" ref="I120:I143" si="46">D120*H120</f>
        <v>6739.9840000000004</v>
      </c>
      <c r="J120" s="33">
        <v>100</v>
      </c>
      <c r="K120" s="33">
        <v>1951.6</v>
      </c>
      <c r="L120" s="33">
        <f t="shared" si="33"/>
        <v>8791.5840000000007</v>
      </c>
      <c r="M120" s="36">
        <v>0</v>
      </c>
      <c r="N120" s="33">
        <v>178.38</v>
      </c>
      <c r="O120" s="33">
        <v>1144.92</v>
      </c>
      <c r="P120" s="33"/>
      <c r="Q120" s="33">
        <v>0</v>
      </c>
      <c r="R120" s="33">
        <f>I120*5%</f>
        <v>336.99920000000003</v>
      </c>
      <c r="S120" s="33"/>
      <c r="T120" s="33">
        <v>575</v>
      </c>
      <c r="U120" s="1">
        <f t="shared" ref="U120:U143" si="47">SUM(P120+Q120+R120+S120+T120)</f>
        <v>911.99919999999997</v>
      </c>
      <c r="V120" s="36">
        <f t="shared" ref="V120:V143" si="48">SUM(M120+N120+O120+P120+Q120+R120+S120+T120)</f>
        <v>2235.2992000000004</v>
      </c>
      <c r="W120" s="40">
        <f t="shared" ref="W120:W143" si="49">L120-V120</f>
        <v>6556.2848000000004</v>
      </c>
      <c r="X120" s="42"/>
    </row>
    <row r="121" spans="1:24" ht="27.95" customHeight="1" x14ac:dyDescent="0.25">
      <c r="A121" s="37">
        <f>A120+1</f>
        <v>94</v>
      </c>
      <c r="B121" s="30" t="s">
        <v>209</v>
      </c>
      <c r="C121" s="38" t="s">
        <v>210</v>
      </c>
      <c r="D121" s="5">
        <v>449.98</v>
      </c>
      <c r="E121" s="39">
        <f t="shared" si="44"/>
        <v>517.79198600000007</v>
      </c>
      <c r="F121" s="39">
        <f t="shared" si="45"/>
        <v>517.79198600000007</v>
      </c>
      <c r="G121" s="34">
        <v>15.2</v>
      </c>
      <c r="H121" s="34">
        <v>15.2</v>
      </c>
      <c r="I121" s="33">
        <f t="shared" si="46"/>
        <v>6839.6959999999999</v>
      </c>
      <c r="J121" s="33">
        <v>100</v>
      </c>
      <c r="K121" s="33">
        <v>1394</v>
      </c>
      <c r="L121" s="33">
        <f t="shared" si="33"/>
        <v>8333.6959999999999</v>
      </c>
      <c r="M121" s="36">
        <f t="shared" ref="M121:M129" si="50">I121*1%</f>
        <v>68.396960000000007</v>
      </c>
      <c r="N121" s="33">
        <v>181.02</v>
      </c>
      <c r="O121" s="33">
        <v>960.23</v>
      </c>
      <c r="P121" s="33"/>
      <c r="Q121" s="33">
        <v>20</v>
      </c>
      <c r="R121" s="33">
        <f>I121*5%</f>
        <v>341.98480000000001</v>
      </c>
      <c r="S121" s="33"/>
      <c r="T121" s="33">
        <v>920</v>
      </c>
      <c r="U121" s="1">
        <f t="shared" si="47"/>
        <v>1281.9848</v>
      </c>
      <c r="V121" s="36">
        <f>SUM(M121+N121+O121+P121+Q121+R121+S121+T121)</f>
        <v>2491.6317600000002</v>
      </c>
      <c r="W121" s="40">
        <f t="shared" si="49"/>
        <v>5842.0642399999997</v>
      </c>
      <c r="X121" s="42"/>
    </row>
    <row r="122" spans="1:24" ht="27.95" customHeight="1" x14ac:dyDescent="0.25">
      <c r="A122" s="37">
        <f t="shared" ref="A122:A142" si="51">A121+1</f>
        <v>95</v>
      </c>
      <c r="B122" s="30" t="s">
        <v>211</v>
      </c>
      <c r="C122" s="38" t="s">
        <v>212</v>
      </c>
      <c r="D122" s="5">
        <v>324.45</v>
      </c>
      <c r="E122" s="39">
        <f t="shared" si="44"/>
        <v>373.34461500000003</v>
      </c>
      <c r="F122" s="39">
        <f t="shared" si="45"/>
        <v>373.34461500000003</v>
      </c>
      <c r="G122" s="34">
        <v>15.2</v>
      </c>
      <c r="H122" s="34">
        <v>15.2</v>
      </c>
      <c r="I122" s="33">
        <f t="shared" si="46"/>
        <v>4931.6399999999994</v>
      </c>
      <c r="J122" s="33">
        <v>100</v>
      </c>
      <c r="K122" s="33">
        <v>1951.6</v>
      </c>
      <c r="L122" s="33">
        <f t="shared" si="33"/>
        <v>6983.24</v>
      </c>
      <c r="M122" s="36">
        <f t="shared" si="50"/>
        <v>49.316399999999994</v>
      </c>
      <c r="N122" s="33">
        <v>130.52000000000001</v>
      </c>
      <c r="O122" s="33">
        <v>688.31</v>
      </c>
      <c r="P122" s="33"/>
      <c r="Q122" s="33"/>
      <c r="R122" s="33"/>
      <c r="S122" s="33">
        <v>1000</v>
      </c>
      <c r="T122" s="33"/>
      <c r="U122" s="1">
        <f t="shared" si="47"/>
        <v>1000</v>
      </c>
      <c r="V122" s="36">
        <f t="shared" si="48"/>
        <v>1868.1464000000001</v>
      </c>
      <c r="W122" s="40">
        <f t="shared" si="49"/>
        <v>5115.0936000000002</v>
      </c>
      <c r="X122" s="42"/>
    </row>
    <row r="123" spans="1:24" ht="27.95" customHeight="1" x14ac:dyDescent="0.25">
      <c r="A123" s="37">
        <f t="shared" si="51"/>
        <v>96</v>
      </c>
      <c r="B123" s="30" t="s">
        <v>213</v>
      </c>
      <c r="C123" s="38" t="s">
        <v>214</v>
      </c>
      <c r="D123" s="5">
        <v>367.5</v>
      </c>
      <c r="E123" s="39">
        <f t="shared" si="44"/>
        <v>422.88225</v>
      </c>
      <c r="F123" s="39">
        <f t="shared" si="45"/>
        <v>422.88225</v>
      </c>
      <c r="G123" s="34">
        <v>15.2</v>
      </c>
      <c r="H123" s="34">
        <v>15.2</v>
      </c>
      <c r="I123" s="33">
        <f t="shared" si="46"/>
        <v>5586</v>
      </c>
      <c r="J123" s="33">
        <v>100</v>
      </c>
      <c r="K123" s="33">
        <v>1672.8</v>
      </c>
      <c r="L123" s="33">
        <f t="shared" si="33"/>
        <v>7358.8</v>
      </c>
      <c r="M123" s="36">
        <f t="shared" si="50"/>
        <v>55.86</v>
      </c>
      <c r="N123" s="33">
        <v>143.69999999999999</v>
      </c>
      <c r="O123" s="33">
        <v>763.06</v>
      </c>
      <c r="P123" s="33"/>
      <c r="Q123" s="33">
        <v>20</v>
      </c>
      <c r="R123" s="33">
        <f>I123*5%</f>
        <v>279.3</v>
      </c>
      <c r="S123" s="33"/>
      <c r="T123" s="33"/>
      <c r="U123" s="1">
        <f t="shared" si="47"/>
        <v>299.3</v>
      </c>
      <c r="V123" s="36">
        <f t="shared" si="48"/>
        <v>1261.9199999999998</v>
      </c>
      <c r="W123" s="40">
        <f t="shared" si="49"/>
        <v>6096.88</v>
      </c>
      <c r="X123" s="48"/>
    </row>
    <row r="124" spans="1:24" ht="27.95" customHeight="1" x14ac:dyDescent="0.25">
      <c r="A124" s="37">
        <f t="shared" si="51"/>
        <v>97</v>
      </c>
      <c r="B124" s="30" t="s">
        <v>215</v>
      </c>
      <c r="C124" s="38" t="s">
        <v>216</v>
      </c>
      <c r="D124" s="5">
        <v>324.45</v>
      </c>
      <c r="E124" s="39">
        <f t="shared" si="44"/>
        <v>373.34461500000003</v>
      </c>
      <c r="F124" s="39">
        <f t="shared" si="45"/>
        <v>373.34461500000003</v>
      </c>
      <c r="G124" s="34">
        <v>15.2</v>
      </c>
      <c r="H124" s="34">
        <v>15.2</v>
      </c>
      <c r="I124" s="33">
        <f t="shared" si="46"/>
        <v>4931.6399999999994</v>
      </c>
      <c r="J124" s="33">
        <v>100</v>
      </c>
      <c r="K124" s="33">
        <v>1394</v>
      </c>
      <c r="L124" s="33">
        <f t="shared" si="33"/>
        <v>6425.6399999999994</v>
      </c>
      <c r="M124" s="36">
        <f t="shared" si="50"/>
        <v>49.316399999999994</v>
      </c>
      <c r="N124" s="33">
        <v>130.52000000000001</v>
      </c>
      <c r="O124" s="33">
        <v>589.20000000000005</v>
      </c>
      <c r="P124" s="33"/>
      <c r="Q124" s="33"/>
      <c r="R124" s="33"/>
      <c r="S124" s="33"/>
      <c r="T124" s="33"/>
      <c r="U124" s="1">
        <f t="shared" si="47"/>
        <v>0</v>
      </c>
      <c r="V124" s="36">
        <f t="shared" si="48"/>
        <v>769.03640000000007</v>
      </c>
      <c r="W124" s="40">
        <f t="shared" si="49"/>
        <v>5656.6035999999995</v>
      </c>
      <c r="X124" s="42"/>
    </row>
    <row r="125" spans="1:24" ht="27.95" customHeight="1" x14ac:dyDescent="0.25">
      <c r="A125" s="37">
        <f>A124+1</f>
        <v>98</v>
      </c>
      <c r="B125" s="30" t="s">
        <v>219</v>
      </c>
      <c r="C125" s="38" t="s">
        <v>220</v>
      </c>
      <c r="D125" s="5">
        <v>324.45</v>
      </c>
      <c r="E125" s="39">
        <f t="shared" si="44"/>
        <v>373.34461500000003</v>
      </c>
      <c r="F125" s="39">
        <f t="shared" si="45"/>
        <v>373.34461500000003</v>
      </c>
      <c r="G125" s="34">
        <v>15.2</v>
      </c>
      <c r="H125" s="34">
        <v>15.2</v>
      </c>
      <c r="I125" s="33">
        <f t="shared" si="46"/>
        <v>4931.6399999999994</v>
      </c>
      <c r="J125" s="33">
        <v>100</v>
      </c>
      <c r="K125" s="33">
        <v>1394</v>
      </c>
      <c r="L125" s="33">
        <f t="shared" si="33"/>
        <v>6425.6399999999994</v>
      </c>
      <c r="M125" s="36">
        <f t="shared" si="50"/>
        <v>49.316399999999994</v>
      </c>
      <c r="N125" s="33">
        <v>130.52000000000001</v>
      </c>
      <c r="O125" s="33">
        <v>584.67999999999995</v>
      </c>
      <c r="P125" s="33"/>
      <c r="Q125" s="33"/>
      <c r="R125" s="33"/>
      <c r="S125" s="33"/>
      <c r="T125" s="33"/>
      <c r="U125" s="1">
        <f t="shared" si="47"/>
        <v>0</v>
      </c>
      <c r="V125" s="36">
        <f t="shared" si="48"/>
        <v>764.51639999999998</v>
      </c>
      <c r="W125" s="40">
        <f t="shared" si="49"/>
        <v>5661.123599999999</v>
      </c>
      <c r="X125" s="42"/>
    </row>
    <row r="126" spans="1:24" ht="27.95" customHeight="1" x14ac:dyDescent="0.25">
      <c r="A126" s="37">
        <f t="shared" si="51"/>
        <v>99</v>
      </c>
      <c r="B126" s="30" t="s">
        <v>221</v>
      </c>
      <c r="C126" s="38" t="s">
        <v>222</v>
      </c>
      <c r="D126" s="5">
        <v>324.45</v>
      </c>
      <c r="E126" s="39">
        <f t="shared" si="44"/>
        <v>373.34461500000003</v>
      </c>
      <c r="F126" s="39">
        <f t="shared" si="45"/>
        <v>373.34461500000003</v>
      </c>
      <c r="G126" s="34">
        <v>15.2</v>
      </c>
      <c r="H126" s="34">
        <v>15.2</v>
      </c>
      <c r="I126" s="33">
        <f t="shared" si="46"/>
        <v>4931.6399999999994</v>
      </c>
      <c r="J126" s="33">
        <v>100</v>
      </c>
      <c r="K126" s="33">
        <v>1394</v>
      </c>
      <c r="L126" s="33">
        <f t="shared" si="33"/>
        <v>6425.6399999999994</v>
      </c>
      <c r="M126" s="36">
        <f t="shared" si="50"/>
        <v>49.316399999999994</v>
      </c>
      <c r="N126" s="33">
        <v>130.52000000000001</v>
      </c>
      <c r="O126" s="33">
        <v>589.20000000000005</v>
      </c>
      <c r="P126" s="33"/>
      <c r="Q126" s="33"/>
      <c r="R126" s="33"/>
      <c r="S126" s="33"/>
      <c r="T126" s="33"/>
      <c r="U126" s="1">
        <f t="shared" si="47"/>
        <v>0</v>
      </c>
      <c r="V126" s="36">
        <f t="shared" si="48"/>
        <v>769.03640000000007</v>
      </c>
      <c r="W126" s="40">
        <f t="shared" si="49"/>
        <v>5656.6035999999995</v>
      </c>
      <c r="X126" s="42"/>
    </row>
    <row r="127" spans="1:24" ht="27.95" customHeight="1" x14ac:dyDescent="0.25">
      <c r="A127" s="37">
        <f t="shared" si="51"/>
        <v>100</v>
      </c>
      <c r="B127" s="30" t="s">
        <v>223</v>
      </c>
      <c r="C127" s="38" t="s">
        <v>224</v>
      </c>
      <c r="D127" s="5">
        <v>324.45</v>
      </c>
      <c r="E127" s="39">
        <f t="shared" si="44"/>
        <v>373.34461500000003</v>
      </c>
      <c r="F127" s="39">
        <f t="shared" si="45"/>
        <v>373.34461500000003</v>
      </c>
      <c r="G127" s="37">
        <v>15.2</v>
      </c>
      <c r="H127" s="34">
        <v>15.2</v>
      </c>
      <c r="I127" s="33">
        <f t="shared" si="46"/>
        <v>4931.6399999999994</v>
      </c>
      <c r="J127" s="33">
        <v>100</v>
      </c>
      <c r="K127" s="33">
        <v>836.4</v>
      </c>
      <c r="L127" s="33">
        <f t="shared" si="33"/>
        <v>5868.0399999999991</v>
      </c>
      <c r="M127" s="36">
        <f t="shared" si="50"/>
        <v>49.316399999999994</v>
      </c>
      <c r="N127" s="33">
        <v>130.52000000000001</v>
      </c>
      <c r="O127" s="33">
        <v>499.98</v>
      </c>
      <c r="P127" s="33"/>
      <c r="Q127" s="33">
        <v>20</v>
      </c>
      <c r="R127" s="33">
        <f t="shared" ref="R127:R132" si="52">I127*5%</f>
        <v>246.58199999999999</v>
      </c>
      <c r="S127" s="33"/>
      <c r="T127" s="33"/>
      <c r="U127" s="1">
        <f t="shared" si="47"/>
        <v>266.58199999999999</v>
      </c>
      <c r="V127" s="36">
        <f t="shared" si="48"/>
        <v>946.39840000000004</v>
      </c>
      <c r="W127" s="40">
        <f t="shared" si="49"/>
        <v>4921.641599999999</v>
      </c>
      <c r="X127" s="48"/>
    </row>
    <row r="128" spans="1:24" ht="27.95" customHeight="1" x14ac:dyDescent="0.25">
      <c r="A128" s="37">
        <f t="shared" si="51"/>
        <v>101</v>
      </c>
      <c r="B128" s="30" t="s">
        <v>225</v>
      </c>
      <c r="C128" s="38" t="s">
        <v>226</v>
      </c>
      <c r="D128" s="5">
        <v>324.45</v>
      </c>
      <c r="E128" s="39">
        <f t="shared" si="44"/>
        <v>373.34461500000003</v>
      </c>
      <c r="F128" s="39">
        <f t="shared" si="45"/>
        <v>373.34461500000003</v>
      </c>
      <c r="G128" s="34">
        <v>15.2</v>
      </c>
      <c r="H128" s="34">
        <v>15.2</v>
      </c>
      <c r="I128" s="33">
        <f t="shared" si="46"/>
        <v>4931.6399999999994</v>
      </c>
      <c r="J128" s="33">
        <v>100</v>
      </c>
      <c r="K128" s="33">
        <v>1115.2</v>
      </c>
      <c r="L128" s="33">
        <f t="shared" si="33"/>
        <v>6146.8399999999992</v>
      </c>
      <c r="M128" s="36">
        <f t="shared" si="50"/>
        <v>49.316399999999994</v>
      </c>
      <c r="N128" s="33">
        <v>130.52000000000001</v>
      </c>
      <c r="O128" s="33">
        <v>544.59</v>
      </c>
      <c r="P128" s="33"/>
      <c r="Q128" s="33">
        <v>20</v>
      </c>
      <c r="R128" s="33">
        <f t="shared" si="52"/>
        <v>246.58199999999999</v>
      </c>
      <c r="S128" s="33"/>
      <c r="T128" s="33"/>
      <c r="U128" s="1">
        <f t="shared" si="47"/>
        <v>266.58199999999999</v>
      </c>
      <c r="V128" s="36">
        <f t="shared" si="48"/>
        <v>991.00840000000005</v>
      </c>
      <c r="W128" s="40">
        <f t="shared" si="49"/>
        <v>5155.8315999999995</v>
      </c>
      <c r="X128" s="48"/>
    </row>
    <row r="129" spans="1:24" ht="27.95" customHeight="1" x14ac:dyDescent="0.25">
      <c r="A129" s="37">
        <f t="shared" si="51"/>
        <v>102</v>
      </c>
      <c r="B129" s="30" t="s">
        <v>227</v>
      </c>
      <c r="C129" s="38" t="s">
        <v>228</v>
      </c>
      <c r="D129" s="5">
        <v>302.82</v>
      </c>
      <c r="E129" s="39">
        <f t="shared" si="44"/>
        <v>348.45497399999999</v>
      </c>
      <c r="F129" s="39">
        <f t="shared" si="45"/>
        <v>348.45497399999999</v>
      </c>
      <c r="G129" s="34">
        <v>15.2</v>
      </c>
      <c r="H129" s="34">
        <v>15.2</v>
      </c>
      <c r="I129" s="33">
        <f t="shared" si="46"/>
        <v>4602.8639999999996</v>
      </c>
      <c r="J129" s="33">
        <v>100</v>
      </c>
      <c r="K129" s="33">
        <v>1951.6</v>
      </c>
      <c r="L129" s="33">
        <f t="shared" si="33"/>
        <v>6654.4639999999999</v>
      </c>
      <c r="M129" s="36">
        <f t="shared" si="50"/>
        <v>46.028639999999996</v>
      </c>
      <c r="N129" s="33">
        <v>121.82</v>
      </c>
      <c r="O129" s="33">
        <v>627.73</v>
      </c>
      <c r="P129" s="33"/>
      <c r="Q129" s="33">
        <v>20</v>
      </c>
      <c r="R129" s="33">
        <f t="shared" si="52"/>
        <v>230.14319999999998</v>
      </c>
      <c r="S129" s="33"/>
      <c r="T129" s="33"/>
      <c r="U129" s="1">
        <f t="shared" si="47"/>
        <v>250.14319999999998</v>
      </c>
      <c r="V129" s="36">
        <f t="shared" si="48"/>
        <v>1045.7218399999999</v>
      </c>
      <c r="W129" s="40">
        <f t="shared" si="49"/>
        <v>5608.7421599999998</v>
      </c>
      <c r="X129" s="42"/>
    </row>
    <row r="130" spans="1:24" ht="27.95" customHeight="1" x14ac:dyDescent="0.25">
      <c r="A130" s="37">
        <f>A129+1</f>
        <v>103</v>
      </c>
      <c r="B130" s="30" t="s">
        <v>231</v>
      </c>
      <c r="C130" s="38" t="s">
        <v>232</v>
      </c>
      <c r="D130" s="5">
        <v>302.82</v>
      </c>
      <c r="E130" s="39">
        <f t="shared" si="44"/>
        <v>348.45497399999999</v>
      </c>
      <c r="F130" s="39">
        <f t="shared" si="45"/>
        <v>348.45497399999999</v>
      </c>
      <c r="G130" s="34">
        <v>15.2</v>
      </c>
      <c r="H130" s="34">
        <v>15.2</v>
      </c>
      <c r="I130" s="33">
        <f t="shared" si="46"/>
        <v>4602.8639999999996</v>
      </c>
      <c r="J130" s="33">
        <v>100</v>
      </c>
      <c r="K130" s="33">
        <v>1672.8</v>
      </c>
      <c r="L130" s="33">
        <f t="shared" si="33"/>
        <v>6375.6639999999998</v>
      </c>
      <c r="M130" s="36">
        <f>I130*1%</f>
        <v>46.028639999999996</v>
      </c>
      <c r="N130" s="33">
        <v>121.82</v>
      </c>
      <c r="O130" s="33">
        <v>579.54</v>
      </c>
      <c r="P130" s="33"/>
      <c r="Q130" s="33">
        <v>20</v>
      </c>
      <c r="R130" s="33">
        <f t="shared" si="52"/>
        <v>230.14319999999998</v>
      </c>
      <c r="S130" s="33"/>
      <c r="T130" s="33"/>
      <c r="U130" s="1">
        <f t="shared" si="47"/>
        <v>250.14319999999998</v>
      </c>
      <c r="V130" s="36">
        <f t="shared" si="48"/>
        <v>997.53183999999987</v>
      </c>
      <c r="W130" s="40">
        <f t="shared" si="49"/>
        <v>5378.1321600000001</v>
      </c>
      <c r="X130" s="42"/>
    </row>
    <row r="131" spans="1:24" ht="27.95" customHeight="1" x14ac:dyDescent="0.25">
      <c r="A131" s="37">
        <f t="shared" si="51"/>
        <v>104</v>
      </c>
      <c r="B131" s="30" t="s">
        <v>233</v>
      </c>
      <c r="C131" s="38" t="s">
        <v>234</v>
      </c>
      <c r="D131" s="5">
        <v>302.82</v>
      </c>
      <c r="E131" s="39">
        <f t="shared" si="44"/>
        <v>348.45497399999999</v>
      </c>
      <c r="F131" s="39">
        <f t="shared" si="45"/>
        <v>348.45497399999999</v>
      </c>
      <c r="G131" s="34">
        <v>15.2</v>
      </c>
      <c r="H131" s="34">
        <v>15.2</v>
      </c>
      <c r="I131" s="33">
        <f t="shared" si="46"/>
        <v>4602.8639999999996</v>
      </c>
      <c r="J131" s="33">
        <v>100</v>
      </c>
      <c r="K131" s="33">
        <v>1672.8</v>
      </c>
      <c r="L131" s="33">
        <f t="shared" si="33"/>
        <v>6375.6639999999998</v>
      </c>
      <c r="M131" s="36">
        <f>I131*1%</f>
        <v>46.028639999999996</v>
      </c>
      <c r="N131" s="33">
        <v>121.82</v>
      </c>
      <c r="O131" s="33">
        <v>579.54</v>
      </c>
      <c r="P131" s="33"/>
      <c r="Q131" s="33">
        <v>20</v>
      </c>
      <c r="R131" s="33">
        <f t="shared" si="52"/>
        <v>230.14319999999998</v>
      </c>
      <c r="S131" s="33"/>
      <c r="T131" s="33">
        <v>575</v>
      </c>
      <c r="U131" s="1">
        <f t="shared" si="47"/>
        <v>825.14319999999998</v>
      </c>
      <c r="V131" s="36">
        <f t="shared" si="48"/>
        <v>1572.5318399999999</v>
      </c>
      <c r="W131" s="40">
        <f t="shared" si="49"/>
        <v>4803.1321600000001</v>
      </c>
      <c r="X131" s="42"/>
    </row>
    <row r="132" spans="1:24" ht="27.95" customHeight="1" x14ac:dyDescent="0.25">
      <c r="A132" s="37">
        <f t="shared" si="51"/>
        <v>105</v>
      </c>
      <c r="B132" s="30" t="s">
        <v>235</v>
      </c>
      <c r="C132" s="38" t="s">
        <v>236</v>
      </c>
      <c r="D132" s="5">
        <v>302.82</v>
      </c>
      <c r="E132" s="39">
        <f t="shared" si="44"/>
        <v>348.45497399999999</v>
      </c>
      <c r="F132" s="39">
        <f t="shared" si="45"/>
        <v>348.45497399999999</v>
      </c>
      <c r="G132" s="34">
        <v>15.2</v>
      </c>
      <c r="H132" s="34">
        <v>15.2</v>
      </c>
      <c r="I132" s="33">
        <f t="shared" si="46"/>
        <v>4602.8639999999996</v>
      </c>
      <c r="J132" s="33">
        <v>100</v>
      </c>
      <c r="K132" s="33">
        <v>1115.2</v>
      </c>
      <c r="L132" s="33">
        <f t="shared" si="33"/>
        <v>5818.0639999999994</v>
      </c>
      <c r="M132" s="36">
        <f>I132*1%</f>
        <v>46.028639999999996</v>
      </c>
      <c r="N132" s="33">
        <v>121.82</v>
      </c>
      <c r="O132" s="33">
        <v>490.32</v>
      </c>
      <c r="P132" s="33"/>
      <c r="Q132" s="33">
        <v>20</v>
      </c>
      <c r="R132" s="33">
        <f t="shared" si="52"/>
        <v>230.14319999999998</v>
      </c>
      <c r="S132" s="33"/>
      <c r="T132" s="33"/>
      <c r="U132" s="1">
        <f t="shared" si="47"/>
        <v>250.14319999999998</v>
      </c>
      <c r="V132" s="36">
        <f t="shared" si="48"/>
        <v>908.31183999999996</v>
      </c>
      <c r="W132" s="40">
        <f t="shared" si="49"/>
        <v>4909.7521599999991</v>
      </c>
      <c r="X132" s="48"/>
    </row>
    <row r="133" spans="1:24" ht="27.95" customHeight="1" x14ac:dyDescent="0.25">
      <c r="A133" s="37">
        <f t="shared" si="51"/>
        <v>106</v>
      </c>
      <c r="B133" s="30" t="s">
        <v>237</v>
      </c>
      <c r="C133" s="38" t="s">
        <v>238</v>
      </c>
      <c r="D133" s="5">
        <v>324.45</v>
      </c>
      <c r="E133" s="39">
        <f t="shared" si="44"/>
        <v>373.34461500000003</v>
      </c>
      <c r="F133" s="39">
        <f t="shared" si="45"/>
        <v>373.34461500000003</v>
      </c>
      <c r="G133" s="37">
        <v>15.2</v>
      </c>
      <c r="H133" s="34">
        <v>15.2</v>
      </c>
      <c r="I133" s="33">
        <f t="shared" si="46"/>
        <v>4931.6399999999994</v>
      </c>
      <c r="J133" s="33">
        <v>100</v>
      </c>
      <c r="K133" s="33">
        <v>836.4</v>
      </c>
      <c r="L133" s="33">
        <f t="shared" si="33"/>
        <v>5868.0399999999991</v>
      </c>
      <c r="M133" s="36">
        <f>I133*1%</f>
        <v>49.316399999999994</v>
      </c>
      <c r="N133" s="33">
        <v>130.52000000000001</v>
      </c>
      <c r="O133" s="33">
        <v>499.98</v>
      </c>
      <c r="P133" s="33"/>
      <c r="Q133" s="33">
        <v>20</v>
      </c>
      <c r="R133" s="33">
        <v>246.58</v>
      </c>
      <c r="S133" s="33"/>
      <c r="T133" s="33"/>
      <c r="U133" s="1">
        <f t="shared" si="47"/>
        <v>266.58000000000004</v>
      </c>
      <c r="V133" s="36">
        <f t="shared" si="48"/>
        <v>946.39640000000009</v>
      </c>
      <c r="W133" s="40">
        <f t="shared" si="49"/>
        <v>4921.6435999999994</v>
      </c>
      <c r="X133" s="48"/>
    </row>
    <row r="134" spans="1:24" ht="27.95" customHeight="1" x14ac:dyDescent="0.25">
      <c r="A134" s="37">
        <f>A133+1</f>
        <v>107</v>
      </c>
      <c r="B134" s="30" t="s">
        <v>347</v>
      </c>
      <c r="C134" s="38" t="s">
        <v>355</v>
      </c>
      <c r="D134" s="5">
        <v>302.82</v>
      </c>
      <c r="E134" s="39">
        <f t="shared" si="44"/>
        <v>348.45497399999999</v>
      </c>
      <c r="F134" s="39">
        <f t="shared" si="45"/>
        <v>348.45497399999999</v>
      </c>
      <c r="G134" s="34">
        <v>15.2</v>
      </c>
      <c r="H134" s="34">
        <v>15.2</v>
      </c>
      <c r="I134" s="33">
        <f t="shared" si="46"/>
        <v>4602.8639999999996</v>
      </c>
      <c r="J134" s="33">
        <v>100</v>
      </c>
      <c r="K134" s="33"/>
      <c r="L134" s="33">
        <f t="shared" si="33"/>
        <v>4702.8639999999996</v>
      </c>
      <c r="M134" s="36"/>
      <c r="N134" s="33">
        <v>121.82</v>
      </c>
      <c r="O134" s="33">
        <v>164.51</v>
      </c>
      <c r="P134" s="33"/>
      <c r="Q134" s="33"/>
      <c r="R134" s="33"/>
      <c r="S134" s="33"/>
      <c r="T134" s="33"/>
      <c r="U134" s="1">
        <f t="shared" si="47"/>
        <v>0</v>
      </c>
      <c r="V134" s="36">
        <f t="shared" si="48"/>
        <v>286.33</v>
      </c>
      <c r="W134" s="40">
        <f t="shared" si="49"/>
        <v>4416.5339999999997</v>
      </c>
      <c r="X134" s="48"/>
    </row>
    <row r="135" spans="1:24" ht="27.95" customHeight="1" x14ac:dyDescent="0.25">
      <c r="A135" s="37">
        <f>A134+1</f>
        <v>108</v>
      </c>
      <c r="B135" s="30" t="s">
        <v>279</v>
      </c>
      <c r="C135" s="38" t="s">
        <v>280</v>
      </c>
      <c r="D135" s="5">
        <v>296</v>
      </c>
      <c r="E135" s="39">
        <f>D135*1.1507</f>
        <v>340.60720000000003</v>
      </c>
      <c r="F135" s="39">
        <f t="shared" si="45"/>
        <v>340.60720000000003</v>
      </c>
      <c r="G135" s="34">
        <v>15.2</v>
      </c>
      <c r="H135" s="34">
        <v>15.2</v>
      </c>
      <c r="I135" s="33">
        <f>D135*H135</f>
        <v>4499.2</v>
      </c>
      <c r="J135" s="33">
        <v>100</v>
      </c>
      <c r="K135" s="33">
        <v>836.4</v>
      </c>
      <c r="L135" s="33">
        <f t="shared" si="33"/>
        <v>5435.5999999999995</v>
      </c>
      <c r="M135" s="36">
        <f t="shared" ref="M135:M143" si="53">I135*1%</f>
        <v>44.991999999999997</v>
      </c>
      <c r="N135" s="33">
        <v>119.07</v>
      </c>
      <c r="O135" s="33">
        <v>435.18</v>
      </c>
      <c r="P135" s="33"/>
      <c r="Q135" s="33"/>
      <c r="R135" s="33"/>
      <c r="S135" s="33"/>
      <c r="T135" s="33"/>
      <c r="U135" s="1">
        <f t="shared" si="47"/>
        <v>0</v>
      </c>
      <c r="V135" s="36">
        <f t="shared" si="48"/>
        <v>599.24199999999996</v>
      </c>
      <c r="W135" s="40">
        <f t="shared" si="49"/>
        <v>4836.3579999999993</v>
      </c>
      <c r="X135" s="42"/>
    </row>
    <row r="136" spans="1:24" ht="27.95" customHeight="1" x14ac:dyDescent="0.25">
      <c r="A136" s="37">
        <f>A135+1</f>
        <v>109</v>
      </c>
      <c r="B136" s="30" t="s">
        <v>239</v>
      </c>
      <c r="C136" s="38" t="s">
        <v>240</v>
      </c>
      <c r="D136" s="5">
        <v>276.61</v>
      </c>
      <c r="E136" s="39">
        <f t="shared" si="44"/>
        <v>318.29512700000004</v>
      </c>
      <c r="F136" s="39">
        <f t="shared" si="45"/>
        <v>318.29512700000004</v>
      </c>
      <c r="G136" s="34">
        <v>15.2</v>
      </c>
      <c r="H136" s="34">
        <v>15.2</v>
      </c>
      <c r="I136" s="33">
        <f t="shared" si="46"/>
        <v>4204.4719999999998</v>
      </c>
      <c r="J136" s="33">
        <v>100</v>
      </c>
      <c r="K136" s="33">
        <v>1394</v>
      </c>
      <c r="L136" s="33">
        <f t="shared" si="33"/>
        <v>5698.4719999999998</v>
      </c>
      <c r="M136" s="36">
        <f t="shared" si="53"/>
        <v>42.044719999999998</v>
      </c>
      <c r="N136" s="33">
        <v>111.28</v>
      </c>
      <c r="O136" s="33">
        <v>357.05</v>
      </c>
      <c r="P136" s="33"/>
      <c r="Q136" s="33"/>
      <c r="R136" s="33"/>
      <c r="S136" s="33"/>
      <c r="T136" s="33"/>
      <c r="U136" s="1">
        <f t="shared" si="47"/>
        <v>0</v>
      </c>
      <c r="V136" s="36">
        <f t="shared" si="48"/>
        <v>510.37472000000002</v>
      </c>
      <c r="W136" s="40">
        <f t="shared" si="49"/>
        <v>5188.09728</v>
      </c>
      <c r="X136" s="42"/>
    </row>
    <row r="137" spans="1:24" ht="27.95" customHeight="1" x14ac:dyDescent="0.25">
      <c r="A137" s="37">
        <f t="shared" si="51"/>
        <v>110</v>
      </c>
      <c r="B137" s="30" t="s">
        <v>241</v>
      </c>
      <c r="C137" s="38" t="s">
        <v>242</v>
      </c>
      <c r="D137" s="5">
        <v>324.45</v>
      </c>
      <c r="E137" s="39">
        <f t="shared" si="44"/>
        <v>373.34461500000003</v>
      </c>
      <c r="F137" s="39">
        <f t="shared" si="45"/>
        <v>373.34461500000003</v>
      </c>
      <c r="G137" s="34">
        <v>15.2</v>
      </c>
      <c r="H137" s="34">
        <v>15.2</v>
      </c>
      <c r="I137" s="33">
        <f t="shared" si="46"/>
        <v>4931.6399999999994</v>
      </c>
      <c r="J137" s="33">
        <v>100</v>
      </c>
      <c r="K137" s="33">
        <v>836.4</v>
      </c>
      <c r="L137" s="33">
        <f t="shared" ref="L137:L167" si="54">SUM(I137+J137+K137)</f>
        <v>5868.0399999999991</v>
      </c>
      <c r="M137" s="36">
        <f t="shared" si="53"/>
        <v>49.316399999999994</v>
      </c>
      <c r="N137" s="33">
        <v>121.82</v>
      </c>
      <c r="O137" s="33">
        <v>508.68</v>
      </c>
      <c r="P137" s="33"/>
      <c r="Q137" s="33"/>
      <c r="R137" s="33"/>
      <c r="S137" s="33"/>
      <c r="T137" s="33"/>
      <c r="U137" s="1">
        <f t="shared" si="47"/>
        <v>0</v>
      </c>
      <c r="V137" s="36">
        <f t="shared" si="48"/>
        <v>679.81639999999993</v>
      </c>
      <c r="W137" s="40">
        <f t="shared" si="49"/>
        <v>5188.2235999999994</v>
      </c>
      <c r="X137" s="42"/>
    </row>
    <row r="138" spans="1:24" ht="27.95" customHeight="1" x14ac:dyDescent="0.25">
      <c r="A138" s="37">
        <f t="shared" si="51"/>
        <v>111</v>
      </c>
      <c r="B138" s="30" t="s">
        <v>243</v>
      </c>
      <c r="C138" s="38" t="s">
        <v>244</v>
      </c>
      <c r="D138" s="5">
        <v>302.82</v>
      </c>
      <c r="E138" s="39">
        <f t="shared" si="44"/>
        <v>348.45497399999999</v>
      </c>
      <c r="F138" s="39">
        <f t="shared" si="45"/>
        <v>348.45497399999999</v>
      </c>
      <c r="G138" s="34">
        <v>15.2</v>
      </c>
      <c r="H138" s="34">
        <v>15.2</v>
      </c>
      <c r="I138" s="33">
        <f t="shared" si="46"/>
        <v>4602.8639999999996</v>
      </c>
      <c r="J138" s="33">
        <v>100</v>
      </c>
      <c r="K138" s="33">
        <v>2230.4</v>
      </c>
      <c r="L138" s="33">
        <f t="shared" si="54"/>
        <v>6933.2639999999992</v>
      </c>
      <c r="M138" s="36">
        <f t="shared" si="53"/>
        <v>46.028639999999996</v>
      </c>
      <c r="N138" s="33">
        <v>121.82</v>
      </c>
      <c r="O138" s="33">
        <v>677.7</v>
      </c>
      <c r="P138" s="33"/>
      <c r="Q138" s="33"/>
      <c r="R138" s="33"/>
      <c r="S138" s="33"/>
      <c r="T138" s="33"/>
      <c r="U138" s="1">
        <f t="shared" si="47"/>
        <v>0</v>
      </c>
      <c r="V138" s="36">
        <f t="shared" si="48"/>
        <v>845.54863999999998</v>
      </c>
      <c r="W138" s="40">
        <f t="shared" si="49"/>
        <v>6087.7153599999992</v>
      </c>
      <c r="X138" s="42"/>
    </row>
    <row r="139" spans="1:24" ht="27.95" customHeight="1" x14ac:dyDescent="0.25">
      <c r="A139" s="37">
        <f t="shared" si="51"/>
        <v>112</v>
      </c>
      <c r="B139" s="37" t="s">
        <v>245</v>
      </c>
      <c r="C139" s="46" t="s">
        <v>246</v>
      </c>
      <c r="D139" s="5">
        <v>302.82</v>
      </c>
      <c r="E139" s="39">
        <f t="shared" si="44"/>
        <v>348.45497399999999</v>
      </c>
      <c r="F139" s="39">
        <f t="shared" si="45"/>
        <v>348.45497399999999</v>
      </c>
      <c r="G139" s="34">
        <v>15.2</v>
      </c>
      <c r="H139" s="34">
        <v>15.2</v>
      </c>
      <c r="I139" s="33">
        <f t="shared" si="46"/>
        <v>4602.8639999999996</v>
      </c>
      <c r="J139" s="33">
        <v>100</v>
      </c>
      <c r="K139" s="33">
        <v>1672.8</v>
      </c>
      <c r="L139" s="33">
        <f t="shared" si="54"/>
        <v>6375.6639999999998</v>
      </c>
      <c r="M139" s="36">
        <f t="shared" si="53"/>
        <v>46.028639999999996</v>
      </c>
      <c r="N139" s="33">
        <v>121.82</v>
      </c>
      <c r="O139" s="33">
        <v>579.54999999999995</v>
      </c>
      <c r="P139" s="33"/>
      <c r="Q139" s="33"/>
      <c r="R139" s="33"/>
      <c r="S139" s="33"/>
      <c r="T139" s="33"/>
      <c r="U139" s="1">
        <f t="shared" si="47"/>
        <v>0</v>
      </c>
      <c r="V139" s="36">
        <f t="shared" si="48"/>
        <v>747.39863999999989</v>
      </c>
      <c r="W139" s="40">
        <f t="shared" si="49"/>
        <v>5628.2653599999994</v>
      </c>
      <c r="X139" s="42"/>
    </row>
    <row r="140" spans="1:24" ht="27.95" customHeight="1" x14ac:dyDescent="0.25">
      <c r="A140" s="37">
        <f t="shared" si="51"/>
        <v>113</v>
      </c>
      <c r="B140" s="30" t="s">
        <v>248</v>
      </c>
      <c r="C140" s="38" t="s">
        <v>249</v>
      </c>
      <c r="D140" s="5">
        <v>302.82</v>
      </c>
      <c r="E140" s="39">
        <f t="shared" si="44"/>
        <v>348.45497399999999</v>
      </c>
      <c r="F140" s="39">
        <f t="shared" si="45"/>
        <v>348.45497399999999</v>
      </c>
      <c r="G140" s="34">
        <v>15.2</v>
      </c>
      <c r="H140" s="34">
        <v>15.2</v>
      </c>
      <c r="I140" s="33">
        <f t="shared" si="46"/>
        <v>4602.8639999999996</v>
      </c>
      <c r="J140" s="33">
        <v>100</v>
      </c>
      <c r="K140" s="33">
        <v>1115.2</v>
      </c>
      <c r="L140" s="33">
        <f t="shared" si="54"/>
        <v>5818.0639999999994</v>
      </c>
      <c r="M140" s="36">
        <f t="shared" si="53"/>
        <v>46.028639999999996</v>
      </c>
      <c r="N140" s="33">
        <v>121.82</v>
      </c>
      <c r="O140" s="33">
        <v>490.33</v>
      </c>
      <c r="P140" s="33"/>
      <c r="Q140" s="33"/>
      <c r="R140" s="33"/>
      <c r="S140" s="33">
        <v>750</v>
      </c>
      <c r="T140" s="33"/>
      <c r="U140" s="1">
        <f t="shared" si="47"/>
        <v>750</v>
      </c>
      <c r="V140" s="36">
        <f t="shared" si="48"/>
        <v>1408.1786400000001</v>
      </c>
      <c r="W140" s="40">
        <f t="shared" si="49"/>
        <v>4409.8853599999993</v>
      </c>
      <c r="X140" s="42"/>
    </row>
    <row r="141" spans="1:24" ht="27.95" customHeight="1" x14ac:dyDescent="0.25">
      <c r="A141" s="37">
        <f t="shared" si="51"/>
        <v>114</v>
      </c>
      <c r="B141" s="30" t="s">
        <v>250</v>
      </c>
      <c r="C141" s="38" t="s">
        <v>251</v>
      </c>
      <c r="D141" s="5">
        <v>302.82</v>
      </c>
      <c r="E141" s="39">
        <f t="shared" si="44"/>
        <v>348.45497399999999</v>
      </c>
      <c r="F141" s="39">
        <f t="shared" si="45"/>
        <v>348.45497399999999</v>
      </c>
      <c r="G141" s="34">
        <v>15.2</v>
      </c>
      <c r="H141" s="34">
        <v>15.2</v>
      </c>
      <c r="I141" s="33">
        <f t="shared" si="46"/>
        <v>4602.8639999999996</v>
      </c>
      <c r="J141" s="33">
        <v>100</v>
      </c>
      <c r="K141" s="33">
        <v>1672.8</v>
      </c>
      <c r="L141" s="33">
        <f t="shared" si="54"/>
        <v>6375.6639999999998</v>
      </c>
      <c r="M141" s="36">
        <f t="shared" si="53"/>
        <v>46.028639999999996</v>
      </c>
      <c r="N141" s="33">
        <v>121.82</v>
      </c>
      <c r="O141" s="33">
        <v>579.54999999999995</v>
      </c>
      <c r="P141" s="33"/>
      <c r="Q141" s="33"/>
      <c r="R141" s="33"/>
      <c r="S141" s="33"/>
      <c r="T141" s="33"/>
      <c r="U141" s="1">
        <f t="shared" si="47"/>
        <v>0</v>
      </c>
      <c r="V141" s="36">
        <f t="shared" si="48"/>
        <v>747.39863999999989</v>
      </c>
      <c r="W141" s="40">
        <f t="shared" si="49"/>
        <v>5628.2653599999994</v>
      </c>
      <c r="X141" s="42"/>
    </row>
    <row r="142" spans="1:24" ht="27.95" customHeight="1" x14ac:dyDescent="0.25">
      <c r="A142" s="37">
        <f t="shared" si="51"/>
        <v>115</v>
      </c>
      <c r="B142" s="37" t="s">
        <v>295</v>
      </c>
      <c r="C142" s="46" t="s">
        <v>247</v>
      </c>
      <c r="D142" s="5">
        <v>302.82</v>
      </c>
      <c r="E142" s="39">
        <f t="shared" si="44"/>
        <v>348.45497399999999</v>
      </c>
      <c r="F142" s="39">
        <f t="shared" si="45"/>
        <v>348.45497399999999</v>
      </c>
      <c r="G142" s="34">
        <v>15.2</v>
      </c>
      <c r="H142" s="34">
        <v>15.2</v>
      </c>
      <c r="I142" s="33">
        <f t="shared" si="46"/>
        <v>4602.8639999999996</v>
      </c>
      <c r="J142" s="33">
        <v>100</v>
      </c>
      <c r="K142" s="33"/>
      <c r="L142" s="33">
        <f t="shared" si="54"/>
        <v>4702.8639999999996</v>
      </c>
      <c r="M142" s="36">
        <f t="shared" si="53"/>
        <v>46.028639999999996</v>
      </c>
      <c r="N142" s="33">
        <v>113.96</v>
      </c>
      <c r="O142" s="33">
        <v>126.34</v>
      </c>
      <c r="P142" s="33"/>
      <c r="Q142" s="33"/>
      <c r="R142" s="33"/>
      <c r="S142" s="33"/>
      <c r="T142" s="33"/>
      <c r="U142" s="1">
        <f t="shared" si="47"/>
        <v>0</v>
      </c>
      <c r="V142" s="36">
        <f t="shared" si="48"/>
        <v>286.32863999999995</v>
      </c>
      <c r="W142" s="40">
        <f t="shared" si="49"/>
        <v>4416.5353599999999</v>
      </c>
      <c r="X142" s="42"/>
    </row>
    <row r="143" spans="1:24" ht="27.95" customHeight="1" x14ac:dyDescent="0.25">
      <c r="A143" s="37">
        <f>A142+1</f>
        <v>116</v>
      </c>
      <c r="B143" s="30" t="s">
        <v>302</v>
      </c>
      <c r="C143" s="38" t="s">
        <v>301</v>
      </c>
      <c r="D143" s="5">
        <v>324.45</v>
      </c>
      <c r="E143" s="39">
        <f t="shared" si="44"/>
        <v>373.34461500000003</v>
      </c>
      <c r="F143" s="39">
        <f t="shared" si="45"/>
        <v>373.34461500000003</v>
      </c>
      <c r="G143" s="34">
        <v>15.2</v>
      </c>
      <c r="H143" s="34">
        <v>15.2</v>
      </c>
      <c r="I143" s="33">
        <f t="shared" si="46"/>
        <v>4931.6399999999994</v>
      </c>
      <c r="J143" s="33">
        <v>100</v>
      </c>
      <c r="K143" s="33"/>
      <c r="L143" s="33">
        <f t="shared" si="54"/>
        <v>5031.6399999999994</v>
      </c>
      <c r="M143" s="36">
        <f t="shared" si="53"/>
        <v>49.316399999999994</v>
      </c>
      <c r="N143" s="33">
        <v>126.72</v>
      </c>
      <c r="O143" s="33">
        <v>159.71</v>
      </c>
      <c r="P143" s="33"/>
      <c r="Q143" s="33"/>
      <c r="R143" s="33"/>
      <c r="S143" s="33"/>
      <c r="T143" s="33"/>
      <c r="U143" s="1">
        <f t="shared" si="47"/>
        <v>0</v>
      </c>
      <c r="V143" s="36">
        <f t="shared" si="48"/>
        <v>335.74639999999999</v>
      </c>
      <c r="W143" s="40">
        <f t="shared" si="49"/>
        <v>4695.8935999999994</v>
      </c>
      <c r="X143" s="42"/>
    </row>
    <row r="144" spans="1:24" ht="27.95" customHeight="1" x14ac:dyDescent="0.25">
      <c r="A144" s="37"/>
      <c r="B144" s="30"/>
      <c r="C144" s="57" t="s">
        <v>252</v>
      </c>
      <c r="D144" s="5"/>
      <c r="E144" s="39"/>
      <c r="F144" s="39"/>
      <c r="G144" s="34"/>
      <c r="H144" s="34"/>
      <c r="I144" s="33"/>
      <c r="J144" s="33"/>
      <c r="K144" s="33"/>
      <c r="L144" s="33">
        <f t="shared" si="54"/>
        <v>0</v>
      </c>
      <c r="M144" s="36"/>
      <c r="N144" s="33"/>
      <c r="O144" s="33"/>
      <c r="P144" s="33"/>
      <c r="Q144" s="33"/>
      <c r="R144" s="33"/>
      <c r="S144" s="33"/>
      <c r="T144" s="33"/>
      <c r="U144" s="1"/>
      <c r="V144" s="36"/>
      <c r="W144" s="40"/>
      <c r="X144" s="50"/>
    </row>
    <row r="145" spans="1:26" ht="27" customHeight="1" x14ac:dyDescent="0.25">
      <c r="A145" s="37">
        <f>A143+1</f>
        <v>117</v>
      </c>
      <c r="B145" s="30" t="s">
        <v>253</v>
      </c>
      <c r="C145" s="38" t="s">
        <v>254</v>
      </c>
      <c r="D145" s="5">
        <v>411.21</v>
      </c>
      <c r="E145" s="39">
        <f t="shared" ref="E145:E154" si="55">D145*1.1507</f>
        <v>473.17934700000001</v>
      </c>
      <c r="F145" s="39">
        <f t="shared" ref="F145:F167" si="56">E145</f>
        <v>473.17934700000001</v>
      </c>
      <c r="G145" s="34">
        <v>15.2</v>
      </c>
      <c r="H145" s="34">
        <v>15.2</v>
      </c>
      <c r="I145" s="33">
        <f t="shared" ref="I145:I154" si="57">D145*H145</f>
        <v>6250.3919999999998</v>
      </c>
      <c r="J145" s="33">
        <v>100</v>
      </c>
      <c r="K145" s="33">
        <v>1115.2</v>
      </c>
      <c r="L145" s="33">
        <f t="shared" si="54"/>
        <v>7465.5919999999996</v>
      </c>
      <c r="M145" s="36">
        <f t="shared" ref="M145:M150" si="58">I145*1%</f>
        <v>62.503920000000001</v>
      </c>
      <c r="N145" s="33">
        <v>178.38</v>
      </c>
      <c r="O145" s="33">
        <v>768.44</v>
      </c>
      <c r="P145" s="33"/>
      <c r="Q145" s="33"/>
      <c r="R145" s="33"/>
      <c r="S145" s="33"/>
      <c r="T145" s="33"/>
      <c r="U145" s="1">
        <f t="shared" ref="U145:U154" si="59">SUM(P145+Q145+R145+S145+T145)</f>
        <v>0</v>
      </c>
      <c r="V145" s="36">
        <f t="shared" ref="V145:V154" si="60">SUM(M145+N145+O145+P145+Q145+R145+S145+T145)</f>
        <v>1009.32392</v>
      </c>
      <c r="W145" s="40">
        <f t="shared" ref="W145:W154" si="61">L145-V145</f>
        <v>6456.2680799999998</v>
      </c>
      <c r="X145" s="48"/>
    </row>
    <row r="146" spans="1:26" ht="27.95" customHeight="1" x14ac:dyDescent="0.25">
      <c r="A146" s="37">
        <f t="shared" ref="A146:A154" si="62">A145+1</f>
        <v>118</v>
      </c>
      <c r="B146" s="30" t="s">
        <v>255</v>
      </c>
      <c r="C146" s="38" t="s">
        <v>256</v>
      </c>
      <c r="D146" s="5">
        <v>367.5</v>
      </c>
      <c r="E146" s="39">
        <f t="shared" si="55"/>
        <v>422.88225</v>
      </c>
      <c r="F146" s="39">
        <f t="shared" si="56"/>
        <v>422.88225</v>
      </c>
      <c r="G146" s="34">
        <v>15.2</v>
      </c>
      <c r="H146" s="34">
        <v>15.2</v>
      </c>
      <c r="I146" s="33">
        <f t="shared" si="57"/>
        <v>5586</v>
      </c>
      <c r="J146" s="33">
        <v>100</v>
      </c>
      <c r="K146" s="33">
        <v>1394</v>
      </c>
      <c r="L146" s="33">
        <f t="shared" si="54"/>
        <v>7080</v>
      </c>
      <c r="M146" s="36">
        <f t="shared" si="58"/>
        <v>55.86</v>
      </c>
      <c r="N146" s="33">
        <v>143.69999999999999</v>
      </c>
      <c r="O146" s="33">
        <v>713.1</v>
      </c>
      <c r="P146" s="33"/>
      <c r="Q146" s="33"/>
      <c r="R146" s="33"/>
      <c r="S146" s="33"/>
      <c r="T146" s="33"/>
      <c r="U146" s="1">
        <f t="shared" si="59"/>
        <v>0</v>
      </c>
      <c r="V146" s="36">
        <f t="shared" si="60"/>
        <v>912.66000000000008</v>
      </c>
      <c r="W146" s="40">
        <f t="shared" si="61"/>
        <v>6167.34</v>
      </c>
      <c r="X146" s="48"/>
    </row>
    <row r="147" spans="1:26" ht="27.95" customHeight="1" x14ac:dyDescent="0.25">
      <c r="A147" s="37">
        <f>A146+1</f>
        <v>119</v>
      </c>
      <c r="B147" s="30" t="s">
        <v>257</v>
      </c>
      <c r="C147" s="38" t="s">
        <v>258</v>
      </c>
      <c r="D147" s="5">
        <v>376.94</v>
      </c>
      <c r="E147" s="39">
        <f t="shared" si="55"/>
        <v>433.74485800000002</v>
      </c>
      <c r="F147" s="39">
        <f t="shared" si="56"/>
        <v>433.74485800000002</v>
      </c>
      <c r="G147" s="34">
        <v>15.2</v>
      </c>
      <c r="H147" s="34">
        <v>15.2</v>
      </c>
      <c r="I147" s="33">
        <f t="shared" si="57"/>
        <v>5729.4879999999994</v>
      </c>
      <c r="J147" s="33">
        <v>100</v>
      </c>
      <c r="K147" s="33">
        <v>1951.6</v>
      </c>
      <c r="L147" s="33">
        <f t="shared" si="54"/>
        <v>7781.0879999999997</v>
      </c>
      <c r="M147" s="36">
        <f t="shared" si="58"/>
        <v>57.294879999999992</v>
      </c>
      <c r="N147" s="33">
        <v>151.63999999999999</v>
      </c>
      <c r="O147" s="33">
        <v>836.58</v>
      </c>
      <c r="P147" s="33"/>
      <c r="Q147" s="33"/>
      <c r="R147" s="33"/>
      <c r="S147" s="33"/>
      <c r="T147" s="33"/>
      <c r="U147" s="1">
        <f t="shared" si="59"/>
        <v>0</v>
      </c>
      <c r="V147" s="36">
        <f t="shared" si="60"/>
        <v>1045.5148799999999</v>
      </c>
      <c r="W147" s="40">
        <f t="shared" si="61"/>
        <v>6735.57312</v>
      </c>
      <c r="X147" s="42"/>
    </row>
    <row r="148" spans="1:26" ht="27.95" customHeight="1" x14ac:dyDescent="0.25">
      <c r="A148" s="37">
        <f t="shared" si="62"/>
        <v>120</v>
      </c>
      <c r="B148" s="30" t="s">
        <v>259</v>
      </c>
      <c r="C148" s="38" t="s">
        <v>260</v>
      </c>
      <c r="D148" s="5">
        <v>376.94</v>
      </c>
      <c r="E148" s="39">
        <f t="shared" si="55"/>
        <v>433.74485800000002</v>
      </c>
      <c r="F148" s="39">
        <f t="shared" si="56"/>
        <v>433.74485800000002</v>
      </c>
      <c r="G148" s="34">
        <v>15.2</v>
      </c>
      <c r="H148" s="34">
        <v>15.2</v>
      </c>
      <c r="I148" s="33">
        <f t="shared" si="57"/>
        <v>5729.4879999999994</v>
      </c>
      <c r="J148" s="33">
        <v>100</v>
      </c>
      <c r="K148" s="33">
        <v>1115.2</v>
      </c>
      <c r="L148" s="33">
        <f t="shared" si="54"/>
        <v>6944.6879999999992</v>
      </c>
      <c r="M148" s="36">
        <f t="shared" si="58"/>
        <v>57.294879999999992</v>
      </c>
      <c r="N148" s="33">
        <v>151.63999999999999</v>
      </c>
      <c r="O148" s="33">
        <v>685.41</v>
      </c>
      <c r="P148" s="33"/>
      <c r="Q148" s="33"/>
      <c r="R148" s="33"/>
      <c r="S148" s="33"/>
      <c r="T148" s="33"/>
      <c r="U148" s="1">
        <f t="shared" si="59"/>
        <v>0</v>
      </c>
      <c r="V148" s="36">
        <f t="shared" si="60"/>
        <v>894.34487999999988</v>
      </c>
      <c r="W148" s="40">
        <f t="shared" si="61"/>
        <v>6050.3431199999995</v>
      </c>
      <c r="X148" s="42"/>
    </row>
    <row r="149" spans="1:26" ht="27.95" customHeight="1" x14ac:dyDescent="0.25">
      <c r="A149" s="37">
        <f t="shared" si="62"/>
        <v>121</v>
      </c>
      <c r="B149" s="37" t="s">
        <v>261</v>
      </c>
      <c r="C149" s="46" t="s">
        <v>262</v>
      </c>
      <c r="D149" s="5">
        <v>376.94</v>
      </c>
      <c r="E149" s="39">
        <f t="shared" si="55"/>
        <v>433.74485800000002</v>
      </c>
      <c r="F149" s="39">
        <f t="shared" si="56"/>
        <v>433.74485800000002</v>
      </c>
      <c r="G149" s="54">
        <v>15.2</v>
      </c>
      <c r="H149" s="34">
        <v>15.2</v>
      </c>
      <c r="I149" s="33">
        <f t="shared" si="57"/>
        <v>5729.4879999999994</v>
      </c>
      <c r="J149" s="33">
        <v>100</v>
      </c>
      <c r="K149" s="33">
        <v>836.4</v>
      </c>
      <c r="L149" s="33">
        <f t="shared" si="54"/>
        <v>6665.887999999999</v>
      </c>
      <c r="M149" s="36">
        <f t="shared" si="58"/>
        <v>57.294879999999992</v>
      </c>
      <c r="N149" s="33">
        <v>151.63999999999999</v>
      </c>
      <c r="O149" s="33">
        <v>635.46</v>
      </c>
      <c r="P149" s="33"/>
      <c r="Q149" s="33"/>
      <c r="R149" s="33"/>
      <c r="S149" s="33"/>
      <c r="T149" s="33"/>
      <c r="U149" s="1">
        <f t="shared" si="59"/>
        <v>0</v>
      </c>
      <c r="V149" s="36">
        <f t="shared" si="60"/>
        <v>844.39488000000006</v>
      </c>
      <c r="W149" s="40">
        <f t="shared" si="61"/>
        <v>5821.4931199999992</v>
      </c>
      <c r="X149" s="58"/>
    </row>
    <row r="150" spans="1:26" ht="27.95" customHeight="1" x14ac:dyDescent="0.25">
      <c r="A150" s="37">
        <f t="shared" si="62"/>
        <v>122</v>
      </c>
      <c r="B150" s="37" t="s">
        <v>263</v>
      </c>
      <c r="C150" s="46" t="s">
        <v>264</v>
      </c>
      <c r="D150" s="5">
        <v>376.94</v>
      </c>
      <c r="E150" s="39">
        <f t="shared" si="55"/>
        <v>433.74485800000002</v>
      </c>
      <c r="F150" s="39">
        <f t="shared" si="56"/>
        <v>433.74485800000002</v>
      </c>
      <c r="G150" s="54">
        <v>15.2</v>
      </c>
      <c r="H150" s="34">
        <v>15.2</v>
      </c>
      <c r="I150" s="33">
        <f t="shared" si="57"/>
        <v>5729.4879999999994</v>
      </c>
      <c r="J150" s="33">
        <v>100</v>
      </c>
      <c r="K150" s="33"/>
      <c r="L150" s="33">
        <f t="shared" si="54"/>
        <v>5829.4879999999994</v>
      </c>
      <c r="M150" s="36">
        <f t="shared" si="58"/>
        <v>57.294879999999992</v>
      </c>
      <c r="N150" s="33">
        <v>151.63999999999999</v>
      </c>
      <c r="O150" s="33">
        <v>497.82</v>
      </c>
      <c r="P150" s="33"/>
      <c r="Q150" s="33"/>
      <c r="R150" s="33"/>
      <c r="S150" s="33"/>
      <c r="T150" s="33"/>
      <c r="U150" s="1">
        <f t="shared" si="59"/>
        <v>0</v>
      </c>
      <c r="V150" s="36">
        <f t="shared" si="60"/>
        <v>706.75487999999996</v>
      </c>
      <c r="W150" s="40">
        <f t="shared" si="61"/>
        <v>5122.733119999999</v>
      </c>
      <c r="X150" s="58"/>
    </row>
    <row r="151" spans="1:26" ht="27.95" customHeight="1" x14ac:dyDescent="0.25">
      <c r="A151" s="37">
        <f>A150+1</f>
        <v>123</v>
      </c>
      <c r="B151" s="37" t="s">
        <v>320</v>
      </c>
      <c r="C151" s="46" t="s">
        <v>321</v>
      </c>
      <c r="D151" s="5">
        <v>376.94</v>
      </c>
      <c r="E151" s="39">
        <f t="shared" si="55"/>
        <v>433.74485800000002</v>
      </c>
      <c r="F151" s="39">
        <f t="shared" si="56"/>
        <v>433.74485800000002</v>
      </c>
      <c r="G151" s="54">
        <v>15.2</v>
      </c>
      <c r="H151" s="34">
        <v>15.2</v>
      </c>
      <c r="I151" s="33">
        <f t="shared" si="57"/>
        <v>5729.4879999999994</v>
      </c>
      <c r="J151" s="33">
        <v>100</v>
      </c>
      <c r="K151" s="33"/>
      <c r="L151" s="33">
        <f t="shared" si="54"/>
        <v>5829.4879999999994</v>
      </c>
      <c r="M151" s="36"/>
      <c r="N151" s="33">
        <v>151.63999999999999</v>
      </c>
      <c r="O151" s="33">
        <v>555.12</v>
      </c>
      <c r="P151" s="33"/>
      <c r="Q151" s="33"/>
      <c r="R151" s="33"/>
      <c r="S151" s="33"/>
      <c r="T151" s="33"/>
      <c r="U151" s="1">
        <f t="shared" si="59"/>
        <v>0</v>
      </c>
      <c r="V151" s="36">
        <f t="shared" si="60"/>
        <v>706.76</v>
      </c>
      <c r="W151" s="40">
        <f t="shared" si="61"/>
        <v>5122.7279999999992</v>
      </c>
      <c r="X151" s="58"/>
    </row>
    <row r="152" spans="1:26" ht="27.95" customHeight="1" x14ac:dyDescent="0.25">
      <c r="A152" s="37">
        <f>A151+1</f>
        <v>124</v>
      </c>
      <c r="B152" s="30" t="s">
        <v>323</v>
      </c>
      <c r="C152" s="38" t="s">
        <v>324</v>
      </c>
      <c r="D152" s="5">
        <v>376.94</v>
      </c>
      <c r="E152" s="39">
        <f t="shared" si="55"/>
        <v>433.74485800000002</v>
      </c>
      <c r="F152" s="39">
        <f t="shared" si="56"/>
        <v>433.74485800000002</v>
      </c>
      <c r="G152" s="34">
        <v>15.2</v>
      </c>
      <c r="H152" s="34">
        <v>15.2</v>
      </c>
      <c r="I152" s="33">
        <f t="shared" si="57"/>
        <v>5729.4879999999994</v>
      </c>
      <c r="J152" s="33">
        <v>100</v>
      </c>
      <c r="K152" s="33"/>
      <c r="L152" s="33">
        <f t="shared" si="54"/>
        <v>5829.4879999999994</v>
      </c>
      <c r="M152" s="36">
        <f>I152*1%</f>
        <v>57.294879999999992</v>
      </c>
      <c r="N152" s="33">
        <v>151.63999999999999</v>
      </c>
      <c r="O152" s="33">
        <v>497.82</v>
      </c>
      <c r="P152" s="33"/>
      <c r="Q152" s="33"/>
      <c r="R152" s="33"/>
      <c r="S152" s="33"/>
      <c r="T152" s="33"/>
      <c r="U152" s="1">
        <f t="shared" si="59"/>
        <v>0</v>
      </c>
      <c r="V152" s="36">
        <f t="shared" si="60"/>
        <v>706.75487999999996</v>
      </c>
      <c r="W152" s="40">
        <f t="shared" si="61"/>
        <v>5122.733119999999</v>
      </c>
    </row>
    <row r="153" spans="1:26" ht="27.95" customHeight="1" x14ac:dyDescent="0.25">
      <c r="A153" s="37">
        <f>A152+1</f>
        <v>125</v>
      </c>
      <c r="B153" s="30" t="s">
        <v>265</v>
      </c>
      <c r="C153" s="38" t="s">
        <v>266</v>
      </c>
      <c r="D153" s="5">
        <v>302.82</v>
      </c>
      <c r="E153" s="39">
        <f t="shared" si="55"/>
        <v>348.45497399999999</v>
      </c>
      <c r="F153" s="39">
        <f t="shared" si="56"/>
        <v>348.45497399999999</v>
      </c>
      <c r="G153" s="34">
        <v>15.2</v>
      </c>
      <c r="H153" s="34">
        <v>15.2</v>
      </c>
      <c r="I153" s="33">
        <f t="shared" si="57"/>
        <v>4602.8639999999996</v>
      </c>
      <c r="J153" s="33">
        <v>100</v>
      </c>
      <c r="K153" s="33">
        <v>1951.6</v>
      </c>
      <c r="L153" s="33">
        <f t="shared" si="54"/>
        <v>6654.4639999999999</v>
      </c>
      <c r="M153" s="36">
        <f>I153*1%</f>
        <v>46.028639999999996</v>
      </c>
      <c r="N153" s="33">
        <v>118.54</v>
      </c>
      <c r="O153" s="33">
        <v>631.01</v>
      </c>
      <c r="P153" s="33"/>
      <c r="Q153" s="33"/>
      <c r="R153" s="33"/>
      <c r="S153" s="33"/>
      <c r="T153" s="33"/>
      <c r="U153" s="1">
        <f t="shared" si="59"/>
        <v>0</v>
      </c>
      <c r="V153" s="36">
        <f t="shared" si="60"/>
        <v>795.57863999999995</v>
      </c>
      <c r="W153" s="40">
        <f t="shared" si="61"/>
        <v>5858.8853600000002</v>
      </c>
      <c r="X153" s="42"/>
    </row>
    <row r="154" spans="1:26" ht="27.95" customHeight="1" x14ac:dyDescent="0.25">
      <c r="A154" s="37">
        <f t="shared" si="62"/>
        <v>126</v>
      </c>
      <c r="B154" s="30" t="s">
        <v>267</v>
      </c>
      <c r="C154" s="46" t="s">
        <v>268</v>
      </c>
      <c r="D154" s="5">
        <v>302.82</v>
      </c>
      <c r="E154" s="39">
        <f t="shared" si="55"/>
        <v>348.45497399999999</v>
      </c>
      <c r="F154" s="39">
        <f t="shared" si="56"/>
        <v>348.45497399999999</v>
      </c>
      <c r="G154" s="34">
        <v>15.2</v>
      </c>
      <c r="H154" s="34">
        <v>15.2</v>
      </c>
      <c r="I154" s="33">
        <f t="shared" si="57"/>
        <v>4602.8639999999996</v>
      </c>
      <c r="J154" s="33">
        <v>100</v>
      </c>
      <c r="K154" s="33">
        <v>1394</v>
      </c>
      <c r="L154" s="33">
        <f t="shared" si="54"/>
        <v>6096.8639999999996</v>
      </c>
      <c r="M154" s="36">
        <f>I154*1%</f>
        <v>46.028639999999996</v>
      </c>
      <c r="N154" s="33">
        <v>118.54</v>
      </c>
      <c r="O154" s="33">
        <v>538.21</v>
      </c>
      <c r="P154" s="33">
        <v>302.82</v>
      </c>
      <c r="Q154" s="33"/>
      <c r="R154" s="33"/>
      <c r="S154" s="33">
        <v>500</v>
      </c>
      <c r="T154" s="33"/>
      <c r="U154" s="1">
        <f t="shared" si="59"/>
        <v>802.81999999999994</v>
      </c>
      <c r="V154" s="36">
        <f t="shared" si="60"/>
        <v>1505.5986399999999</v>
      </c>
      <c r="W154" s="40">
        <f t="shared" si="61"/>
        <v>4591.2653599999994</v>
      </c>
      <c r="X154" s="43"/>
    </row>
    <row r="155" spans="1:26" ht="27.95" customHeight="1" x14ac:dyDescent="0.25">
      <c r="A155" s="37"/>
      <c r="B155" s="30"/>
      <c r="C155" s="31" t="s">
        <v>269</v>
      </c>
      <c r="D155" s="5"/>
      <c r="E155" s="39"/>
      <c r="F155" s="39"/>
      <c r="G155" s="34"/>
      <c r="H155" s="34"/>
      <c r="I155" s="33"/>
      <c r="J155" s="33"/>
      <c r="K155" s="33"/>
      <c r="L155" s="33">
        <f t="shared" si="54"/>
        <v>0</v>
      </c>
      <c r="M155" s="36"/>
      <c r="N155" s="33"/>
      <c r="O155" s="33"/>
      <c r="P155" s="33"/>
      <c r="Q155" s="33"/>
      <c r="R155" s="33"/>
      <c r="S155" s="33"/>
      <c r="T155" s="33"/>
      <c r="U155" s="1"/>
      <c r="V155" s="36"/>
      <c r="W155" s="40"/>
    </row>
    <row r="156" spans="1:26" ht="27.95" customHeight="1" x14ac:dyDescent="0.25">
      <c r="A156" s="37">
        <f>A154+1</f>
        <v>127</v>
      </c>
      <c r="B156" s="30" t="s">
        <v>274</v>
      </c>
      <c r="C156" s="49" t="s">
        <v>275</v>
      </c>
      <c r="D156" s="5">
        <v>449.9</v>
      </c>
      <c r="E156" s="39">
        <f>D156*1.1507</f>
        <v>517.69992999999999</v>
      </c>
      <c r="F156" s="39">
        <f t="shared" si="56"/>
        <v>517.69992999999999</v>
      </c>
      <c r="G156" s="37">
        <v>15.2</v>
      </c>
      <c r="H156" s="34">
        <v>15.2</v>
      </c>
      <c r="I156" s="33">
        <f>D156*H156</f>
        <v>6838.48</v>
      </c>
      <c r="J156" s="33">
        <v>100</v>
      </c>
      <c r="K156" s="33">
        <v>836.4</v>
      </c>
      <c r="L156" s="33">
        <f t="shared" si="54"/>
        <v>7774.8799999999992</v>
      </c>
      <c r="M156" s="36">
        <v>0</v>
      </c>
      <c r="N156" s="33">
        <v>180.99</v>
      </c>
      <c r="O156" s="33">
        <v>909.23</v>
      </c>
      <c r="P156" s="33"/>
      <c r="Q156" s="33"/>
      <c r="R156" s="33"/>
      <c r="S156" s="33"/>
      <c r="T156" s="33"/>
      <c r="U156" s="1">
        <f>SUM(P156+Q156+R156+S156+T156)</f>
        <v>0</v>
      </c>
      <c r="V156" s="36">
        <f>SUM(M156+N156+O156+P156+Q156+R156+S156+T156)</f>
        <v>1090.22</v>
      </c>
      <c r="W156" s="40">
        <f>L156-V156</f>
        <v>6684.6599999999989</v>
      </c>
      <c r="X156" s="42"/>
    </row>
    <row r="157" spans="1:26" ht="27.95" customHeight="1" x14ac:dyDescent="0.25">
      <c r="A157" s="37">
        <f>A156+1</f>
        <v>128</v>
      </c>
      <c r="B157" s="30" t="s">
        <v>71</v>
      </c>
      <c r="C157" s="38" t="s">
        <v>72</v>
      </c>
      <c r="D157" s="5">
        <v>449.98</v>
      </c>
      <c r="E157" s="39">
        <f>D157*1.1507</f>
        <v>517.79198600000007</v>
      </c>
      <c r="F157" s="39">
        <f t="shared" si="56"/>
        <v>517.79198600000007</v>
      </c>
      <c r="G157" s="34">
        <v>15.2</v>
      </c>
      <c r="H157" s="34">
        <v>15.2</v>
      </c>
      <c r="I157" s="33">
        <f>D157*H157</f>
        <v>6839.6959999999999</v>
      </c>
      <c r="J157" s="33">
        <v>100</v>
      </c>
      <c r="K157" s="33">
        <v>1672.8</v>
      </c>
      <c r="L157" s="33">
        <f t="shared" si="54"/>
        <v>8612.4959999999992</v>
      </c>
      <c r="M157" s="36">
        <f>I157*1%</f>
        <v>68.396960000000007</v>
      </c>
      <c r="N157" s="33">
        <v>180.99</v>
      </c>
      <c r="O157" s="33">
        <v>1019.81</v>
      </c>
      <c r="P157" s="33"/>
      <c r="Q157" s="33">
        <v>20</v>
      </c>
      <c r="R157" s="36">
        <v>341.99</v>
      </c>
      <c r="S157" s="36"/>
      <c r="T157" s="33"/>
      <c r="U157" s="1">
        <f>SUM(P157+Q157+R157+S157+T157)</f>
        <v>361.99</v>
      </c>
      <c r="V157" s="36">
        <f>SUM(M157+N157+O157+P157+Q157+R157+S157+T157)</f>
        <v>1631.18696</v>
      </c>
      <c r="W157" s="40">
        <f>L157-V157</f>
        <v>6981.3090399999992</v>
      </c>
      <c r="X157" s="42"/>
      <c r="Y157" s="36"/>
      <c r="Z157" s="40"/>
    </row>
    <row r="158" spans="1:26" ht="24.75" customHeight="1" x14ac:dyDescent="0.3">
      <c r="A158" s="37">
        <f>A157+1</f>
        <v>129</v>
      </c>
      <c r="B158" s="44" t="s">
        <v>51</v>
      </c>
      <c r="C158" s="45" t="s">
        <v>294</v>
      </c>
      <c r="D158" s="5">
        <v>344.01</v>
      </c>
      <c r="E158" s="39">
        <f>D158*1.1507</f>
        <v>395.852307</v>
      </c>
      <c r="F158" s="39">
        <f>E158</f>
        <v>395.852307</v>
      </c>
      <c r="G158" s="34">
        <v>15.2</v>
      </c>
      <c r="H158" s="34">
        <v>15.2</v>
      </c>
      <c r="I158" s="33">
        <f>D158*H158</f>
        <v>5228.9519999999993</v>
      </c>
      <c r="J158" s="33">
        <v>100</v>
      </c>
      <c r="K158" s="33"/>
      <c r="L158" s="33">
        <f t="shared" si="54"/>
        <v>5328.9519999999993</v>
      </c>
      <c r="M158" s="36">
        <f>I158*1%</f>
        <v>52.289519999999996</v>
      </c>
      <c r="N158" s="33">
        <v>145.31</v>
      </c>
      <c r="O158" s="33">
        <v>420.34</v>
      </c>
      <c r="P158" s="33"/>
      <c r="Q158" s="33"/>
      <c r="R158" s="33"/>
      <c r="S158" s="33"/>
      <c r="T158" s="33"/>
      <c r="U158" s="1">
        <f>SUM(P158+Q158+R158+S158+T158)</f>
        <v>0</v>
      </c>
      <c r="V158" s="36">
        <f>SUM(M158+N158+O158+P158+Q158+R158+S158+T158)</f>
        <v>617.9395199999999</v>
      </c>
      <c r="W158" s="40">
        <f>L158-V158</f>
        <v>4711.0124799999994</v>
      </c>
      <c r="X158" s="42"/>
    </row>
    <row r="159" spans="1:26" ht="27.95" customHeight="1" x14ac:dyDescent="0.25">
      <c r="A159" s="37"/>
      <c r="B159" s="37"/>
      <c r="C159" s="31" t="s">
        <v>276</v>
      </c>
      <c r="D159" s="5"/>
      <c r="E159" s="39"/>
      <c r="F159" s="39"/>
      <c r="G159" s="34"/>
      <c r="H159" s="34"/>
      <c r="I159" s="33"/>
      <c r="J159" s="33"/>
      <c r="K159" s="33"/>
      <c r="L159" s="33">
        <f t="shared" si="54"/>
        <v>0</v>
      </c>
      <c r="M159" s="55"/>
      <c r="N159" s="33"/>
      <c r="O159" s="33"/>
      <c r="P159" s="33"/>
      <c r="Q159" s="33"/>
      <c r="R159" s="33"/>
      <c r="S159" s="33"/>
      <c r="T159" s="33"/>
      <c r="U159" s="1"/>
      <c r="V159" s="36"/>
      <c r="W159" s="40"/>
    </row>
    <row r="160" spans="1:26" ht="27.95" customHeight="1" x14ac:dyDescent="0.25">
      <c r="A160" s="37">
        <f>A158+1</f>
        <v>130</v>
      </c>
      <c r="B160" s="30" t="s">
        <v>277</v>
      </c>
      <c r="C160" s="38" t="s">
        <v>278</v>
      </c>
      <c r="D160" s="5">
        <v>431.77</v>
      </c>
      <c r="E160" s="39">
        <f>D160*1.1507</f>
        <v>496.837739</v>
      </c>
      <c r="F160" s="39">
        <f t="shared" si="56"/>
        <v>496.837739</v>
      </c>
      <c r="G160" s="34">
        <v>15.2</v>
      </c>
      <c r="H160" s="34">
        <v>15.2</v>
      </c>
      <c r="I160" s="33">
        <f>D160*H160</f>
        <v>6562.9039999999995</v>
      </c>
      <c r="J160" s="33">
        <v>100</v>
      </c>
      <c r="K160" s="33">
        <v>1672.8</v>
      </c>
      <c r="L160" s="33">
        <f t="shared" si="54"/>
        <v>8335.7039999999997</v>
      </c>
      <c r="M160" s="36">
        <v>0</v>
      </c>
      <c r="N160" s="33">
        <v>173.69</v>
      </c>
      <c r="O160" s="33">
        <v>1024.9000000000001</v>
      </c>
      <c r="P160" s="33"/>
      <c r="Q160" s="33"/>
      <c r="R160" s="33"/>
      <c r="S160" s="33"/>
      <c r="T160" s="33"/>
      <c r="U160" s="1">
        <f>SUM(P160+Q160+R160+S160+T160)</f>
        <v>0</v>
      </c>
      <c r="V160" s="36">
        <f>SUM(M160+N160+O160+P160+Q160+R160+S160+T160)</f>
        <v>1198.5900000000001</v>
      </c>
      <c r="W160" s="40">
        <f>L160-V160</f>
        <v>7137.1139999999996</v>
      </c>
      <c r="X160" s="42"/>
    </row>
    <row r="161" spans="1:24" ht="27.95" customHeight="1" x14ac:dyDescent="0.25">
      <c r="A161" s="37">
        <f>A160+1</f>
        <v>131</v>
      </c>
      <c r="B161" s="37" t="s">
        <v>335</v>
      </c>
      <c r="C161" s="46" t="s">
        <v>281</v>
      </c>
      <c r="D161" s="5">
        <v>261.38</v>
      </c>
      <c r="E161" s="39">
        <f>D161*1.1507</f>
        <v>300.76996600000001</v>
      </c>
      <c r="F161" s="39">
        <f t="shared" si="56"/>
        <v>300.76996600000001</v>
      </c>
      <c r="G161" s="34">
        <v>15.2</v>
      </c>
      <c r="H161" s="34">
        <v>15.2</v>
      </c>
      <c r="I161" s="33">
        <f>D161*H161</f>
        <v>3972.9759999999997</v>
      </c>
      <c r="J161" s="33">
        <v>100</v>
      </c>
      <c r="K161" s="33">
        <v>836.4</v>
      </c>
      <c r="L161" s="33">
        <f t="shared" si="54"/>
        <v>4909.3759999999993</v>
      </c>
      <c r="M161" s="36">
        <f>I161*1%</f>
        <v>39.729759999999999</v>
      </c>
      <c r="N161" s="33">
        <v>90.25</v>
      </c>
      <c r="O161" s="33">
        <v>47.84</v>
      </c>
      <c r="P161" s="33"/>
      <c r="Q161" s="33"/>
      <c r="R161" s="33"/>
      <c r="S161" s="33"/>
      <c r="T161" s="33"/>
      <c r="U161" s="1">
        <f>SUM(P161+Q161+R161+S161+T161)</f>
        <v>0</v>
      </c>
      <c r="V161" s="36">
        <f>SUM(M161+N161+O161+P161+Q161+R161+S161+T161)</f>
        <v>177.81976</v>
      </c>
      <c r="W161" s="40">
        <f>L161-V161</f>
        <v>4731.556239999999</v>
      </c>
      <c r="X161" s="42"/>
    </row>
    <row r="162" spans="1:24" ht="27.95" customHeight="1" x14ac:dyDescent="0.25">
      <c r="A162" s="37"/>
      <c r="B162" s="37"/>
      <c r="C162" s="51" t="s">
        <v>282</v>
      </c>
      <c r="D162" s="5"/>
      <c r="E162" s="39"/>
      <c r="F162" s="39"/>
      <c r="G162" s="34"/>
      <c r="H162" s="34"/>
      <c r="I162" s="33"/>
      <c r="J162" s="33"/>
      <c r="K162" s="33"/>
      <c r="L162" s="33">
        <f t="shared" si="54"/>
        <v>0</v>
      </c>
      <c r="M162" s="55"/>
      <c r="N162" s="33"/>
      <c r="O162" s="33"/>
      <c r="P162" s="33"/>
      <c r="Q162" s="33"/>
      <c r="R162" s="33"/>
      <c r="S162" s="33"/>
      <c r="T162" s="33"/>
      <c r="U162" s="1"/>
      <c r="V162" s="36"/>
      <c r="W162" s="40"/>
      <c r="X162" s="42"/>
    </row>
    <row r="163" spans="1:24" ht="24" customHeight="1" x14ac:dyDescent="0.25">
      <c r="A163" s="37">
        <f>A161+1</f>
        <v>132</v>
      </c>
      <c r="B163" s="37" t="s">
        <v>327</v>
      </c>
      <c r="C163" s="46" t="s">
        <v>286</v>
      </c>
      <c r="D163" s="5">
        <v>419.62</v>
      </c>
      <c r="E163" s="39">
        <f>D163*1.1507</f>
        <v>482.85673400000002</v>
      </c>
      <c r="F163" s="39">
        <f>E163</f>
        <v>482.85673400000002</v>
      </c>
      <c r="G163" s="34">
        <v>15.2</v>
      </c>
      <c r="H163" s="34">
        <v>15.2</v>
      </c>
      <c r="I163" s="33">
        <f>D163*H163</f>
        <v>6378.2240000000002</v>
      </c>
      <c r="J163" s="33">
        <v>100</v>
      </c>
      <c r="K163" s="33"/>
      <c r="L163" s="33">
        <f t="shared" si="54"/>
        <v>6478.2240000000002</v>
      </c>
      <c r="M163" s="36">
        <f>I163*1%</f>
        <v>63.782240000000002</v>
      </c>
      <c r="N163" s="33">
        <v>168.81</v>
      </c>
      <c r="O163" s="33">
        <v>605.11</v>
      </c>
      <c r="P163" s="33"/>
      <c r="Q163" s="33"/>
      <c r="R163" s="33"/>
      <c r="S163" s="33">
        <v>1000</v>
      </c>
      <c r="T163" s="33"/>
      <c r="U163" s="1">
        <f>SUM(P163+Q163+R163+S163+T163)</f>
        <v>1000</v>
      </c>
      <c r="V163" s="36">
        <f>SUM(M163+N163+O163+P163+Q163+R163+S163+T163)</f>
        <v>1837.7022400000001</v>
      </c>
      <c r="W163" s="40">
        <f>L163-V163</f>
        <v>4640.5217599999996</v>
      </c>
      <c r="X163" s="42"/>
    </row>
    <row r="164" spans="1:24" ht="27.95" customHeight="1" x14ac:dyDescent="0.25">
      <c r="A164" s="37"/>
      <c r="B164" s="37"/>
      <c r="C164" s="51" t="s">
        <v>285</v>
      </c>
      <c r="D164" s="5"/>
      <c r="E164" s="39"/>
      <c r="F164" s="39"/>
      <c r="G164" s="34"/>
      <c r="H164" s="34"/>
      <c r="I164" s="33"/>
      <c r="J164" s="33"/>
      <c r="K164" s="33"/>
      <c r="L164" s="33">
        <f t="shared" si="54"/>
        <v>0</v>
      </c>
      <c r="M164" s="55"/>
      <c r="N164" s="33"/>
      <c r="O164" s="33"/>
      <c r="P164" s="33"/>
      <c r="Q164" s="33"/>
      <c r="R164" s="33"/>
      <c r="S164" s="33"/>
      <c r="T164" s="33"/>
      <c r="U164" s="1"/>
      <c r="V164" s="36"/>
      <c r="W164" s="40"/>
      <c r="X164" s="42"/>
    </row>
    <row r="165" spans="1:24" ht="21.75" customHeight="1" x14ac:dyDescent="0.3">
      <c r="A165" s="59"/>
      <c r="B165" s="37"/>
      <c r="C165" s="60" t="s">
        <v>315</v>
      </c>
      <c r="D165" s="5"/>
      <c r="E165" s="39"/>
      <c r="F165" s="39"/>
      <c r="G165" s="34"/>
      <c r="H165" s="34"/>
      <c r="I165" s="33"/>
      <c r="J165" s="33"/>
      <c r="K165" s="33"/>
      <c r="L165" s="33">
        <f t="shared" si="54"/>
        <v>0</v>
      </c>
      <c r="M165" s="55"/>
      <c r="N165" s="33"/>
      <c r="O165" s="33"/>
      <c r="P165" s="33"/>
      <c r="Q165" s="33"/>
      <c r="R165" s="33"/>
      <c r="S165" s="33"/>
      <c r="T165" s="33"/>
      <c r="U165" s="1"/>
      <c r="V165" s="36"/>
      <c r="W165" s="40"/>
    </row>
    <row r="166" spans="1:24" ht="21.75" customHeight="1" x14ac:dyDescent="0.3">
      <c r="A166" s="59">
        <f>A163+1</f>
        <v>133</v>
      </c>
      <c r="B166" s="37" t="s">
        <v>299</v>
      </c>
      <c r="C166" s="6" t="s">
        <v>300</v>
      </c>
      <c r="D166" s="5">
        <v>443.42</v>
      </c>
      <c r="E166" s="39">
        <f>D166*1.1507</f>
        <v>510.24339400000002</v>
      </c>
      <c r="F166" s="39">
        <f t="shared" si="56"/>
        <v>510.24339400000002</v>
      </c>
      <c r="G166" s="34">
        <v>15.2</v>
      </c>
      <c r="H166" s="34">
        <v>15.2</v>
      </c>
      <c r="I166" s="33">
        <f>D166*H166</f>
        <v>6739.9840000000004</v>
      </c>
      <c r="J166" s="33">
        <v>100</v>
      </c>
      <c r="K166" s="33"/>
      <c r="L166" s="33">
        <f t="shared" si="54"/>
        <v>6839.9840000000004</v>
      </c>
      <c r="M166" s="55">
        <v>0</v>
      </c>
      <c r="N166" s="33">
        <v>178.38</v>
      </c>
      <c r="O166" s="33">
        <v>739.15</v>
      </c>
      <c r="P166" s="33"/>
      <c r="Q166" s="33"/>
      <c r="R166" s="33"/>
      <c r="S166" s="33"/>
      <c r="T166" s="33"/>
      <c r="U166" s="1">
        <f>SUM(P166+Q166+R166+S166+T166)</f>
        <v>0</v>
      </c>
      <c r="V166" s="36">
        <f>SUM(M166+N166+O166+P166+Q166+R166+S166+T166)</f>
        <v>917.53</v>
      </c>
      <c r="W166" s="40">
        <f>L166-V166</f>
        <v>5922.4540000000006</v>
      </c>
      <c r="X166" s="42"/>
    </row>
    <row r="167" spans="1:24" ht="26.25" customHeight="1" x14ac:dyDescent="0.3">
      <c r="A167" s="59">
        <f>A166+1</f>
        <v>134</v>
      </c>
      <c r="B167" s="37" t="s">
        <v>317</v>
      </c>
      <c r="C167" s="6" t="s">
        <v>316</v>
      </c>
      <c r="D167" s="5">
        <v>397.2</v>
      </c>
      <c r="E167" s="39">
        <f>D167*1.1507</f>
        <v>457.05804000000001</v>
      </c>
      <c r="F167" s="39">
        <f t="shared" si="56"/>
        <v>457.05804000000001</v>
      </c>
      <c r="G167" s="34">
        <v>15.2</v>
      </c>
      <c r="H167" s="34">
        <v>15.2</v>
      </c>
      <c r="I167" s="33">
        <f>D167*H167</f>
        <v>6037.44</v>
      </c>
      <c r="J167" s="33">
        <v>100</v>
      </c>
      <c r="K167" s="33"/>
      <c r="L167" s="33">
        <f t="shared" si="54"/>
        <v>6137.44</v>
      </c>
      <c r="M167" s="55"/>
      <c r="N167" s="33">
        <v>0</v>
      </c>
      <c r="O167" s="33">
        <v>528.4</v>
      </c>
      <c r="P167" s="33"/>
      <c r="Q167" s="33"/>
      <c r="R167" s="33"/>
      <c r="S167" s="33"/>
      <c r="T167" s="33"/>
      <c r="U167" s="1">
        <f>SUM(P167+Q167+R167+S167+T167)</f>
        <v>0</v>
      </c>
      <c r="V167" s="36">
        <v>546.4</v>
      </c>
      <c r="W167" s="40">
        <f>L167-V167</f>
        <v>5591.04</v>
      </c>
    </row>
    <row r="168" spans="1:24" ht="27.95" customHeight="1" x14ac:dyDescent="0.25">
      <c r="A168" s="30"/>
      <c r="C168" s="6"/>
      <c r="D168" s="61"/>
      <c r="E168" s="39"/>
      <c r="F168" s="39"/>
      <c r="G168" s="54"/>
      <c r="H168" s="54"/>
      <c r="I168" s="62">
        <f t="shared" ref="I168:O168" si="63">SUM(I11:I167)</f>
        <v>741719.66199999896</v>
      </c>
      <c r="J168" s="62">
        <f t="shared" si="63"/>
        <v>13300</v>
      </c>
      <c r="K168" s="62">
        <f t="shared" si="63"/>
        <v>144139.59999999998</v>
      </c>
      <c r="L168" s="62">
        <f t="shared" si="63"/>
        <v>899159.2620000001</v>
      </c>
      <c r="M168" s="62">
        <f t="shared" si="63"/>
        <v>5668.7214400000048</v>
      </c>
      <c r="N168" s="62">
        <f t="shared" si="63"/>
        <v>18643.919999999998</v>
      </c>
      <c r="O168" s="62">
        <f t="shared" si="63"/>
        <v>87129.39</v>
      </c>
      <c r="P168" s="62">
        <f t="shared" ref="P168:W168" si="64">SUM(P11:P167)</f>
        <v>1048.92</v>
      </c>
      <c r="Q168" s="62">
        <f t="shared" si="64"/>
        <v>820</v>
      </c>
      <c r="R168" s="62">
        <f t="shared" si="64"/>
        <v>11136.358400000001</v>
      </c>
      <c r="S168" s="62">
        <f t="shared" si="64"/>
        <v>14875</v>
      </c>
      <c r="T168" s="62">
        <f t="shared" si="64"/>
        <v>7700</v>
      </c>
      <c r="U168" s="62">
        <f t="shared" si="64"/>
        <v>35580.278399999996</v>
      </c>
      <c r="V168" s="62">
        <f t="shared" si="64"/>
        <v>147063.66983999999</v>
      </c>
      <c r="W168" s="62">
        <f t="shared" si="64"/>
        <v>752095.59215999988</v>
      </c>
    </row>
    <row r="169" spans="1:24" ht="27.95" customHeight="1" x14ac:dyDescent="0.25">
      <c r="A169" s="30"/>
      <c r="C169" s="6"/>
      <c r="D169" s="61"/>
      <c r="E169" s="39"/>
      <c r="F169" s="39"/>
      <c r="G169" s="54"/>
      <c r="H169" s="54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</row>
    <row r="170" spans="1:24" ht="27.95" customHeight="1" x14ac:dyDescent="0.25">
      <c r="A170" s="30"/>
      <c r="C170" s="6"/>
      <c r="D170" s="61"/>
      <c r="E170" s="39"/>
      <c r="F170" s="39"/>
      <c r="G170" s="54"/>
      <c r="H170" s="54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82"/>
      <c r="W170" s="63"/>
    </row>
    <row r="171" spans="1:24" ht="18" customHeight="1" x14ac:dyDescent="0.25">
      <c r="A171" s="37"/>
      <c r="B171" s="37" t="s">
        <v>0</v>
      </c>
      <c r="C171" s="38"/>
      <c r="D171" s="33"/>
      <c r="E171" s="64"/>
      <c r="F171" s="64"/>
      <c r="G171" s="65"/>
      <c r="H171" s="65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7"/>
      <c r="V171" s="67"/>
      <c r="W171" s="67"/>
    </row>
    <row r="172" spans="1:24" ht="17.25" x14ac:dyDescent="0.25">
      <c r="A172" s="49"/>
      <c r="B172" s="68" t="s">
        <v>287</v>
      </c>
      <c r="C172" s="68" t="s">
        <v>288</v>
      </c>
      <c r="D172" s="49"/>
      <c r="E172" s="49"/>
      <c r="F172" s="49"/>
      <c r="G172" s="49"/>
      <c r="H172" s="49"/>
      <c r="I172" s="49"/>
      <c r="J172" s="49"/>
      <c r="K172" s="49"/>
      <c r="L172" s="68" t="s">
        <v>287</v>
      </c>
      <c r="M172" s="68" t="s">
        <v>8</v>
      </c>
      <c r="N172" s="49"/>
      <c r="O172" s="49"/>
      <c r="P172" s="49"/>
      <c r="Q172" s="49"/>
      <c r="R172" s="49"/>
      <c r="S172" s="49"/>
      <c r="T172" s="49"/>
      <c r="U172" s="49"/>
      <c r="V172" s="49"/>
      <c r="W172" s="69"/>
    </row>
    <row r="173" spans="1:24" ht="18" thickBot="1" x14ac:dyDescent="0.3">
      <c r="A173" s="49"/>
      <c r="B173" s="70">
        <v>3</v>
      </c>
      <c r="C173" s="70" t="s">
        <v>290</v>
      </c>
      <c r="D173" s="49"/>
      <c r="E173" s="49" t="s">
        <v>0</v>
      </c>
      <c r="F173" s="49"/>
      <c r="G173" s="49"/>
      <c r="H173" s="49"/>
      <c r="I173" s="49"/>
      <c r="J173" s="49"/>
      <c r="K173" s="49"/>
      <c r="L173" s="70">
        <v>2</v>
      </c>
      <c r="M173" s="71" t="s">
        <v>296</v>
      </c>
      <c r="N173" s="49"/>
      <c r="O173" s="49"/>
      <c r="P173" s="49"/>
      <c r="Q173" s="49"/>
      <c r="R173" s="49"/>
      <c r="S173" s="49"/>
      <c r="T173" s="49"/>
      <c r="U173" s="49"/>
      <c r="V173" s="62"/>
      <c r="W173" s="49"/>
    </row>
    <row r="174" spans="1:24" ht="17.25" x14ac:dyDescent="0.25">
      <c r="A174" s="49"/>
      <c r="B174" s="70">
        <v>1</v>
      </c>
      <c r="C174" s="70" t="s">
        <v>289</v>
      </c>
      <c r="D174" s="49"/>
      <c r="E174" s="49"/>
      <c r="F174" s="72" t="s">
        <v>311</v>
      </c>
      <c r="G174" s="3">
        <v>2.4150000000000001E-2</v>
      </c>
      <c r="H174" s="49"/>
      <c r="I174" s="49"/>
      <c r="J174" s="49"/>
      <c r="K174" s="49"/>
      <c r="L174" s="70">
        <v>4</v>
      </c>
      <c r="M174" s="71" t="s">
        <v>297</v>
      </c>
      <c r="N174" s="49"/>
      <c r="O174" s="49"/>
      <c r="P174" s="49"/>
      <c r="Q174" s="49"/>
      <c r="R174" s="49"/>
      <c r="S174" s="49"/>
      <c r="T174" s="49"/>
      <c r="U174" s="33"/>
      <c r="V174" s="49"/>
      <c r="W174" s="49"/>
    </row>
    <row r="175" spans="1:24" ht="18" thickBot="1" x14ac:dyDescent="0.35">
      <c r="A175" s="44" t="s">
        <v>0</v>
      </c>
      <c r="B175" s="73"/>
      <c r="C175" s="73"/>
      <c r="D175" s="44"/>
      <c r="E175" s="44"/>
      <c r="F175" s="74" t="s">
        <v>312</v>
      </c>
      <c r="G175" s="75">
        <v>548.85</v>
      </c>
      <c r="H175" s="44"/>
      <c r="I175" s="44"/>
      <c r="J175" s="44"/>
      <c r="K175" s="44"/>
      <c r="L175" s="70">
        <v>8</v>
      </c>
      <c r="M175" s="71" t="s">
        <v>308</v>
      </c>
      <c r="N175" s="44"/>
      <c r="O175" s="44"/>
      <c r="P175" s="44"/>
      <c r="Q175" s="44"/>
      <c r="R175" s="44"/>
      <c r="S175" s="44"/>
      <c r="T175" s="44"/>
      <c r="U175" s="44"/>
      <c r="V175" s="44"/>
      <c r="W175" s="44"/>
    </row>
    <row r="176" spans="1:24" ht="16.5" thickTop="1" x14ac:dyDescent="0.25">
      <c r="B176" s="73"/>
      <c r="C176" s="73"/>
      <c r="F176" s="74"/>
      <c r="G176" s="76">
        <f>+G175*G174</f>
        <v>13.254727500000001</v>
      </c>
      <c r="L176" s="70">
        <v>10</v>
      </c>
      <c r="M176" s="71" t="s">
        <v>291</v>
      </c>
    </row>
    <row r="177" spans="2:21" ht="16.5" thickBot="1" x14ac:dyDescent="0.3">
      <c r="B177" s="73"/>
      <c r="C177" s="73"/>
      <c r="F177" s="74" t="s">
        <v>313</v>
      </c>
      <c r="G177" s="75">
        <v>30.4</v>
      </c>
      <c r="L177" s="70">
        <v>12</v>
      </c>
      <c r="M177" s="71" t="s">
        <v>22</v>
      </c>
    </row>
    <row r="178" spans="2:21" ht="16.5" thickTop="1" x14ac:dyDescent="0.25">
      <c r="B178" s="73"/>
      <c r="C178" s="73"/>
      <c r="F178" s="74"/>
      <c r="G178" s="76">
        <f>+G176*G177</f>
        <v>402.94371599999999</v>
      </c>
      <c r="L178" s="70">
        <v>14</v>
      </c>
      <c r="M178" s="71" t="s">
        <v>304</v>
      </c>
    </row>
    <row r="179" spans="2:21" x14ac:dyDescent="0.25">
      <c r="B179" s="73"/>
      <c r="C179" s="73"/>
      <c r="F179" s="74"/>
      <c r="G179" s="77"/>
      <c r="L179" s="70">
        <v>32</v>
      </c>
      <c r="M179" s="71" t="s">
        <v>20</v>
      </c>
    </row>
    <row r="180" spans="2:21" ht="16.5" thickBot="1" x14ac:dyDescent="0.3">
      <c r="B180" s="73"/>
      <c r="C180" s="73"/>
      <c r="F180" s="78" t="s">
        <v>314</v>
      </c>
      <c r="G180" s="4">
        <f>+G178/2</f>
        <v>201.471858</v>
      </c>
      <c r="L180" s="70">
        <v>34</v>
      </c>
      <c r="M180" s="71" t="s">
        <v>21</v>
      </c>
    </row>
    <row r="181" spans="2:21" x14ac:dyDescent="0.25">
      <c r="B181" s="73"/>
      <c r="C181" s="73"/>
      <c r="L181" s="73"/>
      <c r="M181" s="79"/>
    </row>
    <row r="182" spans="2:21" x14ac:dyDescent="0.25">
      <c r="B182" s="73"/>
      <c r="C182" s="73"/>
      <c r="L182" s="73"/>
      <c r="M182" s="79"/>
    </row>
    <row r="183" spans="2:21" x14ac:dyDescent="0.25">
      <c r="B183" s="73"/>
      <c r="C183" s="80"/>
      <c r="L183" s="73"/>
      <c r="M183" s="79"/>
    </row>
    <row r="184" spans="2:21" x14ac:dyDescent="0.25">
      <c r="B184" s="73"/>
      <c r="C184" s="73"/>
      <c r="L184" s="73"/>
      <c r="M184" s="79"/>
    </row>
    <row r="185" spans="2:21" x14ac:dyDescent="0.25">
      <c r="B185" s="73"/>
      <c r="C185" s="73"/>
      <c r="L185" s="73"/>
      <c r="M185" s="79"/>
    </row>
    <row r="186" spans="2:21" x14ac:dyDescent="0.25">
      <c r="B186" s="73"/>
      <c r="C186" s="73"/>
      <c r="G186" s="6" t="s">
        <v>0</v>
      </c>
      <c r="L186" s="73"/>
      <c r="M186" s="79"/>
    </row>
    <row r="187" spans="2:21" x14ac:dyDescent="0.25">
      <c r="B187" s="73"/>
      <c r="C187" s="73"/>
      <c r="L187" s="73"/>
      <c r="M187" s="79"/>
    </row>
    <row r="188" spans="2:21" x14ac:dyDescent="0.25">
      <c r="B188" s="73"/>
      <c r="C188" s="73"/>
      <c r="L188" s="73"/>
      <c r="M188" s="79"/>
    </row>
    <row r="189" spans="2:21" x14ac:dyDescent="0.25">
      <c r="B189" s="81"/>
      <c r="C189" s="81"/>
      <c r="L189" s="73"/>
      <c r="M189" s="79"/>
    </row>
    <row r="190" spans="2:21" x14ac:dyDescent="0.25">
      <c r="L190" s="73"/>
      <c r="M190" s="79"/>
      <c r="U190" s="6" t="s">
        <v>5</v>
      </c>
    </row>
    <row r="191" spans="2:21" x14ac:dyDescent="0.25">
      <c r="L191" s="73"/>
      <c r="M191" s="79"/>
    </row>
    <row r="192" spans="2:21" x14ac:dyDescent="0.25">
      <c r="L192" s="73"/>
      <c r="M192" s="79"/>
      <c r="N192" s="6" t="s">
        <v>0</v>
      </c>
    </row>
    <row r="193" spans="5:22" x14ac:dyDescent="0.25">
      <c r="E193" s="6" t="s">
        <v>0</v>
      </c>
      <c r="L193" s="73"/>
    </row>
    <row r="197" spans="5:22" x14ac:dyDescent="0.25">
      <c r="I197" s="6" t="s">
        <v>0</v>
      </c>
    </row>
    <row r="198" spans="5:22" x14ac:dyDescent="0.25">
      <c r="V198" s="6" t="s">
        <v>0</v>
      </c>
    </row>
    <row r="202" spans="5:22" x14ac:dyDescent="0.25">
      <c r="U202" s="6" t="s">
        <v>0</v>
      </c>
    </row>
    <row r="209" spans="3:5" x14ac:dyDescent="0.25">
      <c r="E209" s="6" t="s">
        <v>0</v>
      </c>
    </row>
    <row r="213" spans="3:5" x14ac:dyDescent="0.25">
      <c r="C213" s="7" t="s">
        <v>0</v>
      </c>
    </row>
  </sheetData>
  <mergeCells count="30">
    <mergeCell ref="F7:F9"/>
    <mergeCell ref="D2:U2"/>
    <mergeCell ref="D3:I3"/>
    <mergeCell ref="H4:I4"/>
    <mergeCell ref="M5:V5"/>
    <mergeCell ref="D6:I6"/>
    <mergeCell ref="M6:N6"/>
    <mergeCell ref="Q7:Q8"/>
    <mergeCell ref="G7:G9"/>
    <mergeCell ref="H7:H9"/>
    <mergeCell ref="I7:I9"/>
    <mergeCell ref="J7:J8"/>
    <mergeCell ref="K7:K8"/>
    <mergeCell ref="L7:L9"/>
    <mergeCell ref="M7:M8"/>
    <mergeCell ref="N7:N8"/>
    <mergeCell ref="A7:A9"/>
    <mergeCell ref="B7:B9"/>
    <mergeCell ref="C7:C9"/>
    <mergeCell ref="D7:D9"/>
    <mergeCell ref="E7:E9"/>
    <mergeCell ref="O7:O8"/>
    <mergeCell ref="P7:P8"/>
    <mergeCell ref="X7:X9"/>
    <mergeCell ref="R7:R8"/>
    <mergeCell ref="S7:S8"/>
    <mergeCell ref="T7:T8"/>
    <mergeCell ref="U7:U8"/>
    <mergeCell ref="V7:V9"/>
    <mergeCell ref="W7:W9"/>
  </mergeCells>
  <pageMargins left="0.70866141732283461" right="0.70866141732283461" top="0.74803149606299213" bottom="0.74803149606299213" header="0.31496062992125984" footer="0.31496062992125984"/>
  <pageSetup paperSize="155" scale="10" fitToHeight="0" orientation="landscape" r:id="rId1"/>
  <rowBreaks count="3" manualBreakCount="3">
    <brk id="49" max="22" man="1"/>
    <brk id="95" max="22" man="1"/>
    <brk id="180" max="2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1"/>
  <sheetViews>
    <sheetView view="pageBreakPreview" topLeftCell="A21" zoomScale="90" zoomScaleNormal="100" zoomScaleSheetLayoutView="90" workbookViewId="0">
      <selection activeCell="C36" sqref="C36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85546875" style="6" customWidth="1"/>
    <col min="11" max="11" width="15.5703125" style="6" customWidth="1"/>
    <col min="12" max="12" width="13" style="6" customWidth="1"/>
    <col min="13" max="13" width="14.85546875" style="6" customWidth="1"/>
    <col min="14" max="14" width="13.7109375" style="6" customWidth="1"/>
    <col min="15" max="15" width="14.42578125" style="6" customWidth="1"/>
    <col min="16" max="16" width="19.5703125" style="6" customWidth="1"/>
    <col min="17" max="17" width="13.5703125" style="6" customWidth="1"/>
    <col min="18" max="18" width="14.28515625" style="6" customWidth="1"/>
    <col min="19" max="19" width="14.5703125" style="6" customWidth="1"/>
    <col min="20" max="20" width="16.7109375" style="6" customWidth="1"/>
    <col min="21" max="21" width="14.5703125" style="6" customWidth="1"/>
    <col min="22" max="22" width="17.28515625" style="6" customWidth="1"/>
    <col min="23" max="23" width="27" style="6" customWidth="1"/>
    <col min="24" max="16384" width="12.7109375" style="6"/>
  </cols>
  <sheetData>
    <row r="1" spans="1:24" x14ac:dyDescent="0.25">
      <c r="B1" s="6" t="s">
        <v>0</v>
      </c>
      <c r="C1" s="7" t="s">
        <v>0</v>
      </c>
      <c r="E1" s="6" t="s">
        <v>0</v>
      </c>
      <c r="M1" s="6" t="s">
        <v>0</v>
      </c>
      <c r="T1" s="6" t="s">
        <v>0</v>
      </c>
    </row>
    <row r="2" spans="1:24" x14ac:dyDescent="0.25">
      <c r="A2" s="8" t="s">
        <v>0</v>
      </c>
      <c r="B2" s="8" t="s">
        <v>0</v>
      </c>
      <c r="D2" s="86" t="s">
        <v>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6" t="s">
        <v>0</v>
      </c>
    </row>
    <row r="3" spans="1:24" x14ac:dyDescent="0.25">
      <c r="A3" s="9" t="s">
        <v>0</v>
      </c>
      <c r="B3" s="9"/>
      <c r="C3" s="10" t="s">
        <v>0</v>
      </c>
      <c r="D3" s="87" t="s">
        <v>2</v>
      </c>
      <c r="E3" s="87"/>
      <c r="F3" s="87"/>
      <c r="G3" s="87"/>
      <c r="H3" s="87"/>
      <c r="I3" s="87"/>
      <c r="J3" s="11"/>
      <c r="K3" s="12"/>
      <c r="L3" s="13"/>
      <c r="M3" s="14"/>
      <c r="N3" s="14"/>
      <c r="O3" s="14"/>
      <c r="P3" s="14"/>
      <c r="Q3" s="14"/>
      <c r="R3" s="14"/>
      <c r="S3" s="14"/>
      <c r="T3" s="2"/>
      <c r="U3" s="15" t="s">
        <v>0</v>
      </c>
      <c r="V3" s="15"/>
    </row>
    <row r="4" spans="1:24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88"/>
      <c r="I4" s="88"/>
      <c r="J4" s="18"/>
      <c r="K4" s="12"/>
      <c r="V4" s="19"/>
      <c r="W4" s="19"/>
      <c r="X4" s="19"/>
    </row>
    <row r="5" spans="1:24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12"/>
      <c r="L5" s="89" t="s">
        <v>342</v>
      </c>
      <c r="M5" s="89"/>
      <c r="N5" s="89"/>
      <c r="O5" s="89"/>
      <c r="P5" s="89"/>
      <c r="Q5" s="89"/>
      <c r="R5" s="89"/>
      <c r="S5" s="89"/>
      <c r="T5" s="89"/>
      <c r="U5" s="89"/>
    </row>
    <row r="6" spans="1:24" x14ac:dyDescent="0.25">
      <c r="A6" s="21"/>
      <c r="B6" s="21"/>
      <c r="C6" s="22"/>
      <c r="D6" s="90" t="s">
        <v>7</v>
      </c>
      <c r="E6" s="91"/>
      <c r="F6" s="91"/>
      <c r="G6" s="91"/>
      <c r="H6" s="91"/>
      <c r="I6" s="92"/>
      <c r="J6" s="23"/>
      <c r="K6" s="24"/>
      <c r="L6" s="93" t="s">
        <v>8</v>
      </c>
      <c r="M6" s="94"/>
      <c r="N6" s="25"/>
      <c r="O6" s="25"/>
      <c r="P6" s="25"/>
      <c r="Q6" s="25"/>
      <c r="R6" s="25"/>
      <c r="S6" s="25"/>
      <c r="T6" s="26"/>
      <c r="U6" s="27"/>
      <c r="V6" s="15"/>
    </row>
    <row r="7" spans="1:24" ht="15.75" customHeight="1" x14ac:dyDescent="0.25">
      <c r="A7" s="100" t="s">
        <v>9</v>
      </c>
      <c r="B7" s="102" t="s">
        <v>10</v>
      </c>
      <c r="C7" s="104" t="s">
        <v>11</v>
      </c>
      <c r="D7" s="107" t="s">
        <v>12</v>
      </c>
      <c r="E7" s="83" t="s">
        <v>13</v>
      </c>
      <c r="F7" s="83" t="s">
        <v>14</v>
      </c>
      <c r="G7" s="95" t="s">
        <v>15</v>
      </c>
      <c r="H7" s="95" t="s">
        <v>16</v>
      </c>
      <c r="I7" s="83" t="s">
        <v>17</v>
      </c>
      <c r="J7" s="83" t="s">
        <v>289</v>
      </c>
      <c r="K7" s="83" t="s">
        <v>18</v>
      </c>
      <c r="L7" s="98" t="s">
        <v>292</v>
      </c>
      <c r="M7" s="83" t="s">
        <v>19</v>
      </c>
      <c r="N7" s="83" t="s">
        <v>318</v>
      </c>
      <c r="O7" s="83" t="s">
        <v>325</v>
      </c>
      <c r="P7" s="83" t="s">
        <v>20</v>
      </c>
      <c r="Q7" s="83" t="s">
        <v>21</v>
      </c>
      <c r="R7" s="83" t="s">
        <v>22</v>
      </c>
      <c r="S7" s="114" t="s">
        <v>304</v>
      </c>
      <c r="T7" s="116" t="s">
        <v>23</v>
      </c>
      <c r="U7" s="98" t="s">
        <v>24</v>
      </c>
      <c r="V7" s="98" t="s">
        <v>25</v>
      </c>
      <c r="W7" s="111" t="s">
        <v>293</v>
      </c>
    </row>
    <row r="8" spans="1:24" ht="24" customHeight="1" x14ac:dyDescent="0.25">
      <c r="A8" s="101"/>
      <c r="B8" s="102"/>
      <c r="C8" s="105"/>
      <c r="D8" s="108"/>
      <c r="E8" s="84"/>
      <c r="F8" s="84"/>
      <c r="G8" s="96"/>
      <c r="H8" s="96"/>
      <c r="I8" s="84"/>
      <c r="J8" s="85"/>
      <c r="K8" s="84"/>
      <c r="L8" s="99"/>
      <c r="M8" s="85"/>
      <c r="N8" s="85"/>
      <c r="O8" s="85"/>
      <c r="P8" s="85"/>
      <c r="Q8" s="85"/>
      <c r="R8" s="85"/>
      <c r="S8" s="115"/>
      <c r="T8" s="117"/>
      <c r="U8" s="110"/>
      <c r="V8" s="110"/>
      <c r="W8" s="112"/>
    </row>
    <row r="9" spans="1:24" ht="33" customHeight="1" x14ac:dyDescent="0.25">
      <c r="A9" s="101"/>
      <c r="B9" s="103"/>
      <c r="C9" s="106"/>
      <c r="D9" s="109"/>
      <c r="E9" s="85"/>
      <c r="F9" s="85"/>
      <c r="G9" s="97"/>
      <c r="H9" s="97"/>
      <c r="I9" s="85"/>
      <c r="J9" s="28" t="s">
        <v>346</v>
      </c>
      <c r="K9" s="85"/>
      <c r="L9" s="29" t="s">
        <v>26</v>
      </c>
      <c r="M9" s="29" t="s">
        <v>27</v>
      </c>
      <c r="N9" s="28" t="s">
        <v>319</v>
      </c>
      <c r="O9" s="28" t="s">
        <v>307</v>
      </c>
      <c r="P9" s="28" t="s">
        <v>28</v>
      </c>
      <c r="Q9" s="28" t="s">
        <v>29</v>
      </c>
      <c r="R9" s="28" t="s">
        <v>30</v>
      </c>
      <c r="S9" s="28" t="s">
        <v>303</v>
      </c>
      <c r="T9" s="28" t="s">
        <v>309</v>
      </c>
      <c r="U9" s="99"/>
      <c r="V9" s="99"/>
      <c r="W9" s="113"/>
    </row>
    <row r="10" spans="1:24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5"/>
      <c r="L10" s="36"/>
      <c r="M10" s="33"/>
      <c r="N10" s="33"/>
      <c r="O10" s="33"/>
      <c r="P10" s="33"/>
      <c r="Q10" s="33"/>
      <c r="R10" s="33"/>
      <c r="S10" s="33"/>
      <c r="T10" s="1"/>
      <c r="U10" s="36"/>
      <c r="V10" s="36"/>
    </row>
    <row r="11" spans="1:24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100</v>
      </c>
      <c r="K11" s="33">
        <f>SUM(I11+J11)</f>
        <v>15552.472</v>
      </c>
      <c r="L11" s="36">
        <v>0</v>
      </c>
      <c r="M11" s="33">
        <v>408.97</v>
      </c>
      <c r="N11" s="33">
        <v>2477.59</v>
      </c>
      <c r="P11" s="33"/>
      <c r="Q11" s="33"/>
      <c r="R11" s="33"/>
      <c r="S11" s="33"/>
      <c r="T11" s="1">
        <f>SUM(O11+P11+Q11+R11+S11)</f>
        <v>0</v>
      </c>
      <c r="U11" s="36">
        <f>SUM(L11+M11+N11+O11+P11+Q11+R11+S11)</f>
        <v>2886.5600000000004</v>
      </c>
      <c r="V11" s="40">
        <f>K11-U11</f>
        <v>12665.912</v>
      </c>
      <c r="W11" s="41"/>
    </row>
    <row r="12" spans="1:24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6"/>
      <c r="M12" s="33"/>
      <c r="N12" s="33"/>
      <c r="P12" s="33"/>
      <c r="Q12" s="33"/>
      <c r="R12" s="33"/>
      <c r="S12" s="33"/>
      <c r="T12" s="1"/>
      <c r="U12" s="36"/>
      <c r="V12" s="40"/>
    </row>
    <row r="13" spans="1:24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100</v>
      </c>
      <c r="K13" s="33">
        <f t="shared" ref="K13:K76" si="0">SUM(I13+J13)</f>
        <v>13415.503999999999</v>
      </c>
      <c r="L13" s="36">
        <v>0</v>
      </c>
      <c r="M13" s="33">
        <v>0</v>
      </c>
      <c r="N13" s="33">
        <v>2021.13</v>
      </c>
      <c r="O13" s="33"/>
      <c r="P13" s="33"/>
      <c r="Q13" s="33"/>
      <c r="R13" s="33"/>
      <c r="S13" s="33"/>
      <c r="T13" s="1">
        <f t="shared" ref="T13:T76" si="1">SUM(O13+P13+Q13+R13+S13)</f>
        <v>0</v>
      </c>
      <c r="U13" s="36">
        <f>SUM(L13+M13+N13+O13+P13+Q13+R13+S13)</f>
        <v>2021.13</v>
      </c>
      <c r="V13" s="40">
        <f>K13-U13</f>
        <v>11394.374</v>
      </c>
      <c r="W13" s="42"/>
    </row>
    <row r="14" spans="1:24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100</v>
      </c>
      <c r="K14" s="33">
        <f t="shared" si="0"/>
        <v>8209.503999999999</v>
      </c>
      <c r="L14" s="36">
        <v>0</v>
      </c>
      <c r="M14" s="33">
        <v>214.62</v>
      </c>
      <c r="N14" s="33">
        <v>909.13</v>
      </c>
      <c r="O14" s="33"/>
      <c r="P14" s="33"/>
      <c r="Q14" s="33"/>
      <c r="R14" s="33"/>
      <c r="S14" s="33"/>
      <c r="T14" s="1">
        <f t="shared" si="1"/>
        <v>0</v>
      </c>
      <c r="U14" s="36">
        <f>SUM(L14+M14+N14+O14+P14+Q14+R14+S14)</f>
        <v>1123.75</v>
      </c>
      <c r="V14" s="40">
        <f>K14-U14</f>
        <v>7085.753999999999</v>
      </c>
      <c r="W14" s="41"/>
    </row>
    <row r="15" spans="1:24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100</v>
      </c>
      <c r="K15" s="33">
        <f t="shared" si="0"/>
        <v>6977.5439999999999</v>
      </c>
      <c r="L15" s="36">
        <f>I15*1%</f>
        <v>68.775440000000003</v>
      </c>
      <c r="M15" s="33">
        <v>182.02</v>
      </c>
      <c r="N15" s="33">
        <v>672.31</v>
      </c>
      <c r="O15" s="33"/>
      <c r="P15" s="33"/>
      <c r="Q15" s="33"/>
      <c r="R15" s="33"/>
      <c r="S15" s="33"/>
      <c r="T15" s="1">
        <f t="shared" si="1"/>
        <v>0</v>
      </c>
      <c r="U15" s="36">
        <f>SUM(L15+M15+N15+O15+P15+Q15+R15+S15)</f>
        <v>923.10543999999993</v>
      </c>
      <c r="V15" s="40">
        <f>K15-U15</f>
        <v>6054.4385599999996</v>
      </c>
      <c r="W15" s="42"/>
    </row>
    <row r="16" spans="1:24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100</v>
      </c>
      <c r="K16" s="33">
        <f t="shared" si="0"/>
        <v>6350.3919999999998</v>
      </c>
      <c r="L16" s="36">
        <f>I16*1%</f>
        <v>62.503920000000001</v>
      </c>
      <c r="M16" s="33">
        <v>152.25</v>
      </c>
      <c r="N16" s="33">
        <v>562.54</v>
      </c>
      <c r="O16" s="33"/>
      <c r="P16" s="33"/>
      <c r="Q16" s="33"/>
      <c r="R16" s="33">
        <v>500</v>
      </c>
      <c r="S16" s="33"/>
      <c r="T16" s="1">
        <f t="shared" si="1"/>
        <v>500</v>
      </c>
      <c r="U16" s="36">
        <f>SUM(L16+M16+N16+O16+P16+Q16+R16+S16)</f>
        <v>1277.2939200000001</v>
      </c>
      <c r="V16" s="40">
        <f>K16-U16</f>
        <v>5073.0980799999998</v>
      </c>
      <c r="W16" s="42"/>
    </row>
    <row r="17" spans="1:23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100</v>
      </c>
      <c r="K17" s="33">
        <f t="shared" si="0"/>
        <v>5560.4480000000003</v>
      </c>
      <c r="L17" s="36">
        <f>I17*1%</f>
        <v>54.604480000000002</v>
      </c>
      <c r="M17" s="33">
        <v>144.52000000000001</v>
      </c>
      <c r="N17" s="33">
        <v>437.62</v>
      </c>
      <c r="O17" s="33"/>
      <c r="P17" s="33"/>
      <c r="Q17" s="33"/>
      <c r="R17" s="33">
        <v>625</v>
      </c>
      <c r="S17" s="33"/>
      <c r="T17" s="1">
        <f t="shared" si="1"/>
        <v>625</v>
      </c>
      <c r="U17" s="36">
        <f>SUM(L17+M17+N17+O17+P17+Q17+R17+S17)</f>
        <v>1261.7444800000001</v>
      </c>
      <c r="V17" s="40">
        <f>K17-U17</f>
        <v>4298.70352</v>
      </c>
      <c r="W17" s="43"/>
    </row>
    <row r="18" spans="1:23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6"/>
      <c r="M18" s="33"/>
      <c r="N18" s="33"/>
      <c r="O18" s="33"/>
      <c r="P18" s="33"/>
      <c r="Q18" s="33"/>
      <c r="R18" s="33"/>
      <c r="S18" s="33"/>
      <c r="T18" s="1"/>
      <c r="U18" s="36"/>
      <c r="V18" s="40"/>
    </row>
    <row r="19" spans="1:23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3" si="2">D19*1.1507</f>
        <v>709.36052200000006</v>
      </c>
      <c r="F19" s="39">
        <f t="shared" ref="F19:F23" si="3">E19</f>
        <v>709.36052200000006</v>
      </c>
      <c r="G19" s="34">
        <v>15.2</v>
      </c>
      <c r="H19" s="34">
        <v>15.2</v>
      </c>
      <c r="I19" s="33">
        <f t="shared" ref="I19:I23" si="4">D19*H19</f>
        <v>9370.1920000000009</v>
      </c>
      <c r="J19" s="33">
        <v>100</v>
      </c>
      <c r="K19" s="33">
        <f t="shared" si="0"/>
        <v>9470.1920000000009</v>
      </c>
      <c r="L19" s="36">
        <v>0</v>
      </c>
      <c r="M19" s="33">
        <v>247.99</v>
      </c>
      <c r="N19" s="33">
        <v>1178.4100000000001</v>
      </c>
      <c r="O19" s="33"/>
      <c r="P19" s="33"/>
      <c r="Q19" s="33"/>
      <c r="R19" s="33"/>
      <c r="S19" s="33"/>
      <c r="T19" s="1">
        <f t="shared" si="1"/>
        <v>0</v>
      </c>
      <c r="U19" s="36">
        <f t="shared" ref="U19:U23" si="5">SUM(L19+M19+N19+O19+P19+Q19+R19+S19)</f>
        <v>1426.4</v>
      </c>
      <c r="V19" s="40">
        <f t="shared" ref="V19:V23" si="6">K19-U19</f>
        <v>8043.7920000000013</v>
      </c>
      <c r="W19" s="42"/>
    </row>
    <row r="20" spans="1:23" ht="27.95" customHeight="1" x14ac:dyDescent="0.25">
      <c r="A20" s="37">
        <f>A19+1</f>
        <v>8</v>
      </c>
      <c r="B20" s="30" t="s">
        <v>49</v>
      </c>
      <c r="C20" s="38" t="s">
        <v>50</v>
      </c>
      <c r="D20" s="5">
        <v>411.21</v>
      </c>
      <c r="E20" s="39">
        <f t="shared" si="2"/>
        <v>473.17934700000001</v>
      </c>
      <c r="F20" s="39">
        <f t="shared" si="3"/>
        <v>473.17934700000001</v>
      </c>
      <c r="G20" s="34">
        <v>15.2</v>
      </c>
      <c r="H20" s="34">
        <v>15.2</v>
      </c>
      <c r="I20" s="33">
        <f t="shared" si="4"/>
        <v>6250.3919999999998</v>
      </c>
      <c r="J20" s="33">
        <v>100</v>
      </c>
      <c r="K20" s="33">
        <f t="shared" si="0"/>
        <v>6350.3919999999998</v>
      </c>
      <c r="L20" s="36">
        <f>I20*1%</f>
        <v>62.503920000000001</v>
      </c>
      <c r="M20" s="33">
        <v>165.42</v>
      </c>
      <c r="N20" s="33">
        <v>562.54</v>
      </c>
      <c r="O20" s="33"/>
      <c r="P20" s="33">
        <v>20</v>
      </c>
      <c r="Q20" s="33">
        <f>I20*5%</f>
        <v>312.51960000000003</v>
      </c>
      <c r="R20" s="33"/>
      <c r="S20" s="33"/>
      <c r="T20" s="1">
        <f t="shared" si="1"/>
        <v>332.51960000000003</v>
      </c>
      <c r="U20" s="36">
        <f t="shared" si="5"/>
        <v>1122.98352</v>
      </c>
      <c r="V20" s="40">
        <f t="shared" si="6"/>
        <v>5227.4084800000001</v>
      </c>
      <c r="W20" s="42"/>
    </row>
    <row r="21" spans="1:23" ht="27.95" customHeight="1" x14ac:dyDescent="0.25">
      <c r="A21" s="37">
        <f>A20+1</f>
        <v>9</v>
      </c>
      <c r="B21" s="30" t="s">
        <v>52</v>
      </c>
      <c r="C21" s="46" t="s">
        <v>53</v>
      </c>
      <c r="D21" s="5">
        <v>411.21</v>
      </c>
      <c r="E21" s="39">
        <f t="shared" si="2"/>
        <v>473.17934700000001</v>
      </c>
      <c r="F21" s="39">
        <f t="shared" si="3"/>
        <v>473.17934700000001</v>
      </c>
      <c r="G21" s="34">
        <v>15.2</v>
      </c>
      <c r="H21" s="34">
        <v>15.2</v>
      </c>
      <c r="I21" s="33">
        <f t="shared" si="4"/>
        <v>6250.3919999999998</v>
      </c>
      <c r="J21" s="33">
        <v>100</v>
      </c>
      <c r="K21" s="33">
        <f t="shared" si="0"/>
        <v>6350.3919999999998</v>
      </c>
      <c r="L21" s="36">
        <f>I21*1%</f>
        <v>62.503920000000001</v>
      </c>
      <c r="M21" s="33">
        <v>165.42</v>
      </c>
      <c r="N21" s="33">
        <v>562.54</v>
      </c>
      <c r="O21" s="33"/>
      <c r="P21" s="33"/>
      <c r="Q21" s="33"/>
      <c r="R21" s="33"/>
      <c r="S21" s="33"/>
      <c r="T21" s="1">
        <f t="shared" si="1"/>
        <v>0</v>
      </c>
      <c r="U21" s="36">
        <f t="shared" si="5"/>
        <v>790.46391999999992</v>
      </c>
      <c r="V21" s="40">
        <f t="shared" si="6"/>
        <v>5559.9280799999997</v>
      </c>
      <c r="W21" s="42"/>
    </row>
    <row r="22" spans="1:23" ht="27.95" customHeight="1" x14ac:dyDescent="0.25">
      <c r="A22" s="37">
        <f>A21+1</f>
        <v>10</v>
      </c>
      <c r="B22" s="30" t="s">
        <v>45</v>
      </c>
      <c r="C22" s="46" t="s">
        <v>46</v>
      </c>
      <c r="D22" s="5">
        <v>411.21</v>
      </c>
      <c r="E22" s="39">
        <f t="shared" si="2"/>
        <v>473.17934700000001</v>
      </c>
      <c r="F22" s="39">
        <f t="shared" si="3"/>
        <v>473.17934700000001</v>
      </c>
      <c r="G22" s="34">
        <v>15.2</v>
      </c>
      <c r="H22" s="34">
        <v>15.2</v>
      </c>
      <c r="I22" s="33">
        <f t="shared" si="4"/>
        <v>6250.3919999999998</v>
      </c>
      <c r="J22" s="33">
        <v>100</v>
      </c>
      <c r="K22" s="33">
        <f t="shared" si="0"/>
        <v>6350.3919999999998</v>
      </c>
      <c r="L22" s="36">
        <f>I22*1%</f>
        <v>62.503920000000001</v>
      </c>
      <c r="M22" s="33">
        <v>165.42</v>
      </c>
      <c r="N22" s="33">
        <v>562.54</v>
      </c>
      <c r="O22" s="33"/>
      <c r="P22" s="33"/>
      <c r="Q22" s="33"/>
      <c r="R22" s="33"/>
      <c r="S22" s="33"/>
      <c r="T22" s="1">
        <f t="shared" si="1"/>
        <v>0</v>
      </c>
      <c r="U22" s="36">
        <f t="shared" si="5"/>
        <v>790.46391999999992</v>
      </c>
      <c r="V22" s="40">
        <f t="shared" si="6"/>
        <v>5559.9280799999997</v>
      </c>
      <c r="W22" s="42"/>
    </row>
    <row r="23" spans="1:23" ht="27.95" customHeight="1" x14ac:dyDescent="0.25">
      <c r="A23" s="37">
        <f>A22+1</f>
        <v>11</v>
      </c>
      <c r="B23" s="30" t="s">
        <v>65</v>
      </c>
      <c r="C23" s="38" t="s">
        <v>66</v>
      </c>
      <c r="D23" s="5">
        <v>367.5</v>
      </c>
      <c r="E23" s="39">
        <f t="shared" si="2"/>
        <v>422.88225</v>
      </c>
      <c r="F23" s="39">
        <f t="shared" si="3"/>
        <v>422.88225</v>
      </c>
      <c r="G23" s="34">
        <v>15.2</v>
      </c>
      <c r="H23" s="34">
        <v>15.2</v>
      </c>
      <c r="I23" s="33">
        <f t="shared" si="4"/>
        <v>5586</v>
      </c>
      <c r="J23" s="33">
        <v>100</v>
      </c>
      <c r="K23" s="33">
        <f t="shared" si="0"/>
        <v>5686</v>
      </c>
      <c r="L23" s="36">
        <f>I23*1%</f>
        <v>55.86</v>
      </c>
      <c r="M23" s="33">
        <v>147.84</v>
      </c>
      <c r="N23" s="33">
        <v>451.28</v>
      </c>
      <c r="O23" s="33"/>
      <c r="P23" s="33"/>
      <c r="Q23" s="33"/>
      <c r="R23" s="33"/>
      <c r="S23" s="33"/>
      <c r="T23" s="1">
        <f t="shared" si="1"/>
        <v>0</v>
      </c>
      <c r="U23" s="36">
        <f t="shared" si="5"/>
        <v>654.98</v>
      </c>
      <c r="V23" s="40">
        <f t="shared" si="6"/>
        <v>5031.0200000000004</v>
      </c>
      <c r="W23" s="42"/>
    </row>
    <row r="24" spans="1:23" ht="28.5" customHeight="1" x14ac:dyDescent="0.25">
      <c r="A24" s="37"/>
      <c r="B24" s="30"/>
      <c r="C24" s="31" t="s">
        <v>54</v>
      </c>
      <c r="D24" s="5"/>
      <c r="E24" s="39"/>
      <c r="F24" s="39"/>
      <c r="G24" s="34"/>
      <c r="H24" s="34"/>
      <c r="I24" s="33"/>
      <c r="J24" s="33"/>
      <c r="K24" s="33"/>
      <c r="L24" s="36"/>
      <c r="M24" s="33"/>
      <c r="N24" s="33"/>
      <c r="O24" s="33"/>
      <c r="P24" s="33"/>
      <c r="Q24" s="33"/>
      <c r="R24" s="33"/>
      <c r="S24" s="33"/>
      <c r="T24" s="1"/>
      <c r="U24" s="36"/>
      <c r="V24" s="40"/>
    </row>
    <row r="25" spans="1:23" ht="27.95" customHeight="1" x14ac:dyDescent="0.25">
      <c r="A25" s="37">
        <f>A23+1</f>
        <v>12</v>
      </c>
      <c r="B25" s="30" t="s">
        <v>55</v>
      </c>
      <c r="C25" s="38" t="s">
        <v>56</v>
      </c>
      <c r="D25" s="5">
        <v>452.47</v>
      </c>
      <c r="E25" s="39">
        <f>D25*1.1507</f>
        <v>520.65722900000003</v>
      </c>
      <c r="F25" s="39">
        <f>E25</f>
        <v>520.65722900000003</v>
      </c>
      <c r="G25" s="34">
        <v>15.2</v>
      </c>
      <c r="H25" s="34">
        <v>15.2</v>
      </c>
      <c r="I25" s="33">
        <f>D25*H25</f>
        <v>6877.5439999999999</v>
      </c>
      <c r="J25" s="33">
        <v>100</v>
      </c>
      <c r="K25" s="33">
        <f t="shared" si="0"/>
        <v>6977.5439999999999</v>
      </c>
      <c r="L25" s="36">
        <f>I25*1%</f>
        <v>68.775440000000003</v>
      </c>
      <c r="M25" s="33">
        <v>182.02</v>
      </c>
      <c r="N25" s="33">
        <v>672.31</v>
      </c>
      <c r="O25" s="33"/>
      <c r="P25" s="33"/>
      <c r="Q25" s="33"/>
      <c r="R25" s="33"/>
      <c r="S25" s="33"/>
      <c r="T25" s="1">
        <f t="shared" si="1"/>
        <v>0</v>
      </c>
      <c r="U25" s="36">
        <f>SUM(L25+M25+N25+O25+P25+Q25+R25+S25)</f>
        <v>923.10543999999993</v>
      </c>
      <c r="V25" s="40">
        <f>K25-U25</f>
        <v>6054.4385599999996</v>
      </c>
      <c r="W25" s="43"/>
    </row>
    <row r="26" spans="1:23" ht="27.95" customHeight="1" x14ac:dyDescent="0.25">
      <c r="A26" s="37"/>
      <c r="B26" s="30"/>
      <c r="C26" s="31" t="s">
        <v>57</v>
      </c>
      <c r="D26" s="5"/>
      <c r="E26" s="39"/>
      <c r="F26" s="39"/>
      <c r="G26" s="34"/>
      <c r="H26" s="34"/>
      <c r="I26" s="33"/>
      <c r="J26" s="33"/>
      <c r="K26" s="33"/>
      <c r="L26" s="36"/>
      <c r="M26" s="33"/>
      <c r="N26" s="33"/>
      <c r="O26" s="33"/>
      <c r="P26" s="33"/>
      <c r="Q26" s="33"/>
      <c r="R26" s="33"/>
      <c r="S26" s="33"/>
      <c r="T26" s="1"/>
      <c r="U26" s="36"/>
      <c r="V26" s="40"/>
      <c r="W26" s="47"/>
    </row>
    <row r="27" spans="1:23" ht="27.95" customHeight="1" x14ac:dyDescent="0.25">
      <c r="A27" s="37">
        <f>A25+1</f>
        <v>13</v>
      </c>
      <c r="B27" s="30" t="s">
        <v>58</v>
      </c>
      <c r="C27" s="38" t="s">
        <v>59</v>
      </c>
      <c r="D27" s="5">
        <v>449.98</v>
      </c>
      <c r="E27" s="39">
        <f>D27*1.1507</f>
        <v>517.79198600000007</v>
      </c>
      <c r="F27" s="39">
        <f>E27</f>
        <v>517.79198600000007</v>
      </c>
      <c r="G27" s="34">
        <v>15.2</v>
      </c>
      <c r="H27" s="34">
        <v>15.2</v>
      </c>
      <c r="I27" s="33">
        <f>D27*H27</f>
        <v>6839.6959999999999</v>
      </c>
      <c r="J27" s="33">
        <v>100</v>
      </c>
      <c r="K27" s="33">
        <f t="shared" si="0"/>
        <v>6939.6959999999999</v>
      </c>
      <c r="L27" s="36">
        <f>I27*1%</f>
        <v>68.396960000000007</v>
      </c>
      <c r="M27" s="33">
        <v>181.02</v>
      </c>
      <c r="N27" s="33">
        <v>665.52</v>
      </c>
      <c r="O27" s="33"/>
      <c r="P27" s="33">
        <v>20</v>
      </c>
      <c r="Q27" s="33">
        <f>I27*5%</f>
        <v>341.98480000000001</v>
      </c>
      <c r="R27" s="33"/>
      <c r="S27" s="33"/>
      <c r="T27" s="1">
        <f t="shared" si="1"/>
        <v>361.98480000000001</v>
      </c>
      <c r="U27" s="36">
        <f>SUM(L27+M27+N27+O27+P27+Q27+R27+S27)</f>
        <v>1276.9217599999999</v>
      </c>
      <c r="V27" s="40">
        <f>K27-U27</f>
        <v>5662.7742399999997</v>
      </c>
      <c r="W27" s="48"/>
    </row>
    <row r="28" spans="1:23" ht="27.95" customHeight="1" x14ac:dyDescent="0.25">
      <c r="A28" s="37"/>
      <c r="B28" s="30"/>
      <c r="C28" s="31" t="s">
        <v>60</v>
      </c>
      <c r="D28" s="5"/>
      <c r="E28" s="39"/>
      <c r="F28" s="39"/>
      <c r="G28" s="34"/>
      <c r="H28" s="34"/>
      <c r="I28" s="33"/>
      <c r="J28" s="33"/>
      <c r="K28" s="33"/>
      <c r="L28" s="36"/>
      <c r="M28" s="33"/>
      <c r="N28" s="33"/>
      <c r="O28" s="33"/>
      <c r="P28" s="33"/>
      <c r="Q28" s="33"/>
      <c r="R28" s="33"/>
      <c r="S28" s="33"/>
      <c r="T28" s="1"/>
      <c r="U28" s="36"/>
      <c r="V28" s="40"/>
    </row>
    <row r="29" spans="1:23" ht="27.95" customHeight="1" x14ac:dyDescent="0.25">
      <c r="A29" s="37">
        <f>A27+1</f>
        <v>14</v>
      </c>
      <c r="B29" s="30" t="s">
        <v>272</v>
      </c>
      <c r="C29" s="38" t="s">
        <v>273</v>
      </c>
      <c r="D29" s="5">
        <v>475.86</v>
      </c>
      <c r="E29" s="39">
        <f t="shared" ref="E29:E34" si="7">D29*1.1507</f>
        <v>547.57210200000009</v>
      </c>
      <c r="F29" s="39">
        <f t="shared" ref="F29:F34" si="8">E29</f>
        <v>547.57210200000009</v>
      </c>
      <c r="G29" s="34">
        <v>15.2</v>
      </c>
      <c r="H29" s="34">
        <v>15.2</v>
      </c>
      <c r="I29" s="33">
        <f t="shared" ref="I29:I34" si="9">D29*H29</f>
        <v>7233.0720000000001</v>
      </c>
      <c r="J29" s="33">
        <v>100</v>
      </c>
      <c r="K29" s="33">
        <f t="shared" si="0"/>
        <v>7333.0720000000001</v>
      </c>
      <c r="L29" s="36">
        <v>0</v>
      </c>
      <c r="M29" s="33">
        <v>181.02</v>
      </c>
      <c r="N29" s="33">
        <v>753.02</v>
      </c>
      <c r="O29" s="33"/>
      <c r="P29" s="33"/>
      <c r="Q29" s="33"/>
      <c r="R29" s="33"/>
      <c r="S29" s="33"/>
      <c r="T29" s="1">
        <f t="shared" si="1"/>
        <v>0</v>
      </c>
      <c r="U29" s="36">
        <f t="shared" ref="U29:U34" si="10">SUM(L29+M29+N29+O29+P29+Q29+R29+S29)</f>
        <v>934.04</v>
      </c>
      <c r="V29" s="40">
        <f t="shared" ref="V29:V34" si="11">K29-U29</f>
        <v>6399.0320000000002</v>
      </c>
      <c r="W29" s="41"/>
    </row>
    <row r="30" spans="1:23" ht="27.95" customHeight="1" x14ac:dyDescent="0.25">
      <c r="A30" s="37">
        <f>A29+1</f>
        <v>15</v>
      </c>
      <c r="B30" s="30" t="s">
        <v>61</v>
      </c>
      <c r="C30" s="38" t="s">
        <v>62</v>
      </c>
      <c r="D30" s="5">
        <v>475.86</v>
      </c>
      <c r="E30" s="39">
        <f t="shared" si="7"/>
        <v>547.57210200000009</v>
      </c>
      <c r="F30" s="39">
        <f t="shared" si="8"/>
        <v>547.57210200000009</v>
      </c>
      <c r="G30" s="34">
        <v>15.2</v>
      </c>
      <c r="H30" s="34">
        <v>15.2</v>
      </c>
      <c r="I30" s="33">
        <f t="shared" si="9"/>
        <v>7233.0720000000001</v>
      </c>
      <c r="J30" s="33">
        <v>100</v>
      </c>
      <c r="K30" s="33">
        <f t="shared" si="0"/>
        <v>7333.0720000000001</v>
      </c>
      <c r="L30" s="36">
        <f>I30*1%</f>
        <v>72.330719999999999</v>
      </c>
      <c r="M30" s="33">
        <v>191.43</v>
      </c>
      <c r="N30" s="33">
        <v>736.02</v>
      </c>
      <c r="O30" s="33"/>
      <c r="P30" s="33">
        <v>20</v>
      </c>
      <c r="Q30" s="33">
        <f>I30*5%</f>
        <v>361.65360000000004</v>
      </c>
      <c r="R30" s="33"/>
      <c r="S30" s="33">
        <v>575</v>
      </c>
      <c r="T30" s="1">
        <f t="shared" si="1"/>
        <v>956.6536000000001</v>
      </c>
      <c r="U30" s="36">
        <f t="shared" si="10"/>
        <v>1956.4343200000001</v>
      </c>
      <c r="V30" s="40">
        <f t="shared" si="11"/>
        <v>5376.6376799999998</v>
      </c>
      <c r="W30" s="42"/>
    </row>
    <row r="31" spans="1:23" ht="27.95" customHeight="1" x14ac:dyDescent="0.25">
      <c r="A31" s="37">
        <f>A30+1</f>
        <v>16</v>
      </c>
      <c r="B31" s="30" t="s">
        <v>63</v>
      </c>
      <c r="C31" s="46" t="s">
        <v>64</v>
      </c>
      <c r="D31" s="5">
        <v>449.98</v>
      </c>
      <c r="E31" s="39">
        <f t="shared" si="7"/>
        <v>517.79198600000007</v>
      </c>
      <c r="F31" s="39">
        <f t="shared" si="8"/>
        <v>517.79198600000007</v>
      </c>
      <c r="G31" s="34">
        <v>15.2</v>
      </c>
      <c r="H31" s="34">
        <v>15.2</v>
      </c>
      <c r="I31" s="33">
        <f t="shared" si="9"/>
        <v>6839.6959999999999</v>
      </c>
      <c r="J31" s="33">
        <v>100</v>
      </c>
      <c r="K31" s="33">
        <f t="shared" si="0"/>
        <v>6939.6959999999999</v>
      </c>
      <c r="L31" s="36">
        <f>I31*1%</f>
        <v>68.396960000000007</v>
      </c>
      <c r="M31" s="33">
        <v>181.02</v>
      </c>
      <c r="N31" s="33">
        <v>665.52</v>
      </c>
      <c r="O31" s="33"/>
      <c r="P31" s="33"/>
      <c r="Q31" s="33"/>
      <c r="R31" s="33"/>
      <c r="S31" s="33"/>
      <c r="T31" s="1">
        <f t="shared" si="1"/>
        <v>0</v>
      </c>
      <c r="U31" s="36">
        <f t="shared" si="10"/>
        <v>914.93696</v>
      </c>
      <c r="V31" s="40">
        <f t="shared" si="11"/>
        <v>6024.7590399999999</v>
      </c>
      <c r="W31" s="42"/>
    </row>
    <row r="32" spans="1:23" ht="27.95" customHeight="1" x14ac:dyDescent="0.25">
      <c r="A32" s="37">
        <f>A31+1</f>
        <v>17</v>
      </c>
      <c r="B32" s="30" t="s">
        <v>67</v>
      </c>
      <c r="C32" s="38" t="s">
        <v>68</v>
      </c>
      <c r="D32" s="5">
        <v>449.98</v>
      </c>
      <c r="E32" s="39">
        <f t="shared" si="7"/>
        <v>517.79198600000007</v>
      </c>
      <c r="F32" s="39">
        <f t="shared" si="8"/>
        <v>517.79198600000007</v>
      </c>
      <c r="G32" s="34">
        <v>15.2</v>
      </c>
      <c r="H32" s="34">
        <v>15.2</v>
      </c>
      <c r="I32" s="33">
        <f t="shared" si="9"/>
        <v>6839.6959999999999</v>
      </c>
      <c r="J32" s="33">
        <v>100</v>
      </c>
      <c r="K32" s="33">
        <f t="shared" si="0"/>
        <v>6939.6959999999999</v>
      </c>
      <c r="L32" s="36">
        <f>I32*1%</f>
        <v>68.396960000000007</v>
      </c>
      <c r="M32" s="33">
        <v>181.02</v>
      </c>
      <c r="N32" s="33">
        <v>665.52</v>
      </c>
      <c r="O32" s="33"/>
      <c r="P32" s="33">
        <v>20</v>
      </c>
      <c r="Q32" s="33">
        <f>I32*5%</f>
        <v>341.98480000000001</v>
      </c>
      <c r="R32" s="33"/>
      <c r="S32" s="33"/>
      <c r="T32" s="1">
        <f t="shared" si="1"/>
        <v>361.98480000000001</v>
      </c>
      <c r="U32" s="36">
        <f t="shared" si="10"/>
        <v>1276.9217599999999</v>
      </c>
      <c r="V32" s="40">
        <f t="shared" si="11"/>
        <v>5662.7742399999997</v>
      </c>
      <c r="W32" s="42"/>
    </row>
    <row r="33" spans="1:23" ht="27.95" customHeight="1" x14ac:dyDescent="0.25">
      <c r="A33" s="37">
        <f>A32+1</f>
        <v>18</v>
      </c>
      <c r="B33" s="30" t="s">
        <v>69</v>
      </c>
      <c r="C33" s="38" t="s">
        <v>70</v>
      </c>
      <c r="D33" s="5">
        <v>449.98</v>
      </c>
      <c r="E33" s="39">
        <f t="shared" si="7"/>
        <v>517.79198600000007</v>
      </c>
      <c r="F33" s="39">
        <f t="shared" si="8"/>
        <v>517.79198600000007</v>
      </c>
      <c r="G33" s="34">
        <v>15.2</v>
      </c>
      <c r="H33" s="34">
        <v>15.2</v>
      </c>
      <c r="I33" s="33">
        <f t="shared" si="9"/>
        <v>6839.6959999999999</v>
      </c>
      <c r="J33" s="33">
        <v>100</v>
      </c>
      <c r="K33" s="33">
        <f t="shared" si="0"/>
        <v>6939.6959999999999</v>
      </c>
      <c r="L33" s="36">
        <f>I33*1%</f>
        <v>68.396960000000007</v>
      </c>
      <c r="M33" s="33">
        <v>181.02</v>
      </c>
      <c r="N33" s="33">
        <v>665.52</v>
      </c>
      <c r="O33" s="33"/>
      <c r="P33" s="33">
        <v>20</v>
      </c>
      <c r="Q33" s="33">
        <f>I33*5%</f>
        <v>341.98480000000001</v>
      </c>
      <c r="R33" s="33"/>
      <c r="S33" s="33"/>
      <c r="T33" s="1">
        <f t="shared" si="1"/>
        <v>361.98480000000001</v>
      </c>
      <c r="U33" s="36">
        <f t="shared" si="10"/>
        <v>1276.9217599999999</v>
      </c>
      <c r="V33" s="40">
        <f t="shared" si="11"/>
        <v>5662.7742399999997</v>
      </c>
      <c r="W33" s="42"/>
    </row>
    <row r="34" spans="1:23" ht="27.95" customHeight="1" x14ac:dyDescent="0.25">
      <c r="A34" s="37">
        <f>A33+1</f>
        <v>19</v>
      </c>
      <c r="B34" s="30" t="s">
        <v>74</v>
      </c>
      <c r="C34" s="38" t="s">
        <v>75</v>
      </c>
      <c r="D34" s="5">
        <v>444.62</v>
      </c>
      <c r="E34" s="39">
        <f t="shared" si="7"/>
        <v>511.62423400000006</v>
      </c>
      <c r="F34" s="39">
        <f t="shared" si="8"/>
        <v>511.62423400000006</v>
      </c>
      <c r="G34" s="34">
        <v>15.2</v>
      </c>
      <c r="H34" s="34">
        <v>15.2</v>
      </c>
      <c r="I34" s="33">
        <f t="shared" si="9"/>
        <v>6758.2240000000002</v>
      </c>
      <c r="J34" s="33">
        <v>100</v>
      </c>
      <c r="K34" s="33">
        <f t="shared" si="0"/>
        <v>6858.2240000000002</v>
      </c>
      <c r="L34" s="36">
        <f>I34*1%</f>
        <v>67.582239999999999</v>
      </c>
      <c r="M34" s="33">
        <v>173.69</v>
      </c>
      <c r="N34" s="33">
        <v>650.91999999999996</v>
      </c>
      <c r="O34" s="33"/>
      <c r="P34" s="33">
        <v>20</v>
      </c>
      <c r="Q34" s="33">
        <f>I34*5%</f>
        <v>337.91120000000001</v>
      </c>
      <c r="R34" s="33"/>
      <c r="S34" s="33"/>
      <c r="T34" s="1">
        <f t="shared" si="1"/>
        <v>357.91120000000001</v>
      </c>
      <c r="U34" s="36">
        <f t="shared" si="10"/>
        <v>1250.1034399999999</v>
      </c>
      <c r="V34" s="40">
        <f t="shared" si="11"/>
        <v>5608.1205600000003</v>
      </c>
      <c r="W34" s="42"/>
    </row>
    <row r="35" spans="1:23" ht="27.95" customHeight="1" x14ac:dyDescent="0.25">
      <c r="A35" s="37"/>
      <c r="B35" s="30"/>
      <c r="C35" s="31" t="s">
        <v>73</v>
      </c>
      <c r="D35" s="5"/>
      <c r="E35" s="39"/>
      <c r="F35" s="39"/>
      <c r="G35" s="34"/>
      <c r="H35" s="34"/>
      <c r="I35" s="33"/>
      <c r="J35" s="33"/>
      <c r="K35" s="33"/>
      <c r="L35" s="36"/>
      <c r="M35" s="33"/>
      <c r="N35" s="33"/>
      <c r="O35" s="33"/>
      <c r="P35" s="33"/>
      <c r="Q35" s="33"/>
      <c r="R35" s="33"/>
      <c r="S35" s="33"/>
      <c r="T35" s="1"/>
      <c r="U35" s="36"/>
      <c r="V35" s="40"/>
    </row>
    <row r="36" spans="1:23" ht="27.95" customHeight="1" x14ac:dyDescent="0.25">
      <c r="A36" s="37">
        <f>A34+1</f>
        <v>20</v>
      </c>
      <c r="B36" s="30" t="s">
        <v>76</v>
      </c>
      <c r="C36" s="46" t="s">
        <v>77</v>
      </c>
      <c r="D36" s="5">
        <v>443.42</v>
      </c>
      <c r="E36" s="39">
        <f>D36*1.1507</f>
        <v>510.24339400000002</v>
      </c>
      <c r="F36" s="39">
        <f>E36</f>
        <v>510.24339400000002</v>
      </c>
      <c r="G36" s="34">
        <v>15.2</v>
      </c>
      <c r="H36" s="34">
        <v>15.2</v>
      </c>
      <c r="I36" s="33">
        <f>D36*H36</f>
        <v>6739.9840000000004</v>
      </c>
      <c r="J36" s="33">
        <v>100</v>
      </c>
      <c r="K36" s="33">
        <f t="shared" si="0"/>
        <v>6839.9840000000004</v>
      </c>
      <c r="L36" s="36">
        <v>0</v>
      </c>
      <c r="M36" s="33">
        <v>178.38</v>
      </c>
      <c r="N36" s="33">
        <v>650.91999999999996</v>
      </c>
      <c r="O36" s="33"/>
      <c r="P36" s="33"/>
      <c r="Q36" s="33">
        <v>0</v>
      </c>
      <c r="R36" s="33"/>
      <c r="S36" s="33"/>
      <c r="T36" s="1">
        <f t="shared" si="1"/>
        <v>0</v>
      </c>
      <c r="U36" s="36">
        <f>SUM(L36+M36+N36+O36+P36+Q36+R36+S36)</f>
        <v>829.3</v>
      </c>
      <c r="V36" s="40">
        <f>K36-U36</f>
        <v>6010.6840000000002</v>
      </c>
      <c r="W36" s="43"/>
    </row>
    <row r="37" spans="1:23" ht="27.95" customHeight="1" x14ac:dyDescent="0.25">
      <c r="A37" s="37">
        <f>A36+1</f>
        <v>21</v>
      </c>
      <c r="B37" s="30" t="s">
        <v>78</v>
      </c>
      <c r="C37" s="38" t="s">
        <v>79</v>
      </c>
      <c r="D37" s="5">
        <v>444.62</v>
      </c>
      <c r="E37" s="39">
        <f>D37*1.1507</f>
        <v>511.62423400000006</v>
      </c>
      <c r="F37" s="39">
        <f>E37</f>
        <v>511.62423400000006</v>
      </c>
      <c r="G37" s="34">
        <v>15.2</v>
      </c>
      <c r="H37" s="34">
        <v>15.2</v>
      </c>
      <c r="I37" s="33">
        <f>D37*H37</f>
        <v>6758.2240000000002</v>
      </c>
      <c r="J37" s="33">
        <v>100</v>
      </c>
      <c r="K37" s="33">
        <f t="shared" si="0"/>
        <v>6858.2240000000002</v>
      </c>
      <c r="L37" s="36">
        <f>I37*1%</f>
        <v>67.582239999999999</v>
      </c>
      <c r="M37" s="33">
        <v>178.86</v>
      </c>
      <c r="N37" s="33">
        <v>650.91999999999996</v>
      </c>
      <c r="O37" s="33"/>
      <c r="P37" s="33"/>
      <c r="Q37" s="33"/>
      <c r="R37" s="33"/>
      <c r="S37" s="33"/>
      <c r="T37" s="1">
        <f t="shared" si="1"/>
        <v>0</v>
      </c>
      <c r="U37" s="36">
        <f>SUM(L37+M37+N37+O37+P37+Q37+R37+S37)</f>
        <v>897.36223999999993</v>
      </c>
      <c r="V37" s="40">
        <f>K37-U37</f>
        <v>5960.8617599999998</v>
      </c>
      <c r="W37" s="48"/>
    </row>
    <row r="38" spans="1:23" ht="27.95" customHeight="1" x14ac:dyDescent="0.25">
      <c r="A38" s="37">
        <f>A37+1</f>
        <v>22</v>
      </c>
      <c r="B38" s="30" t="s">
        <v>80</v>
      </c>
      <c r="C38" s="49" t="s">
        <v>81</v>
      </c>
      <c r="D38" s="5">
        <v>378.29</v>
      </c>
      <c r="E38" s="39">
        <f>D38*1.1507</f>
        <v>435.29830300000003</v>
      </c>
      <c r="F38" s="39">
        <f>E38</f>
        <v>435.29830300000003</v>
      </c>
      <c r="G38" s="37">
        <v>15.2</v>
      </c>
      <c r="H38" s="34">
        <v>15.2</v>
      </c>
      <c r="I38" s="33">
        <f>D38*H38</f>
        <v>5750.0079999999998</v>
      </c>
      <c r="J38" s="33">
        <v>100</v>
      </c>
      <c r="K38" s="33">
        <f t="shared" si="0"/>
        <v>5850.0079999999998</v>
      </c>
      <c r="L38" s="36">
        <f>I38*1%</f>
        <v>57.500079999999997</v>
      </c>
      <c r="M38" s="33">
        <v>144.27000000000001</v>
      </c>
      <c r="N38" s="33">
        <v>469.12</v>
      </c>
      <c r="O38" s="33"/>
      <c r="P38" s="33"/>
      <c r="Q38" s="33"/>
      <c r="R38" s="33"/>
      <c r="S38" s="33"/>
      <c r="T38" s="1">
        <f t="shared" si="1"/>
        <v>0</v>
      </c>
      <c r="U38" s="36">
        <f>SUM(L38+M38+N38+O38+P38+Q38+R38+S38)</f>
        <v>670.89008000000001</v>
      </c>
      <c r="V38" s="40">
        <f>K38-U38</f>
        <v>5179.1179199999997</v>
      </c>
      <c r="W38" s="42"/>
    </row>
    <row r="39" spans="1:23" ht="27.95" customHeight="1" x14ac:dyDescent="0.25">
      <c r="A39" s="37"/>
      <c r="B39" s="30"/>
      <c r="C39" s="31" t="s">
        <v>82</v>
      </c>
      <c r="D39" s="5"/>
      <c r="E39" s="39"/>
      <c r="F39" s="39"/>
      <c r="G39" s="34"/>
      <c r="H39" s="34"/>
      <c r="I39" s="33"/>
      <c r="J39" s="33"/>
      <c r="K39" s="33"/>
      <c r="L39" s="36"/>
      <c r="M39" s="33"/>
      <c r="N39" s="33"/>
      <c r="O39" s="33"/>
      <c r="P39" s="33"/>
      <c r="Q39" s="33"/>
      <c r="R39" s="33"/>
      <c r="S39" s="33"/>
      <c r="T39" s="1"/>
      <c r="U39" s="36"/>
      <c r="V39" s="40"/>
      <c r="W39" s="50"/>
    </row>
    <row r="40" spans="1:23" ht="27.95" customHeight="1" x14ac:dyDescent="0.25">
      <c r="A40" s="37">
        <f>A38+1</f>
        <v>23</v>
      </c>
      <c r="B40" s="37" t="s">
        <v>83</v>
      </c>
      <c r="C40" s="36" t="s">
        <v>84</v>
      </c>
      <c r="D40" s="5">
        <v>443.42</v>
      </c>
      <c r="E40" s="39">
        <f>D40*1.1507</f>
        <v>510.24339400000002</v>
      </c>
      <c r="F40" s="39">
        <f>E40</f>
        <v>510.24339400000002</v>
      </c>
      <c r="G40" s="34">
        <v>15.2</v>
      </c>
      <c r="H40" s="34">
        <v>15.2</v>
      </c>
      <c r="I40" s="33">
        <f>D40*H40</f>
        <v>6739.9840000000004</v>
      </c>
      <c r="J40" s="33">
        <v>100</v>
      </c>
      <c r="K40" s="33">
        <f t="shared" si="0"/>
        <v>6839.9840000000004</v>
      </c>
      <c r="L40" s="36">
        <v>0</v>
      </c>
      <c r="M40" s="33">
        <v>178.38</v>
      </c>
      <c r="N40" s="33">
        <v>647.66</v>
      </c>
      <c r="O40" s="33"/>
      <c r="P40" s="33"/>
      <c r="Q40" s="33"/>
      <c r="R40" s="33"/>
      <c r="S40" s="33"/>
      <c r="T40" s="1">
        <f t="shared" si="1"/>
        <v>0</v>
      </c>
      <c r="U40" s="36">
        <f>SUM(L40+M40+N40+O40+P40+Q40+R40+S40)</f>
        <v>826.04</v>
      </c>
      <c r="V40" s="40">
        <f>K40-U40</f>
        <v>6013.9440000000004</v>
      </c>
      <c r="W40" s="42"/>
    </row>
    <row r="41" spans="1:23" ht="27.95" customHeight="1" x14ac:dyDescent="0.25">
      <c r="A41" s="37">
        <f>A40+1</f>
        <v>24</v>
      </c>
      <c r="B41" s="30" t="s">
        <v>85</v>
      </c>
      <c r="C41" s="38" t="s">
        <v>86</v>
      </c>
      <c r="D41" s="5">
        <v>449.98</v>
      </c>
      <c r="E41" s="39">
        <f>D41*1.1507</f>
        <v>517.79198600000007</v>
      </c>
      <c r="F41" s="39">
        <f>E41</f>
        <v>517.79198600000007</v>
      </c>
      <c r="G41" s="34">
        <v>15.2</v>
      </c>
      <c r="H41" s="34">
        <v>15.2</v>
      </c>
      <c r="I41" s="33">
        <f>D41*H41</f>
        <v>6839.6959999999999</v>
      </c>
      <c r="J41" s="33">
        <v>100</v>
      </c>
      <c r="K41" s="33">
        <f t="shared" si="0"/>
        <v>6939.6959999999999</v>
      </c>
      <c r="L41" s="36">
        <f>I41*1%</f>
        <v>68.396960000000007</v>
      </c>
      <c r="M41" s="33">
        <v>181.02</v>
      </c>
      <c r="N41" s="33">
        <v>665.52</v>
      </c>
      <c r="O41" s="33"/>
      <c r="P41" s="33">
        <v>20</v>
      </c>
      <c r="Q41" s="33">
        <f>I41*5%</f>
        <v>341.98480000000001</v>
      </c>
      <c r="R41" s="33"/>
      <c r="S41" s="33"/>
      <c r="T41" s="1">
        <f t="shared" si="1"/>
        <v>361.98480000000001</v>
      </c>
      <c r="U41" s="36">
        <f>SUM(L41+M41+N41+O41+P41+Q41+R41+S41)</f>
        <v>1276.9217599999999</v>
      </c>
      <c r="V41" s="40">
        <f>K41-U41</f>
        <v>5662.7742399999997</v>
      </c>
      <c r="W41" s="48"/>
    </row>
    <row r="42" spans="1:23" ht="27.95" customHeight="1" x14ac:dyDescent="0.25">
      <c r="A42" s="37">
        <f>A41+1</f>
        <v>25</v>
      </c>
      <c r="B42" s="30" t="s">
        <v>87</v>
      </c>
      <c r="C42" s="38" t="s">
        <v>88</v>
      </c>
      <c r="D42" s="5">
        <v>449.98</v>
      </c>
      <c r="E42" s="39">
        <f>D42*1.1507</f>
        <v>517.79198600000007</v>
      </c>
      <c r="F42" s="39">
        <f>E42</f>
        <v>517.79198600000007</v>
      </c>
      <c r="G42" s="34">
        <v>15.2</v>
      </c>
      <c r="H42" s="34">
        <v>15.2</v>
      </c>
      <c r="I42" s="33">
        <f>D42*H42</f>
        <v>6839.6959999999999</v>
      </c>
      <c r="J42" s="33">
        <v>100</v>
      </c>
      <c r="K42" s="33">
        <f t="shared" si="0"/>
        <v>6939.6959999999999</v>
      </c>
      <c r="L42" s="36">
        <f>I42*1%</f>
        <v>68.396960000000007</v>
      </c>
      <c r="M42" s="33">
        <v>181.02</v>
      </c>
      <c r="N42" s="33">
        <v>665.52</v>
      </c>
      <c r="O42" s="33"/>
      <c r="P42" s="33"/>
      <c r="Q42" s="33"/>
      <c r="R42" s="33"/>
      <c r="S42" s="33"/>
      <c r="T42" s="1">
        <f t="shared" si="1"/>
        <v>0</v>
      </c>
      <c r="U42" s="36">
        <f>SUM(L42+M42+N42+O42+P42+Q42+R42+S42)</f>
        <v>914.93696</v>
      </c>
      <c r="V42" s="40">
        <f>K42-U42</f>
        <v>6024.7590399999999</v>
      </c>
      <c r="W42" s="42"/>
    </row>
    <row r="43" spans="1:23" ht="27.95" customHeight="1" x14ac:dyDescent="0.25">
      <c r="A43" s="37"/>
      <c r="B43" s="30"/>
      <c r="C43" s="31" t="s">
        <v>91</v>
      </c>
      <c r="D43" s="5"/>
      <c r="E43" s="39"/>
      <c r="F43" s="39"/>
      <c r="G43" s="34"/>
      <c r="H43" s="34"/>
      <c r="I43" s="33"/>
      <c r="J43" s="33"/>
      <c r="K43" s="33"/>
      <c r="L43" s="36"/>
      <c r="M43" s="33"/>
      <c r="N43" s="33"/>
      <c r="O43" s="33"/>
      <c r="P43" s="33"/>
      <c r="Q43" s="33"/>
      <c r="R43" s="33"/>
      <c r="S43" s="33"/>
      <c r="T43" s="1"/>
      <c r="U43" s="36"/>
      <c r="V43" s="40"/>
    </row>
    <row r="44" spans="1:23" ht="27.95" customHeight="1" x14ac:dyDescent="0.25">
      <c r="A44" s="37">
        <f>A42+1</f>
        <v>26</v>
      </c>
      <c r="B44" s="30" t="s">
        <v>92</v>
      </c>
      <c r="C44" s="38" t="s">
        <v>93</v>
      </c>
      <c r="D44" s="5">
        <v>443.42</v>
      </c>
      <c r="E44" s="39">
        <f>D44*1.1507</f>
        <v>510.24339400000002</v>
      </c>
      <c r="F44" s="39">
        <f>E44</f>
        <v>510.24339400000002</v>
      </c>
      <c r="G44" s="34">
        <v>15.2</v>
      </c>
      <c r="H44" s="34">
        <v>15.2</v>
      </c>
      <c r="I44" s="33">
        <f>D44*H44</f>
        <v>6739.9840000000004</v>
      </c>
      <c r="J44" s="33">
        <v>100</v>
      </c>
      <c r="K44" s="33">
        <f t="shared" si="0"/>
        <v>6839.9840000000004</v>
      </c>
      <c r="L44" s="36">
        <v>0</v>
      </c>
      <c r="M44" s="33">
        <v>178.38</v>
      </c>
      <c r="N44" s="33">
        <v>647.66</v>
      </c>
      <c r="O44" s="33"/>
      <c r="P44" s="33"/>
      <c r="Q44" s="33"/>
      <c r="R44" s="33">
        <v>1000</v>
      </c>
      <c r="S44" s="33"/>
      <c r="T44" s="1">
        <f t="shared" si="1"/>
        <v>1000</v>
      </c>
      <c r="U44" s="36">
        <f>SUM(L44+M44+N44+O44+P44+Q44+R44+S44)</f>
        <v>1826.04</v>
      </c>
      <c r="V44" s="40">
        <f>K44-U44</f>
        <v>5013.9440000000004</v>
      </c>
      <c r="W44" s="42"/>
    </row>
    <row r="45" spans="1:23" ht="27.95" customHeight="1" x14ac:dyDescent="0.25">
      <c r="A45" s="37">
        <f>A44+1</f>
        <v>27</v>
      </c>
      <c r="B45" s="30" t="s">
        <v>94</v>
      </c>
      <c r="C45" s="38" t="s">
        <v>326</v>
      </c>
      <c r="D45" s="5">
        <v>388.48</v>
      </c>
      <c r="E45" s="39">
        <f>D45*1.1507</f>
        <v>447.02393600000005</v>
      </c>
      <c r="F45" s="39">
        <f>E45</f>
        <v>447.02393600000005</v>
      </c>
      <c r="G45" s="34">
        <v>15.2</v>
      </c>
      <c r="H45" s="34">
        <v>15.2</v>
      </c>
      <c r="I45" s="33">
        <f>D45*H45</f>
        <v>5904.8959999999997</v>
      </c>
      <c r="J45" s="33">
        <v>100</v>
      </c>
      <c r="K45" s="33">
        <f t="shared" si="0"/>
        <v>6004.8959999999997</v>
      </c>
      <c r="L45" s="36">
        <v>56.24</v>
      </c>
      <c r="M45" s="33">
        <v>156.28</v>
      </c>
      <c r="N45" s="33">
        <v>507.26</v>
      </c>
      <c r="O45" s="33"/>
      <c r="P45" s="33">
        <v>20</v>
      </c>
      <c r="Q45" s="33">
        <f>I45*5%</f>
        <v>295.2448</v>
      </c>
      <c r="R45" s="33"/>
      <c r="S45" s="33"/>
      <c r="T45" s="1">
        <f t="shared" si="1"/>
        <v>315.2448</v>
      </c>
      <c r="U45" s="36">
        <f>SUM(L45+M45+N45+O45+P45+Q45+R45+S45)</f>
        <v>1035.0247999999999</v>
      </c>
      <c r="V45" s="40">
        <f>K45-U45</f>
        <v>4969.8711999999996</v>
      </c>
      <c r="W45" s="42"/>
    </row>
    <row r="46" spans="1:23" ht="27.95" customHeight="1" x14ac:dyDescent="0.25">
      <c r="A46" s="37">
        <f>A45+1</f>
        <v>28</v>
      </c>
      <c r="B46" s="30" t="s">
        <v>95</v>
      </c>
      <c r="C46" s="38" t="s">
        <v>96</v>
      </c>
      <c r="D46" s="5">
        <v>388.48</v>
      </c>
      <c r="E46" s="39">
        <f>D46*1.1507</f>
        <v>447.02393600000005</v>
      </c>
      <c r="F46" s="39">
        <f>E46</f>
        <v>447.02393600000005</v>
      </c>
      <c r="G46" s="34">
        <v>15.2</v>
      </c>
      <c r="H46" s="34">
        <v>15.2</v>
      </c>
      <c r="I46" s="33">
        <f>D46*H46</f>
        <v>5904.8959999999997</v>
      </c>
      <c r="J46" s="33">
        <v>100</v>
      </c>
      <c r="K46" s="33">
        <f t="shared" si="0"/>
        <v>6004.8959999999997</v>
      </c>
      <c r="L46" s="36">
        <v>56.24</v>
      </c>
      <c r="M46" s="33">
        <v>156.28</v>
      </c>
      <c r="N46" s="33">
        <v>507.26</v>
      </c>
      <c r="O46" s="33"/>
      <c r="P46" s="33">
        <v>20</v>
      </c>
      <c r="Q46" s="33">
        <f>I46*5%</f>
        <v>295.2448</v>
      </c>
      <c r="R46" s="33"/>
      <c r="S46" s="33"/>
      <c r="T46" s="1">
        <f t="shared" si="1"/>
        <v>315.2448</v>
      </c>
      <c r="U46" s="36">
        <f>SUM(L46+M46+N46+O46+P46+Q46+R46+S46)</f>
        <v>1035.0247999999999</v>
      </c>
      <c r="V46" s="40">
        <f>K46-U46</f>
        <v>4969.8711999999996</v>
      </c>
      <c r="W46" s="42"/>
    </row>
    <row r="47" spans="1:23" ht="27.95" customHeight="1" x14ac:dyDescent="0.25">
      <c r="A47" s="37">
        <f>A46+1</f>
        <v>29</v>
      </c>
      <c r="B47" s="30" t="s">
        <v>97</v>
      </c>
      <c r="C47" s="38" t="s">
        <v>98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100</v>
      </c>
      <c r="K47" s="33">
        <f t="shared" si="0"/>
        <v>6004.8959999999997</v>
      </c>
      <c r="L47" s="36">
        <f>I47*1%</f>
        <v>59.048960000000001</v>
      </c>
      <c r="M47" s="33">
        <v>156.28</v>
      </c>
      <c r="N47" s="33">
        <v>507.26</v>
      </c>
      <c r="O47" s="33"/>
      <c r="P47" s="33">
        <v>20</v>
      </c>
      <c r="Q47" s="33">
        <f>I47*5%</f>
        <v>295.2448</v>
      </c>
      <c r="R47" s="33"/>
      <c r="S47" s="33"/>
      <c r="T47" s="1">
        <f t="shared" si="1"/>
        <v>315.2448</v>
      </c>
      <c r="U47" s="36">
        <f>SUM(L47+M47+N47+O47+P47+Q47+R47+S47)</f>
        <v>1037.83376</v>
      </c>
      <c r="V47" s="40">
        <f>K47-U47</f>
        <v>4967.0622399999993</v>
      </c>
      <c r="W47" s="42"/>
    </row>
    <row r="48" spans="1:23" ht="27.95" customHeight="1" x14ac:dyDescent="0.25">
      <c r="A48" s="37"/>
      <c r="B48" s="30"/>
      <c r="C48" s="31" t="s">
        <v>99</v>
      </c>
      <c r="D48" s="5"/>
      <c r="E48" s="39"/>
      <c r="F48" s="39"/>
      <c r="G48" s="34"/>
      <c r="H48" s="34"/>
      <c r="I48" s="33"/>
      <c r="J48" s="33"/>
      <c r="K48" s="33"/>
      <c r="L48" s="36"/>
      <c r="M48" s="33"/>
      <c r="N48" s="33"/>
      <c r="O48" s="33"/>
      <c r="P48" s="33"/>
      <c r="Q48" s="33"/>
      <c r="R48" s="33"/>
      <c r="S48" s="33"/>
      <c r="T48" s="1"/>
      <c r="U48" s="36"/>
      <c r="V48" s="40"/>
    </row>
    <row r="49" spans="1:23" ht="27.95" customHeight="1" x14ac:dyDescent="0.25">
      <c r="A49" s="37">
        <f>A47+1</f>
        <v>30</v>
      </c>
      <c r="B49" s="30" t="s">
        <v>100</v>
      </c>
      <c r="C49" s="38" t="s">
        <v>101</v>
      </c>
      <c r="D49" s="5">
        <v>419.62</v>
      </c>
      <c r="E49" s="39">
        <f>D49*1.1507</f>
        <v>482.85673400000002</v>
      </c>
      <c r="F49" s="39">
        <f>E49</f>
        <v>482.85673400000002</v>
      </c>
      <c r="G49" s="34">
        <v>15.2</v>
      </c>
      <c r="H49" s="34">
        <v>15.2</v>
      </c>
      <c r="I49" s="33">
        <f>D49*H49</f>
        <v>6378.2240000000002</v>
      </c>
      <c r="J49" s="33">
        <v>100</v>
      </c>
      <c r="K49" s="33">
        <f t="shared" si="0"/>
        <v>6478.2240000000002</v>
      </c>
      <c r="L49" s="36">
        <v>0</v>
      </c>
      <c r="M49" s="33">
        <v>168.81</v>
      </c>
      <c r="N49" s="33">
        <v>582.99</v>
      </c>
      <c r="O49" s="33"/>
      <c r="P49" s="33"/>
      <c r="Q49" s="33"/>
      <c r="R49" s="33"/>
      <c r="S49" s="33"/>
      <c r="T49" s="1">
        <f t="shared" si="1"/>
        <v>0</v>
      </c>
      <c r="U49" s="36">
        <f>SUM(L49+M49+N49+O49+P49+Q49+R49+S49)</f>
        <v>751.8</v>
      </c>
      <c r="V49" s="40">
        <f>K49-U49</f>
        <v>5726.424</v>
      </c>
      <c r="W49" s="42"/>
    </row>
    <row r="50" spans="1:23" ht="27.95" customHeight="1" x14ac:dyDescent="0.25">
      <c r="A50" s="37">
        <f>A49+1</f>
        <v>31</v>
      </c>
      <c r="B50" s="30" t="s">
        <v>330</v>
      </c>
      <c r="C50" s="38" t="s">
        <v>331</v>
      </c>
      <c r="D50" s="5">
        <v>267.25</v>
      </c>
      <c r="E50" s="39">
        <f>D50*1.1507</f>
        <v>307.52457500000003</v>
      </c>
      <c r="F50" s="39">
        <f>E50</f>
        <v>307.52457500000003</v>
      </c>
      <c r="G50" s="34">
        <v>15.2</v>
      </c>
      <c r="H50" s="34">
        <v>15.2</v>
      </c>
      <c r="I50" s="33">
        <f>D50*H50</f>
        <v>4062.2</v>
      </c>
      <c r="J50" s="33">
        <v>100</v>
      </c>
      <c r="K50" s="33">
        <f t="shared" si="0"/>
        <v>4162.2</v>
      </c>
      <c r="L50" s="36">
        <v>0</v>
      </c>
      <c r="M50" s="33">
        <v>107.51</v>
      </c>
      <c r="N50" s="33">
        <v>466.89</v>
      </c>
      <c r="O50" s="33"/>
      <c r="P50" s="33"/>
      <c r="Q50" s="33"/>
      <c r="R50" s="33"/>
      <c r="S50" s="33"/>
      <c r="T50" s="1">
        <f t="shared" si="1"/>
        <v>0</v>
      </c>
      <c r="U50" s="36">
        <f>SUM(L50+M50+N50+O50+P50+Q50+R50+S50)</f>
        <v>574.4</v>
      </c>
      <c r="V50" s="40">
        <f>K50-U50</f>
        <v>3587.7999999999997</v>
      </c>
      <c r="W50" s="42"/>
    </row>
    <row r="51" spans="1:23" ht="27.95" customHeight="1" x14ac:dyDescent="0.25">
      <c r="A51" s="37">
        <f>A50+1</f>
        <v>32</v>
      </c>
      <c r="B51" s="30" t="s">
        <v>104</v>
      </c>
      <c r="C51" s="38" t="s">
        <v>105</v>
      </c>
      <c r="D51" s="5">
        <v>168</v>
      </c>
      <c r="E51" s="39">
        <f>D51*1.1507</f>
        <v>193.3176</v>
      </c>
      <c r="F51" s="39">
        <f>E51</f>
        <v>193.3176</v>
      </c>
      <c r="G51" s="34">
        <v>15.2</v>
      </c>
      <c r="H51" s="34">
        <v>15.2</v>
      </c>
      <c r="I51" s="33">
        <f>D51*H51</f>
        <v>2553.6</v>
      </c>
      <c r="J51" s="33">
        <v>100</v>
      </c>
      <c r="K51" s="33">
        <f t="shared" si="0"/>
        <v>2653.6</v>
      </c>
      <c r="L51" s="36">
        <f>I51*1%</f>
        <v>25.536000000000001</v>
      </c>
      <c r="M51" s="33">
        <v>0</v>
      </c>
      <c r="N51" s="33"/>
      <c r="O51" s="33"/>
      <c r="P51" s="33">
        <v>20</v>
      </c>
      <c r="Q51" s="33">
        <f>I51*5%</f>
        <v>127.68</v>
      </c>
      <c r="R51" s="33"/>
      <c r="S51" s="33"/>
      <c r="T51" s="1">
        <f t="shared" si="1"/>
        <v>147.68</v>
      </c>
      <c r="U51" s="36">
        <f>SUM(L51+M51+N51+O51+P51+Q51+R51+S51)</f>
        <v>173.21600000000001</v>
      </c>
      <c r="V51" s="40">
        <f>K51-U51</f>
        <v>2480.384</v>
      </c>
      <c r="W51" s="42"/>
    </row>
    <row r="52" spans="1:23" ht="27.95" customHeight="1" x14ac:dyDescent="0.25">
      <c r="A52" s="37">
        <f>A51+1</f>
        <v>33</v>
      </c>
      <c r="B52" s="30" t="s">
        <v>106</v>
      </c>
      <c r="C52" s="38" t="s">
        <v>107</v>
      </c>
      <c r="D52" s="5">
        <v>136.5</v>
      </c>
      <c r="E52" s="39">
        <f>D52*1.1507</f>
        <v>157.07055</v>
      </c>
      <c r="F52" s="39">
        <f>E52</f>
        <v>157.07055</v>
      </c>
      <c r="G52" s="34">
        <v>15.2</v>
      </c>
      <c r="H52" s="34">
        <v>15.2</v>
      </c>
      <c r="I52" s="33">
        <f>D52*H52</f>
        <v>2074.7999999999997</v>
      </c>
      <c r="J52" s="33">
        <v>100</v>
      </c>
      <c r="K52" s="33">
        <f t="shared" si="0"/>
        <v>2174.7999999999997</v>
      </c>
      <c r="L52" s="36">
        <f>I52*1%</f>
        <v>20.747999999999998</v>
      </c>
      <c r="M52" s="33">
        <v>0</v>
      </c>
      <c r="N52" s="33"/>
      <c r="O52" s="33"/>
      <c r="P52" s="33">
        <v>20</v>
      </c>
      <c r="Q52" s="33">
        <f>I52*5%</f>
        <v>103.74</v>
      </c>
      <c r="R52" s="33"/>
      <c r="S52" s="33"/>
      <c r="T52" s="1">
        <f t="shared" si="1"/>
        <v>123.74</v>
      </c>
      <c r="U52" s="36">
        <f>SUM(L52+M52+N52+O52+P52+Q52+R52+S52)</f>
        <v>144.488</v>
      </c>
      <c r="V52" s="40">
        <f>K52-U52</f>
        <v>2030.3119999999997</v>
      </c>
      <c r="W52" s="42"/>
    </row>
    <row r="53" spans="1:23" ht="27.95" customHeight="1" x14ac:dyDescent="0.25">
      <c r="A53" s="37">
        <f>A52+1</f>
        <v>34</v>
      </c>
      <c r="B53" s="30" t="s">
        <v>305</v>
      </c>
      <c r="C53" s="38" t="s">
        <v>306</v>
      </c>
      <c r="D53" s="5">
        <v>168</v>
      </c>
      <c r="E53" s="39">
        <f>D53*1.1507</f>
        <v>193.3176</v>
      </c>
      <c r="F53" s="39">
        <f>E53</f>
        <v>193.3176</v>
      </c>
      <c r="G53" s="34">
        <v>15.2</v>
      </c>
      <c r="H53" s="34">
        <v>15.2</v>
      </c>
      <c r="I53" s="33">
        <f>D53*H53</f>
        <v>2553.6</v>
      </c>
      <c r="J53" s="33">
        <v>100</v>
      </c>
      <c r="K53" s="33">
        <f t="shared" si="0"/>
        <v>2653.6</v>
      </c>
      <c r="L53" s="36">
        <f>I53*1%</f>
        <v>25.536000000000001</v>
      </c>
      <c r="M53" s="33">
        <v>0</v>
      </c>
      <c r="N53" s="33"/>
      <c r="O53" s="33"/>
      <c r="P53" s="33">
        <v>20</v>
      </c>
      <c r="Q53" s="33">
        <f>I53*5%</f>
        <v>127.68</v>
      </c>
      <c r="R53" s="33"/>
      <c r="S53" s="33">
        <v>575</v>
      </c>
      <c r="T53" s="1">
        <f t="shared" si="1"/>
        <v>722.68000000000006</v>
      </c>
      <c r="U53" s="36">
        <f>SUM(L53+M53+N53+O53+P53+Q53+R53+S53)</f>
        <v>748.21600000000001</v>
      </c>
      <c r="V53" s="40">
        <f>K53-U53</f>
        <v>1905.384</v>
      </c>
      <c r="W53" s="42"/>
    </row>
    <row r="54" spans="1:23" ht="27.95" customHeight="1" x14ac:dyDescent="0.25">
      <c r="A54" s="37"/>
      <c r="B54" s="30"/>
      <c r="C54" s="31" t="s">
        <v>108</v>
      </c>
      <c r="D54" s="5"/>
      <c r="E54" s="39"/>
      <c r="F54" s="39"/>
      <c r="G54" s="34"/>
      <c r="H54" s="34"/>
      <c r="I54" s="33"/>
      <c r="J54" s="33"/>
      <c r="K54" s="33"/>
      <c r="L54" s="36"/>
      <c r="M54" s="33"/>
      <c r="N54" s="33"/>
      <c r="O54" s="33"/>
      <c r="P54" s="33"/>
      <c r="Q54" s="33"/>
      <c r="R54" s="33"/>
      <c r="S54" s="33"/>
      <c r="T54" s="1"/>
      <c r="U54" s="36"/>
      <c r="V54" s="40"/>
    </row>
    <row r="55" spans="1:23" ht="27.95" customHeight="1" x14ac:dyDescent="0.25">
      <c r="A55" s="37">
        <f>A53+1</f>
        <v>35</v>
      </c>
      <c r="B55" s="30" t="s">
        <v>89</v>
      </c>
      <c r="C55" s="38" t="s">
        <v>90</v>
      </c>
      <c r="D55" s="5">
        <v>449.98</v>
      </c>
      <c r="E55" s="39">
        <f>D55*1.1507</f>
        <v>517.79198600000007</v>
      </c>
      <c r="F55" s="39">
        <f t="shared" ref="F55:F70" si="12">E55</f>
        <v>517.79198600000007</v>
      </c>
      <c r="G55" s="34">
        <v>15.2</v>
      </c>
      <c r="H55" s="34">
        <v>15.2</v>
      </c>
      <c r="I55" s="33">
        <f>D55*H55</f>
        <v>6839.6959999999999</v>
      </c>
      <c r="J55" s="33">
        <v>100</v>
      </c>
      <c r="K55" s="33">
        <f t="shared" si="0"/>
        <v>6939.6959999999999</v>
      </c>
      <c r="L55" s="36">
        <v>0</v>
      </c>
      <c r="M55" s="33">
        <v>181.02</v>
      </c>
      <c r="N55" s="33">
        <v>665.03</v>
      </c>
      <c r="O55" s="33"/>
      <c r="P55" s="33"/>
      <c r="Q55" s="33"/>
      <c r="R55" s="33"/>
      <c r="S55" s="33"/>
      <c r="T55" s="1">
        <f t="shared" si="1"/>
        <v>0</v>
      </c>
      <c r="U55" s="36">
        <f t="shared" ref="U55:U70" si="13">SUM(L55+M55+N55+O55+P55+Q55+R55+S55)</f>
        <v>846.05</v>
      </c>
      <c r="V55" s="40">
        <f t="shared" ref="V55:V70" si="14">K55-U55</f>
        <v>6093.6459999999997</v>
      </c>
      <c r="W55" s="42"/>
    </row>
    <row r="56" spans="1:23" ht="27.95" customHeight="1" x14ac:dyDescent="0.25">
      <c r="A56" s="37">
        <f>A55+1</f>
        <v>36</v>
      </c>
      <c r="B56" s="30" t="s">
        <v>109</v>
      </c>
      <c r="C56" s="38" t="s">
        <v>110</v>
      </c>
      <c r="D56" s="5">
        <v>426.58</v>
      </c>
      <c r="E56" s="39">
        <f t="shared" ref="E56:E70" si="15">D56*1.1507</f>
        <v>490.86560600000001</v>
      </c>
      <c r="F56" s="39">
        <f t="shared" si="12"/>
        <v>490.86560600000001</v>
      </c>
      <c r="G56" s="34">
        <v>15.2</v>
      </c>
      <c r="H56" s="34">
        <v>15.2</v>
      </c>
      <c r="I56" s="33">
        <f t="shared" ref="I56:I70" si="16">D56*H56</f>
        <v>6484.0159999999996</v>
      </c>
      <c r="J56" s="33">
        <v>100</v>
      </c>
      <c r="K56" s="33">
        <f t="shared" si="0"/>
        <v>6584.0159999999996</v>
      </c>
      <c r="L56" s="36">
        <f>I56*1%</f>
        <v>64.840159999999997</v>
      </c>
      <c r="M56" s="33">
        <v>163.27000000000001</v>
      </c>
      <c r="N56" s="33">
        <v>599.91999999999996</v>
      </c>
      <c r="O56" s="33"/>
      <c r="P56" s="33"/>
      <c r="Q56" s="33"/>
      <c r="R56" s="33"/>
      <c r="S56" s="33"/>
      <c r="T56" s="1">
        <f t="shared" si="1"/>
        <v>0</v>
      </c>
      <c r="U56" s="36">
        <f t="shared" si="13"/>
        <v>828.03016000000002</v>
      </c>
      <c r="V56" s="40">
        <f t="shared" si="14"/>
        <v>5755.9858399999994</v>
      </c>
      <c r="W56" s="42"/>
    </row>
    <row r="57" spans="1:23" ht="27.95" customHeight="1" x14ac:dyDescent="0.25">
      <c r="A57" s="37">
        <f t="shared" ref="A57:A68" si="17">A56+1</f>
        <v>37</v>
      </c>
      <c r="B57" s="30" t="s">
        <v>111</v>
      </c>
      <c r="C57" s="38" t="s">
        <v>112</v>
      </c>
      <c r="D57" s="5">
        <v>426.58</v>
      </c>
      <c r="E57" s="39">
        <f t="shared" si="15"/>
        <v>490.86560600000001</v>
      </c>
      <c r="F57" s="39">
        <f t="shared" si="12"/>
        <v>490.86560600000001</v>
      </c>
      <c r="G57" s="34">
        <v>15.2</v>
      </c>
      <c r="H57" s="34">
        <v>15.2</v>
      </c>
      <c r="I57" s="33">
        <f t="shared" si="16"/>
        <v>6484.0159999999996</v>
      </c>
      <c r="J57" s="33">
        <v>100</v>
      </c>
      <c r="K57" s="33">
        <f t="shared" si="0"/>
        <v>6584.0159999999996</v>
      </c>
      <c r="L57" s="36">
        <f>I57*1%</f>
        <v>64.840159999999997</v>
      </c>
      <c r="M57" s="33">
        <v>163.27000000000001</v>
      </c>
      <c r="N57" s="33">
        <v>599.91999999999996</v>
      </c>
      <c r="O57" s="33"/>
      <c r="P57" s="33">
        <v>20</v>
      </c>
      <c r="Q57" s="33">
        <f>I57*5%</f>
        <v>324.20080000000002</v>
      </c>
      <c r="R57" s="33"/>
      <c r="S57" s="33">
        <v>575</v>
      </c>
      <c r="T57" s="1">
        <f t="shared" si="1"/>
        <v>919.20080000000007</v>
      </c>
      <c r="U57" s="36">
        <f t="shared" si="13"/>
        <v>1747.2309600000001</v>
      </c>
      <c r="V57" s="40">
        <f t="shared" si="14"/>
        <v>4836.7850399999998</v>
      </c>
      <c r="W57" s="42"/>
    </row>
    <row r="58" spans="1:23" ht="27.95" customHeight="1" x14ac:dyDescent="0.25">
      <c r="A58" s="37">
        <f t="shared" si="17"/>
        <v>38</v>
      </c>
      <c r="B58" s="30" t="s">
        <v>113</v>
      </c>
      <c r="C58" s="38" t="s">
        <v>114</v>
      </c>
      <c r="D58" s="5">
        <v>426.58</v>
      </c>
      <c r="E58" s="39">
        <f t="shared" si="15"/>
        <v>490.86560600000001</v>
      </c>
      <c r="F58" s="39">
        <f t="shared" si="12"/>
        <v>490.86560600000001</v>
      </c>
      <c r="G58" s="34">
        <v>15.2</v>
      </c>
      <c r="H58" s="34">
        <v>15.2</v>
      </c>
      <c r="I58" s="33">
        <f t="shared" si="16"/>
        <v>6484.0159999999996</v>
      </c>
      <c r="J58" s="33">
        <v>100</v>
      </c>
      <c r="K58" s="33">
        <f t="shared" si="0"/>
        <v>6584.0159999999996</v>
      </c>
      <c r="L58" s="36">
        <v>0</v>
      </c>
      <c r="M58" s="33">
        <v>171.61</v>
      </c>
      <c r="N58" s="33">
        <v>599.91999999999996</v>
      </c>
      <c r="O58" s="33"/>
      <c r="P58" s="33"/>
      <c r="Q58" s="33"/>
      <c r="R58" s="33"/>
      <c r="S58" s="33"/>
      <c r="T58" s="1">
        <f t="shared" si="1"/>
        <v>0</v>
      </c>
      <c r="U58" s="36">
        <f t="shared" si="13"/>
        <v>771.53</v>
      </c>
      <c r="V58" s="40">
        <f t="shared" si="14"/>
        <v>5812.4859999999999</v>
      </c>
      <c r="W58" s="42"/>
    </row>
    <row r="59" spans="1:23" ht="27.95" customHeight="1" x14ac:dyDescent="0.25">
      <c r="A59" s="37">
        <f t="shared" si="17"/>
        <v>39</v>
      </c>
      <c r="B59" s="30" t="s">
        <v>115</v>
      </c>
      <c r="C59" s="38" t="s">
        <v>116</v>
      </c>
      <c r="D59" s="5">
        <v>426.58</v>
      </c>
      <c r="E59" s="39">
        <f t="shared" si="15"/>
        <v>490.86560600000001</v>
      </c>
      <c r="F59" s="39">
        <f t="shared" si="12"/>
        <v>490.86560600000001</v>
      </c>
      <c r="G59" s="34">
        <v>15.2</v>
      </c>
      <c r="H59" s="34">
        <v>15.2</v>
      </c>
      <c r="I59" s="33">
        <f t="shared" si="16"/>
        <v>6484.0159999999996</v>
      </c>
      <c r="J59" s="33">
        <v>100</v>
      </c>
      <c r="K59" s="33">
        <f t="shared" si="0"/>
        <v>6584.0159999999996</v>
      </c>
      <c r="L59" s="36">
        <f t="shared" ref="L59:L70" si="18">I59*1%</f>
        <v>64.840159999999997</v>
      </c>
      <c r="M59" s="33">
        <v>171.61</v>
      </c>
      <c r="N59" s="33">
        <v>599.91999999999996</v>
      </c>
      <c r="O59" s="33"/>
      <c r="P59" s="33"/>
      <c r="Q59" s="33"/>
      <c r="R59" s="33"/>
      <c r="S59" s="33"/>
      <c r="T59" s="1">
        <f t="shared" si="1"/>
        <v>0</v>
      </c>
      <c r="U59" s="36">
        <f t="shared" si="13"/>
        <v>836.37015999999994</v>
      </c>
      <c r="V59" s="40">
        <f t="shared" si="14"/>
        <v>5747.6458399999992</v>
      </c>
      <c r="W59" s="42"/>
    </row>
    <row r="60" spans="1:23" ht="27.95" customHeight="1" x14ac:dyDescent="0.25">
      <c r="A60" s="37">
        <f t="shared" si="17"/>
        <v>40</v>
      </c>
      <c r="B60" s="30" t="s">
        <v>117</v>
      </c>
      <c r="C60" s="38" t="s">
        <v>118</v>
      </c>
      <c r="D60" s="5">
        <v>426.58</v>
      </c>
      <c r="E60" s="39">
        <f t="shared" si="15"/>
        <v>490.86560600000001</v>
      </c>
      <c r="F60" s="39">
        <f t="shared" si="12"/>
        <v>490.86560600000001</v>
      </c>
      <c r="G60" s="34">
        <v>15.2</v>
      </c>
      <c r="H60" s="34">
        <v>15.2</v>
      </c>
      <c r="I60" s="33">
        <f t="shared" si="16"/>
        <v>6484.0159999999996</v>
      </c>
      <c r="J60" s="33">
        <v>100</v>
      </c>
      <c r="K60" s="33">
        <f t="shared" si="0"/>
        <v>6584.0159999999996</v>
      </c>
      <c r="L60" s="36">
        <f t="shared" si="18"/>
        <v>64.840159999999997</v>
      </c>
      <c r="M60" s="33">
        <v>171.61</v>
      </c>
      <c r="N60" s="33">
        <v>599.91999999999996</v>
      </c>
      <c r="O60" s="33"/>
      <c r="P60" s="33"/>
      <c r="Q60" s="33"/>
      <c r="R60" s="33"/>
      <c r="S60" s="33"/>
      <c r="T60" s="1">
        <f t="shared" si="1"/>
        <v>0</v>
      </c>
      <c r="U60" s="36">
        <f t="shared" si="13"/>
        <v>836.37015999999994</v>
      </c>
      <c r="V60" s="40">
        <f t="shared" si="14"/>
        <v>5747.6458399999992</v>
      </c>
      <c r="W60" s="42"/>
    </row>
    <row r="61" spans="1:23" ht="27.95" customHeight="1" x14ac:dyDescent="0.25">
      <c r="A61" s="37">
        <f>A60+1</f>
        <v>41</v>
      </c>
      <c r="B61" s="37" t="s">
        <v>283</v>
      </c>
      <c r="C61" s="46" t="s">
        <v>284</v>
      </c>
      <c r="D61" s="5">
        <v>426.58</v>
      </c>
      <c r="E61" s="39">
        <f>D61*1.1507</f>
        <v>490.86560600000001</v>
      </c>
      <c r="F61" s="39">
        <f t="shared" si="12"/>
        <v>490.86560600000001</v>
      </c>
      <c r="G61" s="34">
        <v>15.2</v>
      </c>
      <c r="H61" s="34">
        <v>15.2</v>
      </c>
      <c r="I61" s="33">
        <f>D61*H61</f>
        <v>6484.0159999999996</v>
      </c>
      <c r="J61" s="33">
        <v>100</v>
      </c>
      <c r="K61" s="33">
        <f t="shared" si="0"/>
        <v>6584.0159999999996</v>
      </c>
      <c r="L61" s="36">
        <f t="shared" si="18"/>
        <v>64.840159999999997</v>
      </c>
      <c r="M61" s="33">
        <v>171.61</v>
      </c>
      <c r="N61" s="33">
        <v>616.85</v>
      </c>
      <c r="O61" s="33"/>
      <c r="P61" s="33"/>
      <c r="Q61" s="33"/>
      <c r="R61" s="33">
        <v>1000</v>
      </c>
      <c r="S61" s="33"/>
      <c r="T61" s="1">
        <f t="shared" si="1"/>
        <v>1000</v>
      </c>
      <c r="U61" s="36">
        <f t="shared" si="13"/>
        <v>1853.30016</v>
      </c>
      <c r="V61" s="40">
        <f t="shared" si="14"/>
        <v>4730.7158399999998</v>
      </c>
      <c r="W61" s="42"/>
    </row>
    <row r="62" spans="1:23" ht="27.95" customHeight="1" x14ac:dyDescent="0.25">
      <c r="A62" s="37">
        <f>A61+1</f>
        <v>42</v>
      </c>
      <c r="B62" s="30" t="s">
        <v>119</v>
      </c>
      <c r="C62" s="38" t="s">
        <v>120</v>
      </c>
      <c r="D62" s="5">
        <v>302.82</v>
      </c>
      <c r="E62" s="39">
        <f t="shared" si="15"/>
        <v>348.45497399999999</v>
      </c>
      <c r="F62" s="39">
        <f t="shared" si="12"/>
        <v>348.45497399999999</v>
      </c>
      <c r="G62" s="34">
        <v>15.2</v>
      </c>
      <c r="H62" s="34">
        <v>15.2</v>
      </c>
      <c r="I62" s="33">
        <f t="shared" si="16"/>
        <v>4602.8639999999996</v>
      </c>
      <c r="J62" s="33">
        <v>100</v>
      </c>
      <c r="K62" s="33">
        <f t="shared" si="0"/>
        <v>4702.8639999999996</v>
      </c>
      <c r="L62" s="36">
        <f t="shared" si="18"/>
        <v>46.028639999999996</v>
      </c>
      <c r="M62" s="33">
        <v>121.82</v>
      </c>
      <c r="N62" s="33">
        <v>344.31</v>
      </c>
      <c r="O62" s="33"/>
      <c r="P62" s="33"/>
      <c r="Q62" s="33"/>
      <c r="R62" s="33"/>
      <c r="S62" s="33"/>
      <c r="T62" s="1">
        <f t="shared" si="1"/>
        <v>0</v>
      </c>
      <c r="U62" s="36">
        <f t="shared" si="13"/>
        <v>512.15863999999999</v>
      </c>
      <c r="V62" s="40">
        <f t="shared" si="14"/>
        <v>4190.7053599999999</v>
      </c>
      <c r="W62" s="42"/>
    </row>
    <row r="63" spans="1:23" ht="27.95" customHeight="1" x14ac:dyDescent="0.25">
      <c r="A63" s="37">
        <f t="shared" si="17"/>
        <v>43</v>
      </c>
      <c r="B63" s="30" t="s">
        <v>121</v>
      </c>
      <c r="C63" s="38" t="s">
        <v>122</v>
      </c>
      <c r="D63" s="5">
        <v>302.82</v>
      </c>
      <c r="E63" s="39">
        <f t="shared" si="15"/>
        <v>348.45497399999999</v>
      </c>
      <c r="F63" s="39">
        <f t="shared" si="12"/>
        <v>348.45497399999999</v>
      </c>
      <c r="G63" s="34">
        <v>15.2</v>
      </c>
      <c r="H63" s="34">
        <v>15.2</v>
      </c>
      <c r="I63" s="33">
        <f t="shared" si="16"/>
        <v>4602.8639999999996</v>
      </c>
      <c r="J63" s="33">
        <v>100</v>
      </c>
      <c r="K63" s="33">
        <f t="shared" si="0"/>
        <v>4702.8639999999996</v>
      </c>
      <c r="L63" s="36">
        <f t="shared" si="18"/>
        <v>46.028639999999996</v>
      </c>
      <c r="M63" s="33">
        <v>121.82</v>
      </c>
      <c r="N63" s="33">
        <v>344.31</v>
      </c>
      <c r="O63" s="33"/>
      <c r="P63" s="33"/>
      <c r="Q63" s="33"/>
      <c r="R63" s="33"/>
      <c r="S63" s="33"/>
      <c r="T63" s="1">
        <f t="shared" si="1"/>
        <v>0</v>
      </c>
      <c r="U63" s="36">
        <f t="shared" si="13"/>
        <v>512.15863999999999</v>
      </c>
      <c r="V63" s="40">
        <f t="shared" si="14"/>
        <v>4190.7053599999999</v>
      </c>
      <c r="W63" s="42"/>
    </row>
    <row r="64" spans="1:23" ht="27.95" customHeight="1" x14ac:dyDescent="0.25">
      <c r="A64" s="37">
        <f t="shared" si="17"/>
        <v>44</v>
      </c>
      <c r="B64" s="30" t="s">
        <v>123</v>
      </c>
      <c r="C64" s="38" t="s">
        <v>124</v>
      </c>
      <c r="D64" s="5">
        <v>302.82</v>
      </c>
      <c r="E64" s="39">
        <f t="shared" si="15"/>
        <v>348.45497399999999</v>
      </c>
      <c r="F64" s="39">
        <f t="shared" si="12"/>
        <v>348.45497399999999</v>
      </c>
      <c r="G64" s="34">
        <v>15.2</v>
      </c>
      <c r="H64" s="34">
        <v>15.2</v>
      </c>
      <c r="I64" s="33">
        <f t="shared" si="16"/>
        <v>4602.8639999999996</v>
      </c>
      <c r="J64" s="33">
        <v>100</v>
      </c>
      <c r="K64" s="33">
        <f t="shared" si="0"/>
        <v>4702.8639999999996</v>
      </c>
      <c r="L64" s="36">
        <f t="shared" si="18"/>
        <v>46.028639999999996</v>
      </c>
      <c r="M64" s="33">
        <v>121.82</v>
      </c>
      <c r="N64" s="33">
        <v>344.31</v>
      </c>
      <c r="O64" s="33"/>
      <c r="P64" s="33"/>
      <c r="Q64" s="33"/>
      <c r="R64" s="33"/>
      <c r="S64" s="33"/>
      <c r="T64" s="1">
        <f t="shared" si="1"/>
        <v>0</v>
      </c>
      <c r="U64" s="36">
        <f t="shared" si="13"/>
        <v>512.15863999999999</v>
      </c>
      <c r="V64" s="40">
        <f t="shared" si="14"/>
        <v>4190.7053599999999</v>
      </c>
      <c r="W64" s="42"/>
    </row>
    <row r="65" spans="1:23" ht="27.95" customHeight="1" x14ac:dyDescent="0.25">
      <c r="A65" s="37">
        <f t="shared" si="17"/>
        <v>45</v>
      </c>
      <c r="B65" s="30" t="s">
        <v>125</v>
      </c>
      <c r="C65" s="38" t="s">
        <v>126</v>
      </c>
      <c r="D65" s="5">
        <v>302.82</v>
      </c>
      <c r="E65" s="39">
        <f t="shared" si="15"/>
        <v>348.45497399999999</v>
      </c>
      <c r="F65" s="39">
        <f t="shared" si="12"/>
        <v>348.45497399999999</v>
      </c>
      <c r="G65" s="34">
        <v>15.2</v>
      </c>
      <c r="H65" s="34">
        <v>15.2</v>
      </c>
      <c r="I65" s="33">
        <f t="shared" si="16"/>
        <v>4602.8639999999996</v>
      </c>
      <c r="J65" s="33">
        <v>100</v>
      </c>
      <c r="K65" s="33">
        <f t="shared" si="0"/>
        <v>4702.8639999999996</v>
      </c>
      <c r="L65" s="36">
        <f t="shared" si="18"/>
        <v>46.028639999999996</v>
      </c>
      <c r="M65" s="33">
        <v>121.82</v>
      </c>
      <c r="N65" s="33">
        <v>344.31</v>
      </c>
      <c r="O65" s="33"/>
      <c r="P65" s="33"/>
      <c r="Q65" s="33"/>
      <c r="R65" s="33"/>
      <c r="S65" s="33"/>
      <c r="T65" s="1">
        <f t="shared" si="1"/>
        <v>0</v>
      </c>
      <c r="U65" s="36">
        <f t="shared" si="13"/>
        <v>512.15863999999999</v>
      </c>
      <c r="V65" s="40">
        <f t="shared" si="14"/>
        <v>4190.7053599999999</v>
      </c>
      <c r="W65" s="42"/>
    </row>
    <row r="66" spans="1:23" ht="27.95" customHeight="1" x14ac:dyDescent="0.25">
      <c r="A66" s="37">
        <f t="shared" si="17"/>
        <v>46</v>
      </c>
      <c r="B66" s="30" t="s">
        <v>127</v>
      </c>
      <c r="C66" s="38" t="s">
        <v>128</v>
      </c>
      <c r="D66" s="5">
        <v>359.24</v>
      </c>
      <c r="E66" s="39">
        <f t="shared" si="15"/>
        <v>413.37746800000002</v>
      </c>
      <c r="F66" s="39">
        <f t="shared" si="12"/>
        <v>413.37746800000002</v>
      </c>
      <c r="G66" s="34">
        <v>15.2</v>
      </c>
      <c r="H66" s="34">
        <v>15.2</v>
      </c>
      <c r="I66" s="33">
        <f t="shared" si="16"/>
        <v>5460.4480000000003</v>
      </c>
      <c r="J66" s="33">
        <v>100</v>
      </c>
      <c r="K66" s="33">
        <f t="shared" si="0"/>
        <v>5560.4480000000003</v>
      </c>
      <c r="L66" s="36">
        <f t="shared" si="18"/>
        <v>54.604480000000002</v>
      </c>
      <c r="M66" s="33">
        <v>144.52000000000001</v>
      </c>
      <c r="N66" s="33">
        <v>437.62</v>
      </c>
      <c r="O66" s="33"/>
      <c r="P66" s="33"/>
      <c r="Q66" s="33"/>
      <c r="R66" s="33"/>
      <c r="S66" s="33"/>
      <c r="T66" s="1">
        <f t="shared" si="1"/>
        <v>0</v>
      </c>
      <c r="U66" s="36">
        <f t="shared" si="13"/>
        <v>636.74448000000007</v>
      </c>
      <c r="V66" s="40">
        <f t="shared" si="14"/>
        <v>4923.70352</v>
      </c>
      <c r="W66" s="42"/>
    </row>
    <row r="67" spans="1:23" ht="27.95" customHeight="1" x14ac:dyDescent="0.25">
      <c r="A67" s="37">
        <f t="shared" si="17"/>
        <v>47</v>
      </c>
      <c r="B67" s="30" t="s">
        <v>129</v>
      </c>
      <c r="C67" s="49" t="s">
        <v>130</v>
      </c>
      <c r="D67" s="5">
        <v>359.24</v>
      </c>
      <c r="E67" s="39">
        <f t="shared" si="15"/>
        <v>413.37746800000002</v>
      </c>
      <c r="F67" s="39">
        <f t="shared" si="12"/>
        <v>413.37746800000002</v>
      </c>
      <c r="G67" s="34">
        <v>15.2</v>
      </c>
      <c r="H67" s="34">
        <v>15.2</v>
      </c>
      <c r="I67" s="33">
        <f t="shared" si="16"/>
        <v>5460.4480000000003</v>
      </c>
      <c r="J67" s="33">
        <v>100</v>
      </c>
      <c r="K67" s="33">
        <f t="shared" si="0"/>
        <v>5560.4480000000003</v>
      </c>
      <c r="L67" s="36">
        <f t="shared" si="18"/>
        <v>54.604480000000002</v>
      </c>
      <c r="M67" s="33">
        <v>144.52000000000001</v>
      </c>
      <c r="N67" s="33">
        <v>437.62</v>
      </c>
      <c r="O67" s="33"/>
      <c r="P67" s="33"/>
      <c r="Q67" s="33"/>
      <c r="R67" s="33"/>
      <c r="S67" s="33"/>
      <c r="T67" s="1">
        <f t="shared" si="1"/>
        <v>0</v>
      </c>
      <c r="U67" s="36">
        <f t="shared" si="13"/>
        <v>636.74448000000007</v>
      </c>
      <c r="V67" s="40">
        <f t="shared" si="14"/>
        <v>4923.70352</v>
      </c>
      <c r="W67" s="42"/>
    </row>
    <row r="68" spans="1:23" ht="27.95" customHeight="1" x14ac:dyDescent="0.25">
      <c r="A68" s="37">
        <f t="shared" si="17"/>
        <v>48</v>
      </c>
      <c r="B68" s="30" t="s">
        <v>131</v>
      </c>
      <c r="C68" s="38" t="s">
        <v>132</v>
      </c>
      <c r="D68" s="5">
        <v>359.24</v>
      </c>
      <c r="E68" s="39">
        <f t="shared" si="15"/>
        <v>413.37746800000002</v>
      </c>
      <c r="F68" s="39">
        <f t="shared" si="12"/>
        <v>413.37746800000002</v>
      </c>
      <c r="G68" s="34">
        <v>15.2</v>
      </c>
      <c r="H68" s="34">
        <v>15.2</v>
      </c>
      <c r="I68" s="33">
        <f t="shared" si="16"/>
        <v>5460.4480000000003</v>
      </c>
      <c r="J68" s="33">
        <v>100</v>
      </c>
      <c r="K68" s="33">
        <f t="shared" si="0"/>
        <v>5560.4480000000003</v>
      </c>
      <c r="L68" s="36">
        <f t="shared" si="18"/>
        <v>54.604480000000002</v>
      </c>
      <c r="M68" s="33">
        <v>144.52000000000001</v>
      </c>
      <c r="N68" s="33">
        <v>437.62</v>
      </c>
      <c r="O68" s="33"/>
      <c r="P68" s="33"/>
      <c r="Q68" s="33"/>
      <c r="R68" s="33"/>
      <c r="S68" s="33"/>
      <c r="T68" s="1">
        <f t="shared" si="1"/>
        <v>0</v>
      </c>
      <c r="U68" s="36">
        <f t="shared" si="13"/>
        <v>636.74448000000007</v>
      </c>
      <c r="V68" s="40">
        <f t="shared" si="14"/>
        <v>4923.70352</v>
      </c>
      <c r="W68" s="42"/>
    </row>
    <row r="69" spans="1:23" ht="27.95" customHeight="1" x14ac:dyDescent="0.25">
      <c r="A69" s="37">
        <f>A68+1</f>
        <v>49</v>
      </c>
      <c r="B69" s="30" t="s">
        <v>345</v>
      </c>
      <c r="C69" s="38" t="s">
        <v>343</v>
      </c>
      <c r="D69" s="5">
        <v>359.24</v>
      </c>
      <c r="E69" s="39">
        <f t="shared" ref="E69" si="19">D69*1.1507</f>
        <v>413.37746800000002</v>
      </c>
      <c r="F69" s="39">
        <f t="shared" ref="F69" si="20">E69</f>
        <v>413.37746800000002</v>
      </c>
      <c r="G69" s="34">
        <v>15.2</v>
      </c>
      <c r="H69" s="34">
        <v>12</v>
      </c>
      <c r="I69" s="33">
        <f t="shared" ref="I69" si="21">D69*H69</f>
        <v>4310.88</v>
      </c>
      <c r="J69" s="33">
        <v>100</v>
      </c>
      <c r="K69" s="33">
        <f t="shared" ref="K69" si="22">SUM(I69+J69)</f>
        <v>4410.88</v>
      </c>
      <c r="L69" s="36">
        <f t="shared" ref="L69" si="23">I69*1%</f>
        <v>43.108800000000002</v>
      </c>
      <c r="M69" s="33">
        <v>144.52000000000001</v>
      </c>
      <c r="N69" s="33">
        <v>437.62</v>
      </c>
      <c r="O69" s="33"/>
      <c r="P69" s="33"/>
      <c r="Q69" s="33"/>
      <c r="R69" s="33"/>
      <c r="S69" s="33"/>
      <c r="T69" s="1">
        <f t="shared" ref="T69" si="24">SUM(O69+P69+Q69+R69+S69)</f>
        <v>0</v>
      </c>
      <c r="U69" s="36">
        <f t="shared" ref="U69" si="25">SUM(L69+M69+N69+O69+P69+Q69+R69+S69)</f>
        <v>625.24880000000007</v>
      </c>
      <c r="V69" s="40">
        <f t="shared" ref="V69" si="26">K69-U69</f>
        <v>3785.6311999999998</v>
      </c>
      <c r="W69" s="42"/>
    </row>
    <row r="70" spans="1:23" ht="27.95" customHeight="1" x14ac:dyDescent="0.25">
      <c r="A70" s="37">
        <f>A69+1</f>
        <v>50</v>
      </c>
      <c r="B70" s="30" t="s">
        <v>133</v>
      </c>
      <c r="C70" s="38" t="s">
        <v>134</v>
      </c>
      <c r="D70" s="5">
        <v>261.38</v>
      </c>
      <c r="E70" s="39">
        <f t="shared" si="15"/>
        <v>300.76996600000001</v>
      </c>
      <c r="F70" s="39">
        <f t="shared" si="12"/>
        <v>300.76996600000001</v>
      </c>
      <c r="G70" s="34">
        <v>15.2</v>
      </c>
      <c r="H70" s="34">
        <v>15.2</v>
      </c>
      <c r="I70" s="33">
        <f t="shared" si="16"/>
        <v>3972.9759999999997</v>
      </c>
      <c r="J70" s="33">
        <v>100</v>
      </c>
      <c r="K70" s="33">
        <f t="shared" si="0"/>
        <v>4072.9759999999997</v>
      </c>
      <c r="L70" s="36">
        <f t="shared" si="18"/>
        <v>39.729759999999999</v>
      </c>
      <c r="M70" s="33">
        <v>92.93</v>
      </c>
      <c r="N70" s="33">
        <v>275.77999999999997</v>
      </c>
      <c r="O70" s="33"/>
      <c r="P70" s="33"/>
      <c r="Q70" s="33"/>
      <c r="R70" s="33"/>
      <c r="S70" s="33"/>
      <c r="T70" s="1">
        <f t="shared" si="1"/>
        <v>0</v>
      </c>
      <c r="U70" s="36">
        <f t="shared" si="13"/>
        <v>408.43975999999998</v>
      </c>
      <c r="V70" s="40">
        <f t="shared" si="14"/>
        <v>3664.5362399999995</v>
      </c>
      <c r="W70" s="43"/>
    </row>
    <row r="71" spans="1:23" ht="27.95" customHeight="1" x14ac:dyDescent="0.25">
      <c r="A71" s="37"/>
      <c r="B71" s="30"/>
      <c r="C71" s="31" t="s">
        <v>135</v>
      </c>
      <c r="D71" s="5"/>
      <c r="E71" s="39"/>
      <c r="F71" s="39"/>
      <c r="G71" s="34"/>
      <c r="H71" s="34"/>
      <c r="I71" s="33"/>
      <c r="J71" s="33"/>
      <c r="K71" s="33"/>
      <c r="L71" s="36"/>
      <c r="M71" s="33"/>
      <c r="N71" s="33"/>
      <c r="O71" s="33"/>
      <c r="P71" s="33"/>
      <c r="Q71" s="33"/>
      <c r="R71" s="33"/>
      <c r="S71" s="33"/>
      <c r="T71" s="1"/>
      <c r="U71" s="36"/>
      <c r="V71" s="40"/>
    </row>
    <row r="72" spans="1:23" ht="27.95" customHeight="1" x14ac:dyDescent="0.25">
      <c r="A72" s="37">
        <f>A70+1</f>
        <v>51</v>
      </c>
      <c r="B72" s="30" t="s">
        <v>138</v>
      </c>
      <c r="C72" s="38" t="s">
        <v>139</v>
      </c>
      <c r="D72" s="5">
        <v>302.82</v>
      </c>
      <c r="E72" s="39">
        <f t="shared" ref="E72:E79" si="27">D72*1.1507</f>
        <v>348.45497399999999</v>
      </c>
      <c r="F72" s="39">
        <f t="shared" ref="F72:F78" si="28">E72</f>
        <v>348.45497399999999</v>
      </c>
      <c r="G72" s="34">
        <v>15.2</v>
      </c>
      <c r="H72" s="34">
        <v>15.2</v>
      </c>
      <c r="I72" s="33">
        <f t="shared" ref="I72:I79" si="29">D72*H72</f>
        <v>4602.8639999999996</v>
      </c>
      <c r="J72" s="33">
        <v>100</v>
      </c>
      <c r="K72" s="33">
        <f t="shared" si="0"/>
        <v>4702.8639999999996</v>
      </c>
      <c r="L72" s="36">
        <f t="shared" ref="L72:L79" si="30">I72*1%</f>
        <v>46.028639999999996</v>
      </c>
      <c r="M72" s="33">
        <v>121.82</v>
      </c>
      <c r="N72" s="33">
        <v>344.31</v>
      </c>
      <c r="O72" s="33"/>
      <c r="P72" s="33">
        <v>20</v>
      </c>
      <c r="Q72" s="33">
        <f>I72*5%</f>
        <v>230.14319999999998</v>
      </c>
      <c r="R72" s="33"/>
      <c r="S72" s="33"/>
      <c r="T72" s="1">
        <f t="shared" si="1"/>
        <v>250.14319999999998</v>
      </c>
      <c r="U72" s="36">
        <f t="shared" ref="U72:U79" si="31">SUM(L72+M72+N72+O72+P72+Q72+R72+S72)</f>
        <v>762.30183999999997</v>
      </c>
      <c r="V72" s="40">
        <f t="shared" ref="V72:V79" si="32">K72-U72</f>
        <v>3940.5621599999995</v>
      </c>
      <c r="W72" s="42"/>
    </row>
    <row r="73" spans="1:23" ht="27.95" customHeight="1" x14ac:dyDescent="0.25">
      <c r="A73" s="37">
        <f t="shared" ref="A73:A78" si="33">A72+1</f>
        <v>52</v>
      </c>
      <c r="B73" s="30" t="s">
        <v>140</v>
      </c>
      <c r="C73" s="38" t="s">
        <v>141</v>
      </c>
      <c r="D73" s="5">
        <v>302.82</v>
      </c>
      <c r="E73" s="39">
        <f t="shared" si="27"/>
        <v>348.45497399999999</v>
      </c>
      <c r="F73" s="39">
        <f t="shared" si="28"/>
        <v>348.45497399999999</v>
      </c>
      <c r="G73" s="34">
        <v>15.2</v>
      </c>
      <c r="H73" s="34">
        <v>15.2</v>
      </c>
      <c r="I73" s="33">
        <f t="shared" si="29"/>
        <v>4602.8639999999996</v>
      </c>
      <c r="J73" s="33">
        <v>100</v>
      </c>
      <c r="K73" s="33">
        <f t="shared" si="0"/>
        <v>4702.8639999999996</v>
      </c>
      <c r="L73" s="36">
        <f t="shared" si="30"/>
        <v>46.028639999999996</v>
      </c>
      <c r="M73" s="33">
        <v>121.82</v>
      </c>
      <c r="N73" s="33">
        <v>344.31</v>
      </c>
      <c r="O73" s="33"/>
      <c r="P73" s="33">
        <v>20</v>
      </c>
      <c r="Q73" s="33">
        <f>I73*5%</f>
        <v>230.14319999999998</v>
      </c>
      <c r="R73" s="33"/>
      <c r="S73" s="33"/>
      <c r="T73" s="1">
        <f t="shared" si="1"/>
        <v>250.14319999999998</v>
      </c>
      <c r="U73" s="36">
        <f t="shared" si="31"/>
        <v>762.30183999999997</v>
      </c>
      <c r="V73" s="40">
        <f t="shared" si="32"/>
        <v>3940.5621599999995</v>
      </c>
      <c r="W73" s="42"/>
    </row>
    <row r="74" spans="1:23" ht="27.95" customHeight="1" x14ac:dyDescent="0.25">
      <c r="A74" s="37">
        <f t="shared" si="33"/>
        <v>53</v>
      </c>
      <c r="B74" s="37" t="s">
        <v>142</v>
      </c>
      <c r="C74" s="46" t="s">
        <v>143</v>
      </c>
      <c r="D74" s="5">
        <v>302.82</v>
      </c>
      <c r="E74" s="39">
        <f t="shared" si="27"/>
        <v>348.45497399999999</v>
      </c>
      <c r="F74" s="39">
        <f t="shared" si="28"/>
        <v>348.45497399999999</v>
      </c>
      <c r="G74" s="37">
        <v>15.2</v>
      </c>
      <c r="H74" s="34">
        <v>15.2</v>
      </c>
      <c r="I74" s="33">
        <f t="shared" si="29"/>
        <v>4602.8639999999996</v>
      </c>
      <c r="J74" s="33">
        <v>100</v>
      </c>
      <c r="K74" s="33">
        <f t="shared" si="0"/>
        <v>4702.8639999999996</v>
      </c>
      <c r="L74" s="36">
        <f t="shared" si="30"/>
        <v>46.028639999999996</v>
      </c>
      <c r="M74" s="33">
        <v>121.82</v>
      </c>
      <c r="N74" s="33">
        <v>344.31</v>
      </c>
      <c r="O74" s="33"/>
      <c r="P74" s="33">
        <v>20</v>
      </c>
      <c r="Q74" s="33">
        <f>I74*5%</f>
        <v>230.14319999999998</v>
      </c>
      <c r="R74" s="33"/>
      <c r="S74" s="33"/>
      <c r="T74" s="1">
        <f t="shared" si="1"/>
        <v>250.14319999999998</v>
      </c>
      <c r="U74" s="36">
        <f t="shared" si="31"/>
        <v>762.30183999999997</v>
      </c>
      <c r="V74" s="40">
        <f t="shared" si="32"/>
        <v>3940.5621599999995</v>
      </c>
      <c r="W74" s="42"/>
    </row>
    <row r="75" spans="1:23" ht="27.95" customHeight="1" x14ac:dyDescent="0.25">
      <c r="A75" s="37">
        <f t="shared" si="33"/>
        <v>54</v>
      </c>
      <c r="B75" s="30" t="s">
        <v>144</v>
      </c>
      <c r="C75" s="38" t="s">
        <v>145</v>
      </c>
      <c r="D75" s="5">
        <v>302.82</v>
      </c>
      <c r="E75" s="39">
        <f t="shared" si="27"/>
        <v>348.45497399999999</v>
      </c>
      <c r="F75" s="39">
        <f t="shared" si="28"/>
        <v>348.45497399999999</v>
      </c>
      <c r="G75" s="34">
        <v>15.2</v>
      </c>
      <c r="H75" s="34">
        <v>15.2</v>
      </c>
      <c r="I75" s="33">
        <f t="shared" si="29"/>
        <v>4602.8639999999996</v>
      </c>
      <c r="J75" s="33">
        <v>100</v>
      </c>
      <c r="K75" s="33">
        <f t="shared" si="0"/>
        <v>4702.8639999999996</v>
      </c>
      <c r="L75" s="36">
        <f t="shared" si="30"/>
        <v>46.028639999999996</v>
      </c>
      <c r="M75" s="33">
        <v>121.82</v>
      </c>
      <c r="N75" s="33">
        <v>344.31</v>
      </c>
      <c r="O75" s="33"/>
      <c r="P75" s="33"/>
      <c r="Q75" s="33"/>
      <c r="R75" s="33"/>
      <c r="S75" s="33"/>
      <c r="T75" s="1">
        <f t="shared" si="1"/>
        <v>0</v>
      </c>
      <c r="U75" s="36">
        <f t="shared" si="31"/>
        <v>512.15863999999999</v>
      </c>
      <c r="V75" s="40">
        <f t="shared" si="32"/>
        <v>4190.7053599999999</v>
      </c>
      <c r="W75" s="42"/>
    </row>
    <row r="76" spans="1:23" ht="27.95" customHeight="1" x14ac:dyDescent="0.25">
      <c r="A76" s="37">
        <f t="shared" si="33"/>
        <v>55</v>
      </c>
      <c r="B76" s="30" t="s">
        <v>146</v>
      </c>
      <c r="C76" s="38" t="s">
        <v>147</v>
      </c>
      <c r="D76" s="5">
        <v>302.82</v>
      </c>
      <c r="E76" s="39">
        <f t="shared" si="27"/>
        <v>348.45497399999999</v>
      </c>
      <c r="F76" s="39">
        <f t="shared" si="28"/>
        <v>348.45497399999999</v>
      </c>
      <c r="G76" s="34">
        <v>15.2</v>
      </c>
      <c r="H76" s="34">
        <v>15.2</v>
      </c>
      <c r="I76" s="33">
        <f t="shared" si="29"/>
        <v>4602.8639999999996</v>
      </c>
      <c r="J76" s="33">
        <v>100</v>
      </c>
      <c r="K76" s="33">
        <f t="shared" si="0"/>
        <v>4702.8639999999996</v>
      </c>
      <c r="L76" s="36">
        <f t="shared" si="30"/>
        <v>46.028639999999996</v>
      </c>
      <c r="M76" s="33">
        <v>121.82</v>
      </c>
      <c r="N76" s="33">
        <v>344.31</v>
      </c>
      <c r="O76" s="33"/>
      <c r="P76" s="33"/>
      <c r="Q76" s="33"/>
      <c r="R76" s="33"/>
      <c r="S76" s="33"/>
      <c r="T76" s="1">
        <f t="shared" si="1"/>
        <v>0</v>
      </c>
      <c r="U76" s="36">
        <f t="shared" si="31"/>
        <v>512.15863999999999</v>
      </c>
      <c r="V76" s="40">
        <f t="shared" si="32"/>
        <v>4190.7053599999999</v>
      </c>
      <c r="W76" s="42"/>
    </row>
    <row r="77" spans="1:23" ht="27.95" customHeight="1" x14ac:dyDescent="0.25">
      <c r="A77" s="37">
        <f t="shared" si="33"/>
        <v>56</v>
      </c>
      <c r="B77" s="30" t="s">
        <v>163</v>
      </c>
      <c r="C77" s="38" t="s">
        <v>164</v>
      </c>
      <c r="D77" s="5">
        <v>302.82</v>
      </c>
      <c r="E77" s="39">
        <f t="shared" si="27"/>
        <v>348.45497399999999</v>
      </c>
      <c r="F77" s="39">
        <f t="shared" si="28"/>
        <v>348.45497399999999</v>
      </c>
      <c r="G77" s="34">
        <v>15.2</v>
      </c>
      <c r="H77" s="34">
        <v>15.2</v>
      </c>
      <c r="I77" s="33">
        <f t="shared" si="29"/>
        <v>4602.8639999999996</v>
      </c>
      <c r="J77" s="33">
        <v>100</v>
      </c>
      <c r="K77" s="33">
        <f t="shared" ref="K77:K141" si="34">SUM(I77+J77)</f>
        <v>4702.8639999999996</v>
      </c>
      <c r="L77" s="36">
        <f t="shared" si="30"/>
        <v>46.028639999999996</v>
      </c>
      <c r="M77" s="33">
        <v>121.82</v>
      </c>
      <c r="N77" s="33">
        <v>344.31</v>
      </c>
      <c r="O77" s="33"/>
      <c r="P77" s="33"/>
      <c r="Q77" s="33"/>
      <c r="R77" s="33"/>
      <c r="S77" s="33"/>
      <c r="T77" s="1">
        <f t="shared" ref="T77:T141" si="35">SUM(O77+P77+Q77+R77+S77)</f>
        <v>0</v>
      </c>
      <c r="U77" s="36">
        <f t="shared" si="31"/>
        <v>512.15863999999999</v>
      </c>
      <c r="V77" s="40">
        <f t="shared" si="32"/>
        <v>4190.7053599999999</v>
      </c>
      <c r="W77" s="42"/>
    </row>
    <row r="78" spans="1:23" ht="27.95" customHeight="1" x14ac:dyDescent="0.25">
      <c r="A78" s="37">
        <f t="shared" si="33"/>
        <v>57</v>
      </c>
      <c r="B78" s="30" t="s">
        <v>148</v>
      </c>
      <c r="C78" s="38" t="s">
        <v>149</v>
      </c>
      <c r="D78" s="5">
        <v>412.57</v>
      </c>
      <c r="E78" s="39">
        <f t="shared" si="27"/>
        <v>474.74429900000001</v>
      </c>
      <c r="F78" s="39">
        <f t="shared" si="28"/>
        <v>474.74429900000001</v>
      </c>
      <c r="G78" s="34">
        <v>15.2</v>
      </c>
      <c r="H78" s="34">
        <v>15.2</v>
      </c>
      <c r="I78" s="33">
        <f t="shared" si="29"/>
        <v>6271.0639999999994</v>
      </c>
      <c r="J78" s="33">
        <v>100</v>
      </c>
      <c r="K78" s="33">
        <f t="shared" si="34"/>
        <v>6371.0639999999994</v>
      </c>
      <c r="L78" s="36">
        <f t="shared" si="30"/>
        <v>62.710639999999998</v>
      </c>
      <c r="M78" s="33">
        <v>165.97</v>
      </c>
      <c r="N78" s="33">
        <v>565.85</v>
      </c>
      <c r="O78" s="33"/>
      <c r="P78" s="33">
        <v>20</v>
      </c>
      <c r="Q78" s="33">
        <f>I78*5%</f>
        <v>313.5532</v>
      </c>
      <c r="R78" s="33"/>
      <c r="S78" s="33">
        <v>1150</v>
      </c>
      <c r="T78" s="1">
        <f t="shared" si="35"/>
        <v>1483.5532000000001</v>
      </c>
      <c r="U78" s="36">
        <f t="shared" si="31"/>
        <v>2278.0838400000002</v>
      </c>
      <c r="V78" s="40">
        <f t="shared" si="32"/>
        <v>4092.9801599999992</v>
      </c>
      <c r="W78" s="42"/>
    </row>
    <row r="79" spans="1:23" ht="27.95" customHeight="1" x14ac:dyDescent="0.25">
      <c r="A79" s="37">
        <f>A78+1</f>
        <v>58</v>
      </c>
      <c r="B79" s="30" t="s">
        <v>204</v>
      </c>
      <c r="C79" s="46" t="s">
        <v>205</v>
      </c>
      <c r="D79" s="5">
        <v>302.82</v>
      </c>
      <c r="E79" s="39">
        <f t="shared" si="27"/>
        <v>348.45497399999999</v>
      </c>
      <c r="F79" s="39">
        <f>E79</f>
        <v>348.45497399999999</v>
      </c>
      <c r="G79" s="34">
        <v>15.2</v>
      </c>
      <c r="H79" s="34">
        <v>15.2</v>
      </c>
      <c r="I79" s="33">
        <f t="shared" si="29"/>
        <v>4602.8639999999996</v>
      </c>
      <c r="J79" s="33">
        <v>100</v>
      </c>
      <c r="K79" s="33">
        <f t="shared" si="34"/>
        <v>4702.8639999999996</v>
      </c>
      <c r="L79" s="36">
        <f t="shared" si="30"/>
        <v>46.028639999999996</v>
      </c>
      <c r="M79" s="33">
        <v>110.76</v>
      </c>
      <c r="N79" s="33">
        <v>344.31</v>
      </c>
      <c r="O79" s="33"/>
      <c r="P79" s="33"/>
      <c r="Q79" s="33"/>
      <c r="R79" s="33"/>
      <c r="S79" s="33"/>
      <c r="T79" s="1">
        <f t="shared" si="35"/>
        <v>0</v>
      </c>
      <c r="U79" s="36">
        <f t="shared" si="31"/>
        <v>501.09863999999999</v>
      </c>
      <c r="V79" s="40">
        <f t="shared" si="32"/>
        <v>4201.7653599999994</v>
      </c>
      <c r="W79" s="42"/>
    </row>
    <row r="80" spans="1:23" ht="27.75" customHeight="1" x14ac:dyDescent="0.25">
      <c r="A80" s="37"/>
      <c r="B80" s="37"/>
      <c r="C80" s="51" t="s">
        <v>150</v>
      </c>
      <c r="D80" s="5"/>
      <c r="E80" s="39"/>
      <c r="F80" s="39"/>
      <c r="G80" s="52"/>
      <c r="H80" s="34"/>
      <c r="I80" s="53"/>
      <c r="J80" s="53"/>
      <c r="K80" s="33"/>
      <c r="L80" s="36"/>
      <c r="M80" s="33"/>
      <c r="N80" s="33"/>
      <c r="O80" s="33"/>
      <c r="P80" s="33"/>
      <c r="Q80" s="33"/>
      <c r="R80" s="33"/>
      <c r="S80" s="33"/>
      <c r="T80" s="1"/>
      <c r="U80" s="36"/>
      <c r="V80" s="40"/>
    </row>
    <row r="81" spans="1:23" ht="27.95" customHeight="1" x14ac:dyDescent="0.25">
      <c r="A81" s="37">
        <f>A79+1</f>
        <v>59</v>
      </c>
      <c r="B81" s="37" t="s">
        <v>344</v>
      </c>
      <c r="C81" s="39" t="s">
        <v>341</v>
      </c>
      <c r="D81" s="5">
        <v>476.97</v>
      </c>
      <c r="E81" s="39">
        <f>D81*1.1507</f>
        <v>548.84937900000011</v>
      </c>
      <c r="F81" s="39">
        <f>E81</f>
        <v>548.84937900000011</v>
      </c>
      <c r="G81" s="54">
        <v>15.2</v>
      </c>
      <c r="H81" s="34">
        <v>12</v>
      </c>
      <c r="I81" s="33">
        <f>D81*H81</f>
        <v>5723.64</v>
      </c>
      <c r="J81" s="33">
        <v>100</v>
      </c>
      <c r="K81" s="33">
        <f t="shared" si="34"/>
        <v>5823.64</v>
      </c>
      <c r="L81" s="36"/>
      <c r="M81" s="33">
        <v>201.47</v>
      </c>
      <c r="N81" s="33">
        <v>739.03</v>
      </c>
      <c r="O81" s="33"/>
      <c r="P81" s="33"/>
      <c r="Q81" s="33"/>
      <c r="R81" s="33"/>
      <c r="S81" s="33"/>
      <c r="T81" s="1">
        <f t="shared" si="35"/>
        <v>0</v>
      </c>
      <c r="U81" s="36">
        <f>SUM(L81+M81+N81+O81+P81+Q81+R81+S81)</f>
        <v>940.5</v>
      </c>
      <c r="V81" s="40">
        <f>K81-U81</f>
        <v>4883.1400000000003</v>
      </c>
      <c r="W81" s="42"/>
    </row>
    <row r="82" spans="1:23" ht="27.95" customHeight="1" x14ac:dyDescent="0.25">
      <c r="A82" s="37">
        <f>A81+1</f>
        <v>60</v>
      </c>
      <c r="B82" s="37" t="s">
        <v>151</v>
      </c>
      <c r="C82" s="39" t="s">
        <v>152</v>
      </c>
      <c r="D82" s="5">
        <v>350</v>
      </c>
      <c r="E82" s="39">
        <f>D82*1.1507</f>
        <v>402.745</v>
      </c>
      <c r="F82" s="39">
        <f>E82</f>
        <v>402.745</v>
      </c>
      <c r="G82" s="54">
        <v>15.2</v>
      </c>
      <c r="H82" s="34">
        <v>15.2</v>
      </c>
      <c r="I82" s="33">
        <f>D82*H82</f>
        <v>5320</v>
      </c>
      <c r="J82" s="33">
        <v>100</v>
      </c>
      <c r="K82" s="33">
        <f t="shared" ref="K82" si="36">SUM(I82+J82)</f>
        <v>5420</v>
      </c>
      <c r="L82" s="36">
        <f>I82*1%</f>
        <v>53.2</v>
      </c>
      <c r="M82" s="33">
        <v>138.4</v>
      </c>
      <c r="N82" s="33">
        <v>422.34</v>
      </c>
      <c r="O82" s="33"/>
      <c r="P82" s="33"/>
      <c r="Q82" s="33"/>
      <c r="R82" s="33"/>
      <c r="S82" s="33"/>
      <c r="T82" s="1">
        <f t="shared" ref="T82" si="37">SUM(O82+P82+Q82+R82+S82)</f>
        <v>0</v>
      </c>
      <c r="U82" s="36">
        <f>SUM(L82+M82+N82+O82+P82+Q82+R82+S82)</f>
        <v>613.94000000000005</v>
      </c>
      <c r="V82" s="40">
        <f>K82-U82</f>
        <v>4806.0599999999995</v>
      </c>
      <c r="W82" s="42"/>
    </row>
    <row r="83" spans="1:23" ht="27.95" customHeight="1" x14ac:dyDescent="0.25">
      <c r="A83" s="37">
        <f>A82+1</f>
        <v>61</v>
      </c>
      <c r="B83" s="30" t="s">
        <v>153</v>
      </c>
      <c r="C83" s="39" t="s">
        <v>154</v>
      </c>
      <c r="D83" s="5">
        <v>390</v>
      </c>
      <c r="E83" s="39">
        <f>D83*1.1507</f>
        <v>448.77300000000002</v>
      </c>
      <c r="F83" s="39">
        <f>E83</f>
        <v>448.77300000000002</v>
      </c>
      <c r="G83" s="34">
        <v>15.2</v>
      </c>
      <c r="H83" s="34">
        <v>15.2</v>
      </c>
      <c r="I83" s="33">
        <f>D83*H83</f>
        <v>5928</v>
      </c>
      <c r="J83" s="33">
        <v>100</v>
      </c>
      <c r="K83" s="33">
        <f t="shared" si="34"/>
        <v>6028</v>
      </c>
      <c r="L83" s="36">
        <f>I83*1%</f>
        <v>59.28</v>
      </c>
      <c r="M83" s="33">
        <v>152.25</v>
      </c>
      <c r="N83" s="33">
        <v>510.96</v>
      </c>
      <c r="O83" s="33"/>
      <c r="P83" s="33">
        <v>20</v>
      </c>
      <c r="Q83" s="33">
        <f>I83*5%</f>
        <v>296.40000000000003</v>
      </c>
      <c r="R83" s="33"/>
      <c r="S83" s="33"/>
      <c r="T83" s="1">
        <f t="shared" si="35"/>
        <v>316.40000000000003</v>
      </c>
      <c r="U83" s="36">
        <f>SUM(L83+M83+N83+O83+P83+Q83+R83+S83)</f>
        <v>1038.8900000000001</v>
      </c>
      <c r="V83" s="40">
        <f>K83-U83</f>
        <v>4989.1099999999997</v>
      </c>
      <c r="W83" s="42"/>
    </row>
    <row r="84" spans="1:23" ht="27.95" customHeight="1" x14ac:dyDescent="0.25">
      <c r="A84" s="37">
        <f>A83+1</f>
        <v>62</v>
      </c>
      <c r="B84" s="30" t="s">
        <v>298</v>
      </c>
      <c r="C84" s="39" t="s">
        <v>310</v>
      </c>
      <c r="D84" s="5">
        <v>390</v>
      </c>
      <c r="E84" s="39">
        <f>D84*1.1507</f>
        <v>448.77300000000002</v>
      </c>
      <c r="F84" s="39">
        <f>E84</f>
        <v>448.77300000000002</v>
      </c>
      <c r="G84" s="34">
        <v>15.2</v>
      </c>
      <c r="H84" s="34">
        <v>15.2</v>
      </c>
      <c r="I84" s="33">
        <f>D84*H84</f>
        <v>5928</v>
      </c>
      <c r="J84" s="33">
        <v>100</v>
      </c>
      <c r="K84" s="33">
        <f t="shared" si="34"/>
        <v>6028</v>
      </c>
      <c r="L84" s="36">
        <f>I84*1%</f>
        <v>59.28</v>
      </c>
      <c r="M84" s="33">
        <v>152.25</v>
      </c>
      <c r="N84" s="33">
        <v>510.96</v>
      </c>
      <c r="O84" s="33"/>
      <c r="P84" s="33"/>
      <c r="Q84" s="33"/>
      <c r="R84" s="33"/>
      <c r="S84" s="33"/>
      <c r="T84" s="1">
        <f t="shared" si="35"/>
        <v>0</v>
      </c>
      <c r="U84" s="36">
        <f>SUM(L84+M84+N84+O84+P84+Q84+R84+S84)</f>
        <v>722.49</v>
      </c>
      <c r="V84" s="40">
        <f>K84-U84</f>
        <v>5305.51</v>
      </c>
      <c r="W84" s="42"/>
    </row>
    <row r="85" spans="1:23" ht="27.95" customHeight="1" x14ac:dyDescent="0.25">
      <c r="A85" s="37"/>
      <c r="B85" s="37"/>
      <c r="C85" s="51" t="s">
        <v>155</v>
      </c>
      <c r="D85" s="5"/>
      <c r="E85" s="39"/>
      <c r="F85" s="39"/>
      <c r="G85" s="54"/>
      <c r="H85" s="34"/>
      <c r="I85" s="33"/>
      <c r="J85" s="33"/>
      <c r="K85" s="33"/>
      <c r="L85" s="55"/>
      <c r="M85" s="33"/>
      <c r="N85" s="33"/>
      <c r="O85" s="33"/>
      <c r="P85" s="33"/>
      <c r="Q85" s="33"/>
      <c r="R85" s="33"/>
      <c r="S85" s="33"/>
      <c r="T85" s="1"/>
      <c r="U85" s="36"/>
      <c r="V85" s="40"/>
    </row>
    <row r="86" spans="1:23" ht="21.75" customHeight="1" x14ac:dyDescent="0.3">
      <c r="A86" s="37">
        <f>A84+1</f>
        <v>63</v>
      </c>
      <c r="B86" s="44" t="s">
        <v>207</v>
      </c>
      <c r="C86" s="45" t="s">
        <v>208</v>
      </c>
      <c r="D86" s="5">
        <v>443.42</v>
      </c>
      <c r="E86" s="39">
        <f>D86*1.1507</f>
        <v>510.24339400000002</v>
      </c>
      <c r="F86" s="39">
        <f>E86</f>
        <v>510.24339400000002</v>
      </c>
      <c r="G86" s="34">
        <v>15.2</v>
      </c>
      <c r="H86" s="34">
        <v>15.2</v>
      </c>
      <c r="I86" s="33">
        <f>D86*H86</f>
        <v>6739.9840000000004</v>
      </c>
      <c r="J86" s="33">
        <v>100</v>
      </c>
      <c r="K86" s="33">
        <f t="shared" si="34"/>
        <v>6839.9840000000004</v>
      </c>
      <c r="L86" s="36">
        <v>0</v>
      </c>
      <c r="M86" s="33">
        <v>178.38</v>
      </c>
      <c r="N86" s="33">
        <v>647.66</v>
      </c>
      <c r="O86" s="33"/>
      <c r="P86" s="33"/>
      <c r="Q86" s="33"/>
      <c r="R86" s="33"/>
      <c r="S86" s="33"/>
      <c r="T86" s="1">
        <f t="shared" si="35"/>
        <v>0</v>
      </c>
      <c r="U86" s="36">
        <f>SUM(L86+M86+N86+O86+P86+Q86+R86+S86)</f>
        <v>826.04</v>
      </c>
      <c r="V86" s="40">
        <f>K86-U86</f>
        <v>6013.9440000000004</v>
      </c>
      <c r="W86" s="42"/>
    </row>
    <row r="87" spans="1:23" ht="27.95" customHeight="1" x14ac:dyDescent="0.25">
      <c r="A87" s="37"/>
      <c r="B87" s="37"/>
      <c r="C87" s="51" t="s">
        <v>332</v>
      </c>
      <c r="D87" s="5"/>
      <c r="E87" s="39"/>
      <c r="F87" s="39"/>
      <c r="G87" s="54"/>
      <c r="H87" s="34"/>
      <c r="I87" s="33"/>
      <c r="J87" s="33"/>
      <c r="K87" s="33"/>
      <c r="L87" s="55"/>
      <c r="M87" s="33"/>
      <c r="N87" s="33"/>
      <c r="O87" s="33"/>
      <c r="P87" s="33"/>
      <c r="Q87" s="33"/>
      <c r="R87" s="33"/>
      <c r="S87" s="33"/>
      <c r="T87" s="1"/>
      <c r="U87" s="36"/>
      <c r="V87" s="40"/>
    </row>
    <row r="88" spans="1:23" ht="27.95" customHeight="1" x14ac:dyDescent="0.25">
      <c r="A88" s="37">
        <f>A86+1</f>
        <v>64</v>
      </c>
      <c r="B88" s="30" t="s">
        <v>270</v>
      </c>
      <c r="C88" s="38" t="s">
        <v>271</v>
      </c>
      <c r="D88" s="5">
        <v>443.42</v>
      </c>
      <c r="E88" s="39">
        <f>D88*1.1507</f>
        <v>510.24339400000002</v>
      </c>
      <c r="F88" s="39">
        <f>E88</f>
        <v>510.24339400000002</v>
      </c>
      <c r="G88" s="34">
        <v>15.2</v>
      </c>
      <c r="H88" s="34">
        <v>15.2</v>
      </c>
      <c r="I88" s="33">
        <f>D88*H88</f>
        <v>6739.9840000000004</v>
      </c>
      <c r="J88" s="33">
        <v>100</v>
      </c>
      <c r="K88" s="33">
        <f t="shared" si="34"/>
        <v>6839.9840000000004</v>
      </c>
      <c r="L88" s="36">
        <v>0</v>
      </c>
      <c r="M88" s="33">
        <v>178.38</v>
      </c>
      <c r="N88" s="33">
        <v>647.66</v>
      </c>
      <c r="O88" s="33"/>
      <c r="P88" s="33"/>
      <c r="Q88" s="33"/>
      <c r="R88" s="33"/>
      <c r="S88" s="33"/>
      <c r="T88" s="1">
        <f t="shared" si="35"/>
        <v>0</v>
      </c>
      <c r="U88" s="36">
        <f t="shared" ref="U88:U94" si="38">SUM(L88+M88+N88+O88+P88+Q88+R88+S88)</f>
        <v>826.04</v>
      </c>
      <c r="V88" s="40">
        <f>K88-U88</f>
        <v>6013.9440000000004</v>
      </c>
      <c r="W88" s="42"/>
    </row>
    <row r="89" spans="1:23" ht="27.95" customHeight="1" x14ac:dyDescent="0.25">
      <c r="A89" s="37"/>
      <c r="B89" s="30"/>
      <c r="C89" s="31" t="s">
        <v>156</v>
      </c>
      <c r="D89" s="5"/>
      <c r="E89" s="39"/>
      <c r="F89" s="39"/>
      <c r="G89" s="34"/>
      <c r="H89" s="34"/>
      <c r="I89" s="33"/>
      <c r="J89" s="33"/>
      <c r="K89" s="33"/>
      <c r="L89" s="36"/>
      <c r="M89" s="33"/>
      <c r="N89" s="33"/>
      <c r="O89" s="33"/>
      <c r="P89" s="33"/>
      <c r="Q89" s="33"/>
      <c r="R89" s="33"/>
      <c r="S89" s="33"/>
      <c r="T89" s="1"/>
      <c r="U89" s="36">
        <f t="shared" si="38"/>
        <v>0</v>
      </c>
      <c r="V89" s="40"/>
    </row>
    <row r="90" spans="1:23" ht="27.95" customHeight="1" x14ac:dyDescent="0.25">
      <c r="A90" s="8">
        <f>A88+1</f>
        <v>65</v>
      </c>
      <c r="B90" s="30" t="s">
        <v>157</v>
      </c>
      <c r="C90" s="38" t="s">
        <v>158</v>
      </c>
      <c r="D90" s="5">
        <v>302.82</v>
      </c>
      <c r="E90" s="39">
        <f>D90*1.1507</f>
        <v>348.45497399999999</v>
      </c>
      <c r="F90" s="39">
        <f>E90</f>
        <v>348.45497399999999</v>
      </c>
      <c r="G90" s="34">
        <v>15.2</v>
      </c>
      <c r="H90" s="34">
        <v>15.2</v>
      </c>
      <c r="I90" s="33">
        <f>D90*H90</f>
        <v>4602.8639999999996</v>
      </c>
      <c r="J90" s="33">
        <v>100</v>
      </c>
      <c r="K90" s="33">
        <f t="shared" si="34"/>
        <v>4702.8639999999996</v>
      </c>
      <c r="L90" s="36">
        <f>I90*1%</f>
        <v>46.028639999999996</v>
      </c>
      <c r="M90" s="33">
        <v>121.82</v>
      </c>
      <c r="N90" s="33">
        <v>344.31</v>
      </c>
      <c r="O90" s="33"/>
      <c r="P90" s="33">
        <v>20</v>
      </c>
      <c r="Q90" s="33">
        <f>I90*5%</f>
        <v>230.14319999999998</v>
      </c>
      <c r="R90" s="33"/>
      <c r="S90" s="33">
        <v>575</v>
      </c>
      <c r="T90" s="1">
        <f t="shared" si="35"/>
        <v>825.14319999999998</v>
      </c>
      <c r="U90" s="36">
        <f t="shared" si="38"/>
        <v>1337.3018400000001</v>
      </c>
      <c r="V90" s="40">
        <f>K90-U90</f>
        <v>3365.5621599999995</v>
      </c>
      <c r="W90" s="42"/>
    </row>
    <row r="91" spans="1:23" ht="27.95" customHeight="1" x14ac:dyDescent="0.25">
      <c r="A91" s="8">
        <f>A90+1</f>
        <v>66</v>
      </c>
      <c r="B91" s="30" t="s">
        <v>159</v>
      </c>
      <c r="C91" s="49" t="s">
        <v>160</v>
      </c>
      <c r="D91" s="5">
        <v>359.24</v>
      </c>
      <c r="E91" s="39">
        <f>D91*1.1507</f>
        <v>413.37746800000002</v>
      </c>
      <c r="F91" s="39">
        <f>E91</f>
        <v>413.37746800000002</v>
      </c>
      <c r="G91" s="34">
        <v>15.2</v>
      </c>
      <c r="H91" s="34">
        <v>15.2</v>
      </c>
      <c r="I91" s="33">
        <f>D91*H91</f>
        <v>5460.4480000000003</v>
      </c>
      <c r="J91" s="33">
        <v>100</v>
      </c>
      <c r="K91" s="33">
        <f t="shared" si="34"/>
        <v>5560.4480000000003</v>
      </c>
      <c r="L91" s="36">
        <f>I91*1%</f>
        <v>54.604480000000002</v>
      </c>
      <c r="M91" s="33">
        <v>144.22999999999999</v>
      </c>
      <c r="N91" s="33">
        <v>437.62</v>
      </c>
      <c r="O91" s="33"/>
      <c r="P91" s="33"/>
      <c r="Q91" s="33"/>
      <c r="R91" s="33">
        <v>1000</v>
      </c>
      <c r="S91" s="33"/>
      <c r="T91" s="1">
        <f t="shared" si="35"/>
        <v>1000</v>
      </c>
      <c r="U91" s="36">
        <f t="shared" si="38"/>
        <v>1636.4544799999999</v>
      </c>
      <c r="V91" s="40">
        <f>K91-U91</f>
        <v>3923.9935200000004</v>
      </c>
      <c r="W91" s="42"/>
    </row>
    <row r="92" spans="1:23" ht="27.95" customHeight="1" x14ac:dyDescent="0.25">
      <c r="A92" s="8">
        <f>A91+1</f>
        <v>67</v>
      </c>
      <c r="B92" s="30" t="s">
        <v>161</v>
      </c>
      <c r="C92" s="49" t="s">
        <v>162</v>
      </c>
      <c r="D92" s="5">
        <v>355.62</v>
      </c>
      <c r="E92" s="39">
        <f>D92*1.1507</f>
        <v>409.21193400000004</v>
      </c>
      <c r="F92" s="39">
        <f>E92</f>
        <v>409.21193400000004</v>
      </c>
      <c r="G92" s="34">
        <v>15.2</v>
      </c>
      <c r="H92" s="34">
        <v>15.2</v>
      </c>
      <c r="I92" s="33">
        <f>D92*H92</f>
        <v>5405.424</v>
      </c>
      <c r="J92" s="33">
        <v>100</v>
      </c>
      <c r="K92" s="33">
        <f t="shared" si="34"/>
        <v>5505.424</v>
      </c>
      <c r="L92" s="36">
        <f>I92*1%</f>
        <v>54.05424</v>
      </c>
      <c r="M92" s="33">
        <v>143.06</v>
      </c>
      <c r="N92" s="33">
        <v>431.63</v>
      </c>
      <c r="O92" s="33"/>
      <c r="P92" s="33">
        <v>20</v>
      </c>
      <c r="Q92" s="33">
        <f>I92*5%</f>
        <v>270.27120000000002</v>
      </c>
      <c r="R92" s="33"/>
      <c r="S92" s="33"/>
      <c r="T92" s="1">
        <f t="shared" si="35"/>
        <v>290.27120000000002</v>
      </c>
      <c r="U92" s="36">
        <f t="shared" si="38"/>
        <v>919.01544000000001</v>
      </c>
      <c r="V92" s="40">
        <f>K92-U92</f>
        <v>4586.4085599999999</v>
      </c>
      <c r="W92" s="42"/>
    </row>
    <row r="93" spans="1:23" ht="27.95" customHeight="1" x14ac:dyDescent="0.25">
      <c r="A93" s="8">
        <f>A92+1</f>
        <v>68</v>
      </c>
      <c r="B93" s="30" t="s">
        <v>136</v>
      </c>
      <c r="C93" s="38" t="s">
        <v>137</v>
      </c>
      <c r="D93" s="5">
        <v>443.42</v>
      </c>
      <c r="E93" s="39">
        <f>D93*1.1507</f>
        <v>510.24339400000002</v>
      </c>
      <c r="F93" s="39">
        <f>E93</f>
        <v>510.24339400000002</v>
      </c>
      <c r="G93" s="34">
        <v>15.2</v>
      </c>
      <c r="H93" s="34">
        <v>15.2</v>
      </c>
      <c r="I93" s="33">
        <f>D93*H93</f>
        <v>6739.9840000000004</v>
      </c>
      <c r="J93" s="33">
        <v>100</v>
      </c>
      <c r="K93" s="33">
        <f t="shared" si="34"/>
        <v>6839.9840000000004</v>
      </c>
      <c r="L93" s="36">
        <f>I93*1%</f>
        <v>67.399840000000012</v>
      </c>
      <c r="M93" s="33">
        <v>178.38</v>
      </c>
      <c r="N93" s="33">
        <v>647.66</v>
      </c>
      <c r="O93" s="36">
        <v>443.42</v>
      </c>
      <c r="P93" s="33"/>
      <c r="Q93" s="33"/>
      <c r="R93" s="33"/>
      <c r="S93" s="33"/>
      <c r="T93" s="1">
        <f t="shared" si="35"/>
        <v>443.42</v>
      </c>
      <c r="U93" s="36">
        <f t="shared" si="38"/>
        <v>1336.8598400000001</v>
      </c>
      <c r="V93" s="40">
        <f>K93-U93</f>
        <v>5503.1241600000003</v>
      </c>
      <c r="W93" s="42"/>
    </row>
    <row r="94" spans="1:23" ht="27.95" customHeight="1" x14ac:dyDescent="0.25">
      <c r="A94" s="8">
        <f>A93+1</f>
        <v>69</v>
      </c>
      <c r="B94" s="30" t="s">
        <v>336</v>
      </c>
      <c r="C94" s="38" t="s">
        <v>337</v>
      </c>
      <c r="D94" s="5">
        <v>302.82</v>
      </c>
      <c r="E94" s="39">
        <f>D94*1.1507</f>
        <v>348.45497399999999</v>
      </c>
      <c r="F94" s="39">
        <f>E94</f>
        <v>348.45497399999999</v>
      </c>
      <c r="G94" s="34">
        <v>15.2</v>
      </c>
      <c r="H94" s="34">
        <v>15.2</v>
      </c>
      <c r="I94" s="33">
        <f>D94*H94</f>
        <v>4602.8639999999996</v>
      </c>
      <c r="J94" s="33">
        <v>100</v>
      </c>
      <c r="K94" s="33">
        <f t="shared" si="34"/>
        <v>4702.8639999999996</v>
      </c>
      <c r="L94" s="36">
        <v>0</v>
      </c>
      <c r="M94" s="33">
        <v>121.82</v>
      </c>
      <c r="N94" s="33">
        <v>344.31</v>
      </c>
      <c r="O94" s="33"/>
      <c r="P94" s="33"/>
      <c r="Q94" s="33"/>
      <c r="R94" s="33"/>
      <c r="S94" s="33"/>
      <c r="T94" s="1">
        <f t="shared" si="35"/>
        <v>0</v>
      </c>
      <c r="U94" s="36">
        <f t="shared" si="38"/>
        <v>466.13</v>
      </c>
      <c r="V94" s="40">
        <f>K94-U94</f>
        <v>4236.7339999999995</v>
      </c>
      <c r="W94" s="42"/>
    </row>
    <row r="95" spans="1:23" ht="27.95" customHeight="1" x14ac:dyDescent="0.25">
      <c r="A95" s="37"/>
      <c r="B95" s="30"/>
      <c r="C95" s="31" t="s">
        <v>165</v>
      </c>
      <c r="D95" s="5"/>
      <c r="E95" s="39"/>
      <c r="F95" s="39"/>
      <c r="G95" s="34"/>
      <c r="H95" s="34"/>
      <c r="I95" s="33"/>
      <c r="J95" s="33"/>
      <c r="K95" s="33"/>
      <c r="L95" s="36"/>
      <c r="M95" s="33"/>
      <c r="N95" s="33"/>
      <c r="O95" s="33"/>
      <c r="P95" s="33"/>
      <c r="Q95" s="33"/>
      <c r="R95" s="33"/>
      <c r="S95" s="33"/>
      <c r="T95" s="1"/>
      <c r="U95" s="36"/>
      <c r="V95" s="40"/>
    </row>
    <row r="96" spans="1:23" ht="27.95" customHeight="1" x14ac:dyDescent="0.25">
      <c r="A96" s="37">
        <f>A94+1</f>
        <v>70</v>
      </c>
      <c r="B96" s="30" t="s">
        <v>329</v>
      </c>
      <c r="C96" s="46" t="s">
        <v>328</v>
      </c>
      <c r="D96" s="5">
        <v>443.42</v>
      </c>
      <c r="E96" s="39">
        <f t="shared" ref="E96:E116" si="39">D96*1.1507</f>
        <v>510.24339400000002</v>
      </c>
      <c r="F96" s="39">
        <f t="shared" ref="F96:F113" si="40">E96</f>
        <v>510.24339400000002</v>
      </c>
      <c r="G96" s="34">
        <v>15.2</v>
      </c>
      <c r="H96" s="34">
        <v>15.2</v>
      </c>
      <c r="I96" s="33">
        <f t="shared" ref="I96:I116" si="41">D96*H96</f>
        <v>6739.9840000000004</v>
      </c>
      <c r="J96" s="33">
        <v>100</v>
      </c>
      <c r="K96" s="33">
        <f t="shared" si="34"/>
        <v>6839.9840000000004</v>
      </c>
      <c r="L96" s="36">
        <v>0</v>
      </c>
      <c r="M96" s="33">
        <v>178.38</v>
      </c>
      <c r="N96" s="33">
        <v>647.66</v>
      </c>
      <c r="O96" s="33"/>
      <c r="P96" s="33"/>
      <c r="Q96" s="33"/>
      <c r="R96" s="33"/>
      <c r="S96" s="33"/>
      <c r="T96" s="1">
        <f t="shared" si="35"/>
        <v>0</v>
      </c>
      <c r="U96" s="36">
        <f t="shared" ref="U96:U116" si="42">SUM(L96+M96+N96+O96+P96+Q96+R96+S96)</f>
        <v>826.04</v>
      </c>
      <c r="V96" s="40">
        <f t="shared" ref="V96:V116" si="43">K96-U96</f>
        <v>6013.9440000000004</v>
      </c>
      <c r="W96" s="42"/>
    </row>
    <row r="97" spans="1:23" ht="27.95" customHeight="1" x14ac:dyDescent="0.25">
      <c r="A97" s="37">
        <f t="shared" ref="A97:A113" si="44">A96+1</f>
        <v>71</v>
      </c>
      <c r="B97" s="30" t="s">
        <v>166</v>
      </c>
      <c r="C97" s="38" t="s">
        <v>167</v>
      </c>
      <c r="D97" s="5">
        <v>302.68</v>
      </c>
      <c r="E97" s="39">
        <f t="shared" si="39"/>
        <v>348.29387600000001</v>
      </c>
      <c r="F97" s="39">
        <f t="shared" si="40"/>
        <v>348.29387600000001</v>
      </c>
      <c r="G97" s="34">
        <v>15.2</v>
      </c>
      <c r="H97" s="34">
        <v>15.2</v>
      </c>
      <c r="I97" s="33">
        <f t="shared" si="41"/>
        <v>4600.7359999999999</v>
      </c>
      <c r="J97" s="33">
        <v>100</v>
      </c>
      <c r="K97" s="33">
        <f t="shared" si="34"/>
        <v>4700.7359999999999</v>
      </c>
      <c r="L97" s="36">
        <f t="shared" ref="L97:L116" si="45">I97*1%</f>
        <v>46.007359999999998</v>
      </c>
      <c r="M97" s="33">
        <v>121.76</v>
      </c>
      <c r="N97" s="33">
        <v>344.08</v>
      </c>
      <c r="O97" s="33"/>
      <c r="P97" s="33">
        <v>20</v>
      </c>
      <c r="Q97" s="33">
        <f>I97*5%</f>
        <v>230.0368</v>
      </c>
      <c r="R97" s="33"/>
      <c r="S97" s="33"/>
      <c r="T97" s="1">
        <f t="shared" si="35"/>
        <v>250.0368</v>
      </c>
      <c r="U97" s="36">
        <f t="shared" si="42"/>
        <v>761.88415999999995</v>
      </c>
      <c r="V97" s="40">
        <f t="shared" si="43"/>
        <v>3938.8518399999998</v>
      </c>
      <c r="W97" s="48"/>
    </row>
    <row r="98" spans="1:23" ht="27.95" customHeight="1" x14ac:dyDescent="0.25">
      <c r="A98" s="37">
        <f t="shared" si="44"/>
        <v>72</v>
      </c>
      <c r="B98" s="30" t="s">
        <v>168</v>
      </c>
      <c r="C98" s="38" t="s">
        <v>169</v>
      </c>
      <c r="D98" s="5">
        <v>302.68</v>
      </c>
      <c r="E98" s="39">
        <f t="shared" si="39"/>
        <v>348.29387600000001</v>
      </c>
      <c r="F98" s="39">
        <f t="shared" si="40"/>
        <v>348.29387600000001</v>
      </c>
      <c r="G98" s="34">
        <v>15.2</v>
      </c>
      <c r="H98" s="34">
        <v>15.2</v>
      </c>
      <c r="I98" s="33">
        <f t="shared" si="41"/>
        <v>4600.7359999999999</v>
      </c>
      <c r="J98" s="33">
        <v>100</v>
      </c>
      <c r="K98" s="33">
        <f t="shared" si="34"/>
        <v>4700.7359999999999</v>
      </c>
      <c r="L98" s="36">
        <f t="shared" si="45"/>
        <v>46.007359999999998</v>
      </c>
      <c r="M98" s="33">
        <v>121.76</v>
      </c>
      <c r="N98" s="33">
        <v>344.08</v>
      </c>
      <c r="O98" s="33"/>
      <c r="P98" s="33">
        <v>20</v>
      </c>
      <c r="Q98" s="33">
        <f>I98*5%</f>
        <v>230.0368</v>
      </c>
      <c r="R98" s="33"/>
      <c r="S98" s="33"/>
      <c r="T98" s="1">
        <f t="shared" si="35"/>
        <v>250.0368</v>
      </c>
      <c r="U98" s="36">
        <f t="shared" si="42"/>
        <v>761.88415999999995</v>
      </c>
      <c r="V98" s="40">
        <f t="shared" si="43"/>
        <v>3938.8518399999998</v>
      </c>
      <c r="W98" s="42"/>
    </row>
    <row r="99" spans="1:23" ht="27.95" customHeight="1" x14ac:dyDescent="0.25">
      <c r="A99" s="37">
        <f t="shared" si="44"/>
        <v>73</v>
      </c>
      <c r="B99" s="30" t="s">
        <v>170</v>
      </c>
      <c r="C99" s="38" t="s">
        <v>171</v>
      </c>
      <c r="D99" s="5">
        <v>302.68</v>
      </c>
      <c r="E99" s="39">
        <f t="shared" si="39"/>
        <v>348.29387600000001</v>
      </c>
      <c r="F99" s="39">
        <f t="shared" si="40"/>
        <v>348.29387600000001</v>
      </c>
      <c r="G99" s="34">
        <v>15.2</v>
      </c>
      <c r="H99" s="34">
        <v>15.2</v>
      </c>
      <c r="I99" s="33">
        <f t="shared" si="41"/>
        <v>4600.7359999999999</v>
      </c>
      <c r="J99" s="33">
        <v>100</v>
      </c>
      <c r="K99" s="33">
        <f t="shared" si="34"/>
        <v>4700.7359999999999</v>
      </c>
      <c r="L99" s="36">
        <f t="shared" si="45"/>
        <v>46.007359999999998</v>
      </c>
      <c r="M99" s="33">
        <v>121.76</v>
      </c>
      <c r="N99" s="33">
        <v>344.08</v>
      </c>
      <c r="O99" s="33"/>
      <c r="P99" s="33"/>
      <c r="Q99" s="33"/>
      <c r="R99" s="33"/>
      <c r="S99" s="33"/>
      <c r="T99" s="1">
        <f t="shared" si="35"/>
        <v>0</v>
      </c>
      <c r="U99" s="36">
        <f t="shared" si="42"/>
        <v>511.84735999999998</v>
      </c>
      <c r="V99" s="40">
        <f t="shared" si="43"/>
        <v>4188.8886400000001</v>
      </c>
      <c r="W99" s="42"/>
    </row>
    <row r="100" spans="1:23" ht="27.95" customHeight="1" x14ac:dyDescent="0.25">
      <c r="A100" s="37">
        <f t="shared" si="44"/>
        <v>74</v>
      </c>
      <c r="B100" s="30" t="s">
        <v>172</v>
      </c>
      <c r="C100" s="38" t="s">
        <v>173</v>
      </c>
      <c r="D100" s="5">
        <v>302.68</v>
      </c>
      <c r="E100" s="39">
        <f t="shared" si="39"/>
        <v>348.29387600000001</v>
      </c>
      <c r="F100" s="39">
        <f t="shared" si="40"/>
        <v>348.29387600000001</v>
      </c>
      <c r="G100" s="34">
        <v>15.2</v>
      </c>
      <c r="H100" s="34">
        <v>15.2</v>
      </c>
      <c r="I100" s="33">
        <f t="shared" si="41"/>
        <v>4600.7359999999999</v>
      </c>
      <c r="J100" s="33">
        <v>100</v>
      </c>
      <c r="K100" s="33">
        <f t="shared" si="34"/>
        <v>4700.7359999999999</v>
      </c>
      <c r="L100" s="36">
        <f t="shared" si="45"/>
        <v>46.007359999999998</v>
      </c>
      <c r="M100" s="33">
        <v>121.76</v>
      </c>
      <c r="N100" s="33">
        <v>344.08</v>
      </c>
      <c r="O100" s="33"/>
      <c r="P100" s="33">
        <v>20</v>
      </c>
      <c r="Q100" s="33">
        <f>I100*5%</f>
        <v>230.0368</v>
      </c>
      <c r="R100" s="33"/>
      <c r="S100" s="33"/>
      <c r="T100" s="1">
        <f t="shared" si="35"/>
        <v>250.0368</v>
      </c>
      <c r="U100" s="36">
        <f t="shared" si="42"/>
        <v>761.88415999999995</v>
      </c>
      <c r="V100" s="40">
        <f t="shared" si="43"/>
        <v>3938.8518399999998</v>
      </c>
      <c r="W100" s="42"/>
    </row>
    <row r="101" spans="1:23" ht="27.95" customHeight="1" x14ac:dyDescent="0.25">
      <c r="A101" s="37">
        <f t="shared" si="44"/>
        <v>75</v>
      </c>
      <c r="B101" s="30" t="s">
        <v>174</v>
      </c>
      <c r="C101" s="38" t="s">
        <v>175</v>
      </c>
      <c r="D101" s="5">
        <v>302.68</v>
      </c>
      <c r="E101" s="39">
        <f t="shared" si="39"/>
        <v>348.29387600000001</v>
      </c>
      <c r="F101" s="39">
        <f t="shared" si="40"/>
        <v>348.29387600000001</v>
      </c>
      <c r="G101" s="34">
        <v>15.2</v>
      </c>
      <c r="H101" s="34">
        <v>15.2</v>
      </c>
      <c r="I101" s="33">
        <f t="shared" si="41"/>
        <v>4600.7359999999999</v>
      </c>
      <c r="J101" s="33">
        <v>100</v>
      </c>
      <c r="K101" s="33">
        <f t="shared" si="34"/>
        <v>4700.7359999999999</v>
      </c>
      <c r="L101" s="36">
        <f t="shared" si="45"/>
        <v>46.007359999999998</v>
      </c>
      <c r="M101" s="33">
        <v>121.76</v>
      </c>
      <c r="N101" s="33">
        <v>344.08</v>
      </c>
      <c r="O101" s="33"/>
      <c r="P101" s="33">
        <v>20</v>
      </c>
      <c r="Q101" s="33">
        <f>I101*5%</f>
        <v>230.0368</v>
      </c>
      <c r="R101" s="33"/>
      <c r="S101" s="33"/>
      <c r="T101" s="1">
        <f t="shared" si="35"/>
        <v>250.0368</v>
      </c>
      <c r="U101" s="36">
        <f t="shared" si="42"/>
        <v>761.88415999999995</v>
      </c>
      <c r="V101" s="40">
        <f t="shared" si="43"/>
        <v>3938.8518399999998</v>
      </c>
      <c r="W101" s="42"/>
    </row>
    <row r="102" spans="1:23" ht="27.95" customHeight="1" x14ac:dyDescent="0.25">
      <c r="A102" s="37">
        <f t="shared" si="44"/>
        <v>76</v>
      </c>
      <c r="B102" s="30" t="s">
        <v>176</v>
      </c>
      <c r="C102" s="38" t="s">
        <v>177</v>
      </c>
      <c r="D102" s="5">
        <v>302.68</v>
      </c>
      <c r="E102" s="39">
        <f t="shared" si="39"/>
        <v>348.29387600000001</v>
      </c>
      <c r="F102" s="39">
        <f t="shared" si="40"/>
        <v>348.29387600000001</v>
      </c>
      <c r="G102" s="34">
        <v>15.2</v>
      </c>
      <c r="H102" s="34">
        <v>15.2</v>
      </c>
      <c r="I102" s="33">
        <f t="shared" si="41"/>
        <v>4600.7359999999999</v>
      </c>
      <c r="J102" s="33">
        <v>100</v>
      </c>
      <c r="K102" s="33">
        <f t="shared" si="34"/>
        <v>4700.7359999999999</v>
      </c>
      <c r="L102" s="36">
        <f t="shared" si="45"/>
        <v>46.007359999999998</v>
      </c>
      <c r="M102" s="33">
        <v>121.76</v>
      </c>
      <c r="N102" s="33">
        <v>344.08</v>
      </c>
      <c r="O102" s="33"/>
      <c r="P102" s="33"/>
      <c r="Q102" s="33"/>
      <c r="R102" s="33"/>
      <c r="S102" s="33"/>
      <c r="T102" s="1">
        <f t="shared" si="35"/>
        <v>0</v>
      </c>
      <c r="U102" s="36">
        <f t="shared" si="42"/>
        <v>511.84735999999998</v>
      </c>
      <c r="V102" s="40">
        <f t="shared" si="43"/>
        <v>4188.8886400000001</v>
      </c>
      <c r="W102" s="42"/>
    </row>
    <row r="103" spans="1:23" ht="27.95" customHeight="1" x14ac:dyDescent="0.25">
      <c r="A103" s="37">
        <f t="shared" si="44"/>
        <v>77</v>
      </c>
      <c r="B103" s="30" t="s">
        <v>178</v>
      </c>
      <c r="C103" s="38" t="s">
        <v>179</v>
      </c>
      <c r="D103" s="5">
        <v>302.68</v>
      </c>
      <c r="E103" s="39">
        <f t="shared" si="39"/>
        <v>348.29387600000001</v>
      </c>
      <c r="F103" s="39">
        <f t="shared" si="40"/>
        <v>348.29387600000001</v>
      </c>
      <c r="G103" s="34">
        <v>15.2</v>
      </c>
      <c r="H103" s="34">
        <v>15.2</v>
      </c>
      <c r="I103" s="33">
        <f t="shared" si="41"/>
        <v>4600.7359999999999</v>
      </c>
      <c r="J103" s="33">
        <v>100</v>
      </c>
      <c r="K103" s="33">
        <f t="shared" si="34"/>
        <v>4700.7359999999999</v>
      </c>
      <c r="L103" s="36">
        <f t="shared" si="45"/>
        <v>46.007359999999998</v>
      </c>
      <c r="M103" s="33">
        <v>121.76</v>
      </c>
      <c r="N103" s="33">
        <v>344.08</v>
      </c>
      <c r="O103" s="33"/>
      <c r="P103" s="33">
        <v>20</v>
      </c>
      <c r="Q103" s="33">
        <f>I103*5%</f>
        <v>230.0368</v>
      </c>
      <c r="R103" s="33"/>
      <c r="S103" s="33"/>
      <c r="T103" s="1">
        <f t="shared" si="35"/>
        <v>250.0368</v>
      </c>
      <c r="U103" s="36">
        <f t="shared" si="42"/>
        <v>761.88415999999995</v>
      </c>
      <c r="V103" s="40">
        <f t="shared" si="43"/>
        <v>3938.8518399999998</v>
      </c>
      <c r="W103" s="42"/>
    </row>
    <row r="104" spans="1:23" ht="27.95" customHeight="1" x14ac:dyDescent="0.25">
      <c r="A104" s="37">
        <f t="shared" si="44"/>
        <v>78</v>
      </c>
      <c r="B104" s="30" t="s">
        <v>333</v>
      </c>
      <c r="C104" s="38" t="s">
        <v>334</v>
      </c>
      <c r="D104" s="5">
        <v>302.68</v>
      </c>
      <c r="E104" s="39">
        <f t="shared" si="39"/>
        <v>348.29387600000001</v>
      </c>
      <c r="F104" s="39">
        <f t="shared" si="40"/>
        <v>348.29387600000001</v>
      </c>
      <c r="G104" s="34">
        <v>15.2</v>
      </c>
      <c r="H104" s="34">
        <v>15.2</v>
      </c>
      <c r="I104" s="33">
        <f t="shared" si="41"/>
        <v>4600.7359999999999</v>
      </c>
      <c r="J104" s="33">
        <v>100</v>
      </c>
      <c r="K104" s="33">
        <f t="shared" si="34"/>
        <v>4700.7359999999999</v>
      </c>
      <c r="L104" s="36">
        <f t="shared" si="45"/>
        <v>46.007359999999998</v>
      </c>
      <c r="M104" s="33">
        <v>121.76</v>
      </c>
      <c r="N104" s="33">
        <v>344.08</v>
      </c>
      <c r="O104" s="33"/>
      <c r="P104" s="33"/>
      <c r="Q104" s="33"/>
      <c r="R104" s="33"/>
      <c r="S104" s="33"/>
      <c r="T104" s="1">
        <f t="shared" si="35"/>
        <v>0</v>
      </c>
      <c r="U104" s="36">
        <f t="shared" si="42"/>
        <v>511.84735999999998</v>
      </c>
      <c r="V104" s="40">
        <f t="shared" si="43"/>
        <v>4188.8886400000001</v>
      </c>
      <c r="W104" s="42"/>
    </row>
    <row r="105" spans="1:23" ht="27.95" customHeight="1" x14ac:dyDescent="0.25">
      <c r="A105" s="37">
        <f t="shared" si="44"/>
        <v>79</v>
      </c>
      <c r="B105" s="30" t="s">
        <v>180</v>
      </c>
      <c r="C105" s="38" t="s">
        <v>181</v>
      </c>
      <c r="D105" s="5">
        <v>302.68</v>
      </c>
      <c r="E105" s="39">
        <f t="shared" si="39"/>
        <v>348.29387600000001</v>
      </c>
      <c r="F105" s="39">
        <f t="shared" si="40"/>
        <v>348.29387600000001</v>
      </c>
      <c r="G105" s="34">
        <v>15.2</v>
      </c>
      <c r="H105" s="34">
        <v>15.2</v>
      </c>
      <c r="I105" s="33">
        <f t="shared" si="41"/>
        <v>4600.7359999999999</v>
      </c>
      <c r="J105" s="33">
        <v>100</v>
      </c>
      <c r="K105" s="33">
        <f t="shared" si="34"/>
        <v>4700.7359999999999</v>
      </c>
      <c r="L105" s="36">
        <f t="shared" si="45"/>
        <v>46.007359999999998</v>
      </c>
      <c r="M105" s="33">
        <v>121.76</v>
      </c>
      <c r="N105" s="33">
        <v>344.08</v>
      </c>
      <c r="O105" s="33"/>
      <c r="P105" s="33"/>
      <c r="Q105" s="33"/>
      <c r="R105" s="33"/>
      <c r="S105" s="33"/>
      <c r="T105" s="1">
        <f t="shared" si="35"/>
        <v>0</v>
      </c>
      <c r="U105" s="36">
        <f t="shared" si="42"/>
        <v>511.84735999999998</v>
      </c>
      <c r="V105" s="40">
        <f t="shared" si="43"/>
        <v>4188.8886400000001</v>
      </c>
      <c r="W105" s="42"/>
    </row>
    <row r="106" spans="1:23" ht="27.95" customHeight="1" x14ac:dyDescent="0.25">
      <c r="A106" s="37">
        <f t="shared" si="44"/>
        <v>80</v>
      </c>
      <c r="B106" s="30" t="s">
        <v>182</v>
      </c>
      <c r="C106" s="38" t="s">
        <v>183</v>
      </c>
      <c r="D106" s="5">
        <v>273.62</v>
      </c>
      <c r="E106" s="39">
        <f t="shared" si="39"/>
        <v>314.854534</v>
      </c>
      <c r="F106" s="39">
        <f t="shared" si="40"/>
        <v>314.854534</v>
      </c>
      <c r="G106" s="34">
        <v>15.2</v>
      </c>
      <c r="H106" s="34">
        <v>15.2</v>
      </c>
      <c r="I106" s="33">
        <f t="shared" si="41"/>
        <v>4159.0239999999994</v>
      </c>
      <c r="J106" s="33">
        <v>100</v>
      </c>
      <c r="K106" s="33">
        <f t="shared" si="34"/>
        <v>4259.0239999999994</v>
      </c>
      <c r="L106" s="36">
        <f t="shared" si="45"/>
        <v>41.590239999999994</v>
      </c>
      <c r="M106" s="33">
        <v>110.07</v>
      </c>
      <c r="N106" s="33">
        <v>296.02</v>
      </c>
      <c r="O106" s="33"/>
      <c r="P106" s="33"/>
      <c r="Q106" s="33"/>
      <c r="R106" s="33"/>
      <c r="S106" s="33"/>
      <c r="T106" s="1">
        <f t="shared" si="35"/>
        <v>0</v>
      </c>
      <c r="U106" s="36">
        <f t="shared" si="42"/>
        <v>447.68023999999997</v>
      </c>
      <c r="V106" s="40">
        <f t="shared" si="43"/>
        <v>3811.3437599999993</v>
      </c>
      <c r="W106" s="42"/>
    </row>
    <row r="107" spans="1:23" ht="27.95" customHeight="1" x14ac:dyDescent="0.25">
      <c r="A107" s="37">
        <f t="shared" si="44"/>
        <v>81</v>
      </c>
      <c r="B107" s="30" t="s">
        <v>184</v>
      </c>
      <c r="C107" s="38" t="s">
        <v>185</v>
      </c>
      <c r="D107" s="5">
        <v>154.11000000000001</v>
      </c>
      <c r="E107" s="39">
        <f t="shared" si="39"/>
        <v>177.33437700000002</v>
      </c>
      <c r="F107" s="39">
        <f t="shared" si="40"/>
        <v>177.33437700000002</v>
      </c>
      <c r="G107" s="34">
        <v>15.2</v>
      </c>
      <c r="H107" s="34">
        <v>15.2</v>
      </c>
      <c r="I107" s="33">
        <f t="shared" si="41"/>
        <v>2342.4720000000002</v>
      </c>
      <c r="J107" s="33">
        <v>100</v>
      </c>
      <c r="K107" s="33">
        <f t="shared" si="34"/>
        <v>2442.4720000000002</v>
      </c>
      <c r="L107" s="36">
        <f t="shared" si="45"/>
        <v>23.424720000000004</v>
      </c>
      <c r="M107" s="33">
        <v>0</v>
      </c>
      <c r="N107" s="33"/>
      <c r="O107" s="33"/>
      <c r="P107" s="33">
        <v>20</v>
      </c>
      <c r="Q107" s="33">
        <f>I107*5%</f>
        <v>117.12360000000001</v>
      </c>
      <c r="R107" s="33"/>
      <c r="S107" s="33"/>
      <c r="T107" s="1">
        <f t="shared" si="35"/>
        <v>137.12360000000001</v>
      </c>
      <c r="U107" s="36">
        <f t="shared" si="42"/>
        <v>160.54832000000002</v>
      </c>
      <c r="V107" s="40">
        <f t="shared" si="43"/>
        <v>2281.9236800000003</v>
      </c>
      <c r="W107" s="42"/>
    </row>
    <row r="108" spans="1:23" ht="27.95" customHeight="1" x14ac:dyDescent="0.25">
      <c r="A108" s="37">
        <f t="shared" si="44"/>
        <v>82</v>
      </c>
      <c r="B108" s="30" t="s">
        <v>186</v>
      </c>
      <c r="C108" s="38" t="s">
        <v>187</v>
      </c>
      <c r="D108" s="5">
        <v>273.62</v>
      </c>
      <c r="E108" s="39">
        <f t="shared" si="39"/>
        <v>314.854534</v>
      </c>
      <c r="F108" s="39">
        <f t="shared" si="40"/>
        <v>314.854534</v>
      </c>
      <c r="G108" s="34">
        <v>15.2</v>
      </c>
      <c r="H108" s="34">
        <v>15.2</v>
      </c>
      <c r="I108" s="33">
        <f t="shared" si="41"/>
        <v>4159.0239999999994</v>
      </c>
      <c r="J108" s="33">
        <v>100</v>
      </c>
      <c r="K108" s="33">
        <f t="shared" si="34"/>
        <v>4259.0239999999994</v>
      </c>
      <c r="L108" s="36">
        <f t="shared" si="45"/>
        <v>41.590239999999994</v>
      </c>
      <c r="M108" s="33">
        <v>110.07</v>
      </c>
      <c r="N108" s="33">
        <v>296.02</v>
      </c>
      <c r="O108" s="33"/>
      <c r="P108" s="33">
        <v>20</v>
      </c>
      <c r="Q108" s="33">
        <f>I108*5%</f>
        <v>207.95119999999997</v>
      </c>
      <c r="R108" s="33"/>
      <c r="S108" s="33"/>
      <c r="T108" s="1">
        <f t="shared" si="35"/>
        <v>227.95119999999997</v>
      </c>
      <c r="U108" s="36">
        <f t="shared" si="42"/>
        <v>675.63143999999988</v>
      </c>
      <c r="V108" s="40">
        <f t="shared" si="43"/>
        <v>3583.3925599999993</v>
      </c>
      <c r="W108" s="42"/>
    </row>
    <row r="109" spans="1:23" ht="27.95" customHeight="1" x14ac:dyDescent="0.25">
      <c r="A109" s="37">
        <f t="shared" si="44"/>
        <v>83</v>
      </c>
      <c r="B109" s="30" t="s">
        <v>188</v>
      </c>
      <c r="C109" s="38" t="s">
        <v>189</v>
      </c>
      <c r="D109" s="5">
        <v>273.62</v>
      </c>
      <c r="E109" s="39">
        <f t="shared" si="39"/>
        <v>314.854534</v>
      </c>
      <c r="F109" s="39">
        <f t="shared" si="40"/>
        <v>314.854534</v>
      </c>
      <c r="G109" s="34">
        <v>15.2</v>
      </c>
      <c r="H109" s="34">
        <v>15.2</v>
      </c>
      <c r="I109" s="33">
        <f t="shared" si="41"/>
        <v>4159.0239999999994</v>
      </c>
      <c r="J109" s="33">
        <v>100</v>
      </c>
      <c r="K109" s="33">
        <f t="shared" si="34"/>
        <v>4259.0239999999994</v>
      </c>
      <c r="L109" s="36">
        <f t="shared" si="45"/>
        <v>41.590239999999994</v>
      </c>
      <c r="M109" s="33">
        <v>110.07</v>
      </c>
      <c r="N109" s="33">
        <v>296.02</v>
      </c>
      <c r="O109" s="33"/>
      <c r="P109" s="33"/>
      <c r="Q109" s="33"/>
      <c r="R109" s="33"/>
      <c r="S109" s="33"/>
      <c r="T109" s="1">
        <f t="shared" si="35"/>
        <v>0</v>
      </c>
      <c r="U109" s="36">
        <f t="shared" si="42"/>
        <v>447.68023999999997</v>
      </c>
      <c r="V109" s="40">
        <f t="shared" si="43"/>
        <v>3811.3437599999993</v>
      </c>
      <c r="W109" s="43"/>
    </row>
    <row r="110" spans="1:23" ht="27.95" customHeight="1" x14ac:dyDescent="0.25">
      <c r="A110" s="37">
        <f t="shared" si="44"/>
        <v>84</v>
      </c>
      <c r="B110" s="30" t="s">
        <v>190</v>
      </c>
      <c r="C110" s="38" t="s">
        <v>191</v>
      </c>
      <c r="D110" s="5">
        <v>273.62</v>
      </c>
      <c r="E110" s="39">
        <f t="shared" si="39"/>
        <v>314.854534</v>
      </c>
      <c r="F110" s="39">
        <f t="shared" si="40"/>
        <v>314.854534</v>
      </c>
      <c r="G110" s="34">
        <v>15.2</v>
      </c>
      <c r="H110" s="34">
        <v>15.2</v>
      </c>
      <c r="I110" s="33">
        <f t="shared" si="41"/>
        <v>4159.0239999999994</v>
      </c>
      <c r="J110" s="33">
        <v>100</v>
      </c>
      <c r="K110" s="33">
        <f t="shared" si="34"/>
        <v>4259.0239999999994</v>
      </c>
      <c r="L110" s="36">
        <f t="shared" si="45"/>
        <v>41.590239999999994</v>
      </c>
      <c r="M110" s="33">
        <v>110.07</v>
      </c>
      <c r="N110" s="33">
        <v>296.02</v>
      </c>
      <c r="O110" s="33"/>
      <c r="P110" s="33"/>
      <c r="Q110" s="33"/>
      <c r="R110" s="33"/>
      <c r="S110" s="33"/>
      <c r="T110" s="1">
        <f t="shared" si="35"/>
        <v>0</v>
      </c>
      <c r="U110" s="36">
        <f t="shared" si="42"/>
        <v>447.68023999999997</v>
      </c>
      <c r="V110" s="40">
        <f t="shared" si="43"/>
        <v>3811.3437599999993</v>
      </c>
      <c r="W110" s="43"/>
    </row>
    <row r="111" spans="1:23" ht="27.95" customHeight="1" x14ac:dyDescent="0.25">
      <c r="A111" s="37">
        <f t="shared" si="44"/>
        <v>85</v>
      </c>
      <c r="B111" s="30" t="s">
        <v>192</v>
      </c>
      <c r="C111" s="38" t="s">
        <v>193</v>
      </c>
      <c r="D111" s="5">
        <v>273.62</v>
      </c>
      <c r="E111" s="39">
        <f t="shared" si="39"/>
        <v>314.854534</v>
      </c>
      <c r="F111" s="39">
        <f t="shared" si="40"/>
        <v>314.854534</v>
      </c>
      <c r="G111" s="34">
        <v>15.2</v>
      </c>
      <c r="H111" s="34">
        <v>15.2</v>
      </c>
      <c r="I111" s="33">
        <f t="shared" si="41"/>
        <v>4159.0239999999994</v>
      </c>
      <c r="J111" s="33">
        <v>100</v>
      </c>
      <c r="K111" s="33">
        <f t="shared" si="34"/>
        <v>4259.0239999999994</v>
      </c>
      <c r="L111" s="36">
        <f t="shared" si="45"/>
        <v>41.590239999999994</v>
      </c>
      <c r="M111" s="33">
        <v>110.07</v>
      </c>
      <c r="N111" s="33">
        <v>296.02</v>
      </c>
      <c r="O111" s="33"/>
      <c r="P111" s="33"/>
      <c r="Q111" s="33"/>
      <c r="R111" s="33"/>
      <c r="S111" s="33"/>
      <c r="T111" s="1">
        <f t="shared" si="35"/>
        <v>0</v>
      </c>
      <c r="U111" s="36">
        <f t="shared" si="42"/>
        <v>447.68023999999997</v>
      </c>
      <c r="V111" s="40">
        <f t="shared" si="43"/>
        <v>3811.3437599999993</v>
      </c>
      <c r="W111" s="42"/>
    </row>
    <row r="112" spans="1:23" ht="27.95" customHeight="1" x14ac:dyDescent="0.25">
      <c r="A112" s="37">
        <f t="shared" si="44"/>
        <v>86</v>
      </c>
      <c r="B112" s="30" t="s">
        <v>194</v>
      </c>
      <c r="C112" s="38" t="s">
        <v>195</v>
      </c>
      <c r="D112" s="5">
        <v>273.62</v>
      </c>
      <c r="E112" s="39">
        <f t="shared" si="39"/>
        <v>314.854534</v>
      </c>
      <c r="F112" s="39">
        <f t="shared" si="40"/>
        <v>314.854534</v>
      </c>
      <c r="G112" s="34">
        <v>15.2</v>
      </c>
      <c r="H112" s="34">
        <v>15.2</v>
      </c>
      <c r="I112" s="33">
        <f t="shared" si="41"/>
        <v>4159.0239999999994</v>
      </c>
      <c r="J112" s="33">
        <v>100</v>
      </c>
      <c r="K112" s="33">
        <f t="shared" si="34"/>
        <v>4259.0239999999994</v>
      </c>
      <c r="L112" s="36">
        <f t="shared" si="45"/>
        <v>41.590239999999994</v>
      </c>
      <c r="M112" s="33">
        <v>110.07</v>
      </c>
      <c r="N112" s="33">
        <v>296.02</v>
      </c>
      <c r="O112" s="33"/>
      <c r="P112" s="33">
        <v>20</v>
      </c>
      <c r="Q112" s="33">
        <f>I112*5%</f>
        <v>207.95119999999997</v>
      </c>
      <c r="R112" s="33"/>
      <c r="S112" s="33">
        <v>575</v>
      </c>
      <c r="T112" s="1">
        <f t="shared" si="35"/>
        <v>802.95119999999997</v>
      </c>
      <c r="U112" s="36">
        <f t="shared" si="42"/>
        <v>1250.6314399999999</v>
      </c>
      <c r="V112" s="40">
        <f t="shared" si="43"/>
        <v>3008.3925599999993</v>
      </c>
      <c r="W112" s="42"/>
    </row>
    <row r="113" spans="1:23" ht="27.95" customHeight="1" x14ac:dyDescent="0.25">
      <c r="A113" s="37">
        <f t="shared" si="44"/>
        <v>87</v>
      </c>
      <c r="B113" s="30" t="s">
        <v>196</v>
      </c>
      <c r="C113" s="38" t="s">
        <v>197</v>
      </c>
      <c r="D113" s="5">
        <v>273.62</v>
      </c>
      <c r="E113" s="39">
        <f t="shared" si="39"/>
        <v>314.854534</v>
      </c>
      <c r="F113" s="39">
        <f t="shared" si="40"/>
        <v>314.854534</v>
      </c>
      <c r="G113" s="34">
        <v>15.2</v>
      </c>
      <c r="H113" s="34">
        <v>15.2</v>
      </c>
      <c r="I113" s="33">
        <f t="shared" si="41"/>
        <v>4159.0239999999994</v>
      </c>
      <c r="J113" s="33">
        <v>100</v>
      </c>
      <c r="K113" s="33">
        <f t="shared" si="34"/>
        <v>4259.0239999999994</v>
      </c>
      <c r="L113" s="36">
        <f t="shared" si="45"/>
        <v>41.590239999999994</v>
      </c>
      <c r="M113" s="33">
        <v>110.07</v>
      </c>
      <c r="N113" s="33">
        <v>296.02</v>
      </c>
      <c r="O113" s="33"/>
      <c r="P113" s="33"/>
      <c r="Q113" s="33"/>
      <c r="R113" s="33"/>
      <c r="S113" s="33"/>
      <c r="T113" s="1">
        <f t="shared" si="35"/>
        <v>0</v>
      </c>
      <c r="U113" s="36">
        <f t="shared" si="42"/>
        <v>447.68023999999997</v>
      </c>
      <c r="V113" s="40">
        <f t="shared" si="43"/>
        <v>3811.3437599999993</v>
      </c>
      <c r="W113" s="42"/>
    </row>
    <row r="114" spans="1:23" ht="27.95" customHeight="1" x14ac:dyDescent="0.25">
      <c r="A114" s="37">
        <f>A113+1</f>
        <v>88</v>
      </c>
      <c r="B114" s="30" t="s">
        <v>198</v>
      </c>
      <c r="C114" s="46" t="s">
        <v>199</v>
      </c>
      <c r="D114" s="5">
        <v>380.91</v>
      </c>
      <c r="E114" s="39">
        <f t="shared" si="39"/>
        <v>438.31313700000004</v>
      </c>
      <c r="F114" s="39">
        <f>E114</f>
        <v>438.31313700000004</v>
      </c>
      <c r="G114" s="34">
        <v>15.2</v>
      </c>
      <c r="H114" s="34">
        <v>15.2</v>
      </c>
      <c r="I114" s="33">
        <f t="shared" si="41"/>
        <v>5789.8320000000003</v>
      </c>
      <c r="J114" s="33">
        <v>100</v>
      </c>
      <c r="K114" s="33">
        <f t="shared" si="34"/>
        <v>5889.8320000000003</v>
      </c>
      <c r="L114" s="36">
        <f t="shared" si="45"/>
        <v>57.898320000000005</v>
      </c>
      <c r="M114" s="33">
        <v>153.22999999999999</v>
      </c>
      <c r="N114" s="33">
        <v>488.85</v>
      </c>
      <c r="O114" s="33"/>
      <c r="P114" s="33"/>
      <c r="Q114" s="33"/>
      <c r="R114" s="33"/>
      <c r="S114" s="33"/>
      <c r="T114" s="1">
        <f t="shared" si="35"/>
        <v>0</v>
      </c>
      <c r="U114" s="36">
        <f t="shared" si="42"/>
        <v>699.97832000000005</v>
      </c>
      <c r="V114" s="40">
        <f t="shared" si="43"/>
        <v>5189.8536800000002</v>
      </c>
      <c r="W114" s="42"/>
    </row>
    <row r="115" spans="1:23" ht="27.95" customHeight="1" x14ac:dyDescent="0.25">
      <c r="A115" s="37">
        <f>A114+1</f>
        <v>89</v>
      </c>
      <c r="B115" s="30" t="s">
        <v>200</v>
      </c>
      <c r="C115" s="38" t="s">
        <v>201</v>
      </c>
      <c r="D115" s="5">
        <v>275.33</v>
      </c>
      <c r="E115" s="39">
        <f t="shared" si="39"/>
        <v>316.82223099999999</v>
      </c>
      <c r="F115" s="39">
        <f>E115</f>
        <v>316.82223099999999</v>
      </c>
      <c r="G115" s="34">
        <v>15.2</v>
      </c>
      <c r="H115" s="34">
        <v>15.2</v>
      </c>
      <c r="I115" s="33">
        <f t="shared" si="41"/>
        <v>4185.0159999999996</v>
      </c>
      <c r="J115" s="33">
        <v>100</v>
      </c>
      <c r="K115" s="33">
        <f t="shared" si="34"/>
        <v>4285.0159999999996</v>
      </c>
      <c r="L115" s="36">
        <f t="shared" si="45"/>
        <v>41.850159999999995</v>
      </c>
      <c r="M115" s="33">
        <v>110.76</v>
      </c>
      <c r="N115" s="33">
        <v>298.85000000000002</v>
      </c>
      <c r="O115" s="33"/>
      <c r="P115" s="33">
        <v>20</v>
      </c>
      <c r="Q115" s="33">
        <f>I115*5%</f>
        <v>209.2508</v>
      </c>
      <c r="R115" s="33"/>
      <c r="S115" s="33">
        <v>575</v>
      </c>
      <c r="T115" s="1">
        <f t="shared" si="35"/>
        <v>804.25080000000003</v>
      </c>
      <c r="U115" s="36">
        <f t="shared" si="42"/>
        <v>1255.7109599999999</v>
      </c>
      <c r="V115" s="40">
        <f t="shared" si="43"/>
        <v>3029.3050399999997</v>
      </c>
      <c r="W115" s="42"/>
    </row>
    <row r="116" spans="1:23" ht="27.95" customHeight="1" x14ac:dyDescent="0.25">
      <c r="A116" s="37">
        <f>A115+1</f>
        <v>90</v>
      </c>
      <c r="B116" s="30" t="s">
        <v>202</v>
      </c>
      <c r="C116" s="38" t="s">
        <v>203</v>
      </c>
      <c r="D116" s="5">
        <v>275.33</v>
      </c>
      <c r="E116" s="39">
        <f t="shared" si="39"/>
        <v>316.82223099999999</v>
      </c>
      <c r="F116" s="39">
        <f>E116</f>
        <v>316.82223099999999</v>
      </c>
      <c r="G116" s="34">
        <v>15.2</v>
      </c>
      <c r="H116" s="34">
        <v>15.2</v>
      </c>
      <c r="I116" s="33">
        <f t="shared" si="41"/>
        <v>4185.0159999999996</v>
      </c>
      <c r="J116" s="33">
        <v>100</v>
      </c>
      <c r="K116" s="33">
        <f t="shared" si="34"/>
        <v>4285.0159999999996</v>
      </c>
      <c r="L116" s="36">
        <f t="shared" si="45"/>
        <v>41.850159999999995</v>
      </c>
      <c r="M116" s="33">
        <v>110.76</v>
      </c>
      <c r="N116" s="33">
        <v>298.85000000000002</v>
      </c>
      <c r="O116" s="33"/>
      <c r="P116" s="33">
        <v>20</v>
      </c>
      <c r="Q116" s="33">
        <f>I116*5%</f>
        <v>209.2508</v>
      </c>
      <c r="R116" s="33"/>
      <c r="S116" s="33"/>
      <c r="T116" s="1">
        <f t="shared" si="35"/>
        <v>229.2508</v>
      </c>
      <c r="U116" s="36">
        <f t="shared" si="42"/>
        <v>680.71096</v>
      </c>
      <c r="V116" s="40">
        <f t="shared" si="43"/>
        <v>3604.3050399999997</v>
      </c>
      <c r="W116" s="42"/>
    </row>
    <row r="117" spans="1:23" ht="27.95" customHeight="1" x14ac:dyDescent="0.25">
      <c r="A117" s="37"/>
      <c r="B117" s="56"/>
      <c r="C117" s="31" t="s">
        <v>206</v>
      </c>
      <c r="D117" s="5"/>
      <c r="E117" s="39"/>
      <c r="F117" s="39"/>
      <c r="G117" s="34"/>
      <c r="H117" s="34"/>
      <c r="I117" s="33"/>
      <c r="J117" s="33"/>
      <c r="K117" s="33"/>
      <c r="L117" s="36"/>
      <c r="M117" s="33"/>
      <c r="N117" s="33"/>
      <c r="O117" s="33"/>
      <c r="P117" s="33"/>
      <c r="Q117" s="33"/>
      <c r="R117" s="33"/>
      <c r="S117" s="33"/>
      <c r="T117" s="1"/>
      <c r="U117" s="36"/>
      <c r="V117" s="40"/>
    </row>
    <row r="118" spans="1:23" ht="27.95" customHeight="1" x14ac:dyDescent="0.25">
      <c r="A118" s="37">
        <f>A116+1</f>
        <v>91</v>
      </c>
      <c r="B118" s="30" t="s">
        <v>217</v>
      </c>
      <c r="C118" s="38" t="s">
        <v>218</v>
      </c>
      <c r="D118" s="5">
        <v>443.42</v>
      </c>
      <c r="E118" s="39">
        <f t="shared" ref="E118:E141" si="46">D118*1.1507</f>
        <v>510.24339400000002</v>
      </c>
      <c r="F118" s="39">
        <f t="shared" ref="F118:F141" si="47">E118</f>
        <v>510.24339400000002</v>
      </c>
      <c r="G118" s="34">
        <v>15.2</v>
      </c>
      <c r="H118" s="34">
        <v>15.2</v>
      </c>
      <c r="I118" s="33">
        <f t="shared" ref="I118:I141" si="48">D118*H118</f>
        <v>6739.9840000000004</v>
      </c>
      <c r="J118" s="33">
        <v>100</v>
      </c>
      <c r="K118" s="33">
        <f t="shared" si="34"/>
        <v>6839.9840000000004</v>
      </c>
      <c r="L118" s="36">
        <v>0</v>
      </c>
      <c r="M118" s="33">
        <v>178.38</v>
      </c>
      <c r="N118" s="33">
        <v>647.66</v>
      </c>
      <c r="O118" s="33"/>
      <c r="P118" s="33">
        <v>0</v>
      </c>
      <c r="Q118" s="33">
        <f>I118*5%</f>
        <v>336.99920000000003</v>
      </c>
      <c r="R118" s="33"/>
      <c r="S118" s="33"/>
      <c r="T118" s="1">
        <f t="shared" si="35"/>
        <v>336.99920000000003</v>
      </c>
      <c r="U118" s="36">
        <f t="shared" ref="U118:U141" si="49">SUM(L118+M118+N118+O118+P118+Q118+R118+S118)</f>
        <v>1163.0391999999999</v>
      </c>
      <c r="V118" s="40">
        <f t="shared" ref="V118:V141" si="50">K118-U118</f>
        <v>5676.9448000000002</v>
      </c>
      <c r="W118" s="42"/>
    </row>
    <row r="119" spans="1:23" ht="27.95" customHeight="1" x14ac:dyDescent="0.25">
      <c r="A119" s="37">
        <f>A118+1</f>
        <v>92</v>
      </c>
      <c r="B119" s="30" t="s">
        <v>209</v>
      </c>
      <c r="C119" s="38" t="s">
        <v>210</v>
      </c>
      <c r="D119" s="5">
        <v>449.98</v>
      </c>
      <c r="E119" s="39">
        <f t="shared" si="46"/>
        <v>517.79198600000007</v>
      </c>
      <c r="F119" s="39">
        <f t="shared" si="47"/>
        <v>517.79198600000007</v>
      </c>
      <c r="G119" s="34">
        <v>15.2</v>
      </c>
      <c r="H119" s="34">
        <v>15.2</v>
      </c>
      <c r="I119" s="33">
        <f t="shared" si="48"/>
        <v>6839.6959999999999</v>
      </c>
      <c r="J119" s="33">
        <v>100</v>
      </c>
      <c r="K119" s="33">
        <f t="shared" si="34"/>
        <v>6939.6959999999999</v>
      </c>
      <c r="L119" s="36">
        <f t="shared" ref="L119:L141" si="51">I119*1%</f>
        <v>68.396960000000007</v>
      </c>
      <c r="M119" s="33">
        <v>181.02</v>
      </c>
      <c r="N119" s="33">
        <v>665.52</v>
      </c>
      <c r="O119" s="33"/>
      <c r="P119" s="33">
        <v>20</v>
      </c>
      <c r="Q119" s="33">
        <f>I119*5%</f>
        <v>341.98480000000001</v>
      </c>
      <c r="R119" s="33"/>
      <c r="S119" s="33"/>
      <c r="T119" s="1">
        <f t="shared" si="35"/>
        <v>361.98480000000001</v>
      </c>
      <c r="U119" s="36">
        <f t="shared" si="49"/>
        <v>1276.9217599999999</v>
      </c>
      <c r="V119" s="40">
        <f t="shared" si="50"/>
        <v>5662.7742399999997</v>
      </c>
      <c r="W119" s="42"/>
    </row>
    <row r="120" spans="1:23" ht="27.95" customHeight="1" x14ac:dyDescent="0.25">
      <c r="A120" s="37">
        <f t="shared" ref="A120:A140" si="52">A119+1</f>
        <v>93</v>
      </c>
      <c r="B120" s="30" t="s">
        <v>211</v>
      </c>
      <c r="C120" s="38" t="s">
        <v>212</v>
      </c>
      <c r="D120" s="5">
        <v>324.45</v>
      </c>
      <c r="E120" s="39">
        <f t="shared" si="46"/>
        <v>373.34461500000003</v>
      </c>
      <c r="F120" s="39">
        <f t="shared" si="47"/>
        <v>373.34461500000003</v>
      </c>
      <c r="G120" s="34">
        <v>15.2</v>
      </c>
      <c r="H120" s="34">
        <v>15.2</v>
      </c>
      <c r="I120" s="33">
        <f t="shared" si="48"/>
        <v>4931.6399999999994</v>
      </c>
      <c r="J120" s="33">
        <v>100</v>
      </c>
      <c r="K120" s="33">
        <f t="shared" si="34"/>
        <v>5031.6399999999994</v>
      </c>
      <c r="L120" s="36">
        <f t="shared" si="51"/>
        <v>49.316399999999994</v>
      </c>
      <c r="M120" s="33">
        <v>130.52000000000001</v>
      </c>
      <c r="N120" s="33">
        <v>380.08</v>
      </c>
      <c r="O120" s="33"/>
      <c r="P120" s="33"/>
      <c r="Q120" s="33"/>
      <c r="R120" s="33"/>
      <c r="S120" s="33"/>
      <c r="T120" s="1">
        <f t="shared" si="35"/>
        <v>0</v>
      </c>
      <c r="U120" s="36">
        <f t="shared" si="49"/>
        <v>559.91639999999995</v>
      </c>
      <c r="V120" s="40">
        <f t="shared" si="50"/>
        <v>4471.7235999999994</v>
      </c>
      <c r="W120" s="42"/>
    </row>
    <row r="121" spans="1:23" ht="27.95" customHeight="1" x14ac:dyDescent="0.25">
      <c r="A121" s="37">
        <f t="shared" si="52"/>
        <v>94</v>
      </c>
      <c r="B121" s="30" t="s">
        <v>213</v>
      </c>
      <c r="C121" s="38" t="s">
        <v>214</v>
      </c>
      <c r="D121" s="5">
        <v>367.5</v>
      </c>
      <c r="E121" s="39">
        <f t="shared" si="46"/>
        <v>422.88225</v>
      </c>
      <c r="F121" s="39">
        <f t="shared" si="47"/>
        <v>422.88225</v>
      </c>
      <c r="G121" s="34">
        <v>15.2</v>
      </c>
      <c r="H121" s="34">
        <v>15.2</v>
      </c>
      <c r="I121" s="33">
        <f t="shared" si="48"/>
        <v>5586</v>
      </c>
      <c r="J121" s="33">
        <v>100</v>
      </c>
      <c r="K121" s="33">
        <f t="shared" si="34"/>
        <v>5686</v>
      </c>
      <c r="L121" s="36">
        <f t="shared" si="51"/>
        <v>55.86</v>
      </c>
      <c r="M121" s="33">
        <v>143.69999999999999</v>
      </c>
      <c r="N121" s="33">
        <v>451.28</v>
      </c>
      <c r="O121" s="33"/>
      <c r="P121" s="33">
        <v>20</v>
      </c>
      <c r="Q121" s="33">
        <f>I121*5%</f>
        <v>279.3</v>
      </c>
      <c r="R121" s="33"/>
      <c r="S121" s="33"/>
      <c r="T121" s="1">
        <f t="shared" si="35"/>
        <v>299.3</v>
      </c>
      <c r="U121" s="36">
        <f t="shared" si="49"/>
        <v>950.13999999999987</v>
      </c>
      <c r="V121" s="40">
        <f t="shared" si="50"/>
        <v>4735.8600000000006</v>
      </c>
      <c r="W121" s="48"/>
    </row>
    <row r="122" spans="1:23" ht="27.95" customHeight="1" x14ac:dyDescent="0.25">
      <c r="A122" s="37">
        <f t="shared" si="52"/>
        <v>95</v>
      </c>
      <c r="B122" s="30" t="s">
        <v>215</v>
      </c>
      <c r="C122" s="38" t="s">
        <v>216</v>
      </c>
      <c r="D122" s="5">
        <v>324.45</v>
      </c>
      <c r="E122" s="39">
        <f t="shared" si="46"/>
        <v>373.34461500000003</v>
      </c>
      <c r="F122" s="39">
        <f t="shared" si="47"/>
        <v>373.34461500000003</v>
      </c>
      <c r="G122" s="34">
        <v>15.2</v>
      </c>
      <c r="H122" s="34">
        <v>15.2</v>
      </c>
      <c r="I122" s="33">
        <f t="shared" si="48"/>
        <v>4931.6399999999994</v>
      </c>
      <c r="J122" s="33">
        <v>100</v>
      </c>
      <c r="K122" s="33">
        <f t="shared" si="34"/>
        <v>5031.6399999999994</v>
      </c>
      <c r="L122" s="36">
        <f t="shared" si="51"/>
        <v>49.316399999999994</v>
      </c>
      <c r="M122" s="33">
        <v>130.52000000000001</v>
      </c>
      <c r="N122" s="33">
        <v>380.08</v>
      </c>
      <c r="O122" s="33"/>
      <c r="P122" s="33"/>
      <c r="Q122" s="33"/>
      <c r="R122" s="33"/>
      <c r="S122" s="33"/>
      <c r="T122" s="1">
        <f t="shared" si="35"/>
        <v>0</v>
      </c>
      <c r="U122" s="36">
        <f t="shared" si="49"/>
        <v>559.91639999999995</v>
      </c>
      <c r="V122" s="40">
        <f t="shared" si="50"/>
        <v>4471.7235999999994</v>
      </c>
      <c r="W122" s="42"/>
    </row>
    <row r="123" spans="1:23" ht="27.95" customHeight="1" x14ac:dyDescent="0.25">
      <c r="A123" s="37">
        <f>A122+1</f>
        <v>96</v>
      </c>
      <c r="B123" s="30" t="s">
        <v>219</v>
      </c>
      <c r="C123" s="38" t="s">
        <v>220</v>
      </c>
      <c r="D123" s="5">
        <v>324.45</v>
      </c>
      <c r="E123" s="39">
        <f t="shared" si="46"/>
        <v>373.34461500000003</v>
      </c>
      <c r="F123" s="39">
        <f t="shared" si="47"/>
        <v>373.34461500000003</v>
      </c>
      <c r="G123" s="34">
        <v>15.2</v>
      </c>
      <c r="H123" s="34">
        <v>15.2</v>
      </c>
      <c r="I123" s="33">
        <f t="shared" si="48"/>
        <v>4931.6399999999994</v>
      </c>
      <c r="J123" s="33">
        <v>100</v>
      </c>
      <c r="K123" s="33">
        <f t="shared" si="34"/>
        <v>5031.6399999999994</v>
      </c>
      <c r="L123" s="36">
        <f t="shared" si="51"/>
        <v>49.316399999999994</v>
      </c>
      <c r="M123" s="33">
        <v>130.52000000000001</v>
      </c>
      <c r="N123" s="33">
        <v>380.08</v>
      </c>
      <c r="O123" s="33"/>
      <c r="P123" s="33"/>
      <c r="Q123" s="33"/>
      <c r="R123" s="33"/>
      <c r="S123" s="33"/>
      <c r="T123" s="1">
        <f t="shared" si="35"/>
        <v>0</v>
      </c>
      <c r="U123" s="36">
        <f t="shared" si="49"/>
        <v>559.91639999999995</v>
      </c>
      <c r="V123" s="40">
        <f t="shared" si="50"/>
        <v>4471.7235999999994</v>
      </c>
      <c r="W123" s="42"/>
    </row>
    <row r="124" spans="1:23" ht="27.95" customHeight="1" x14ac:dyDescent="0.25">
      <c r="A124" s="37">
        <f t="shared" si="52"/>
        <v>97</v>
      </c>
      <c r="B124" s="30" t="s">
        <v>221</v>
      </c>
      <c r="C124" s="38" t="s">
        <v>222</v>
      </c>
      <c r="D124" s="5">
        <v>324.45</v>
      </c>
      <c r="E124" s="39">
        <f t="shared" si="46"/>
        <v>373.34461500000003</v>
      </c>
      <c r="F124" s="39">
        <f t="shared" si="47"/>
        <v>373.34461500000003</v>
      </c>
      <c r="G124" s="34">
        <v>15.2</v>
      </c>
      <c r="H124" s="34">
        <v>15.2</v>
      </c>
      <c r="I124" s="33">
        <f t="shared" si="48"/>
        <v>4931.6399999999994</v>
      </c>
      <c r="J124" s="33">
        <v>100</v>
      </c>
      <c r="K124" s="33">
        <f t="shared" si="34"/>
        <v>5031.6399999999994</v>
      </c>
      <c r="L124" s="36">
        <f t="shared" si="51"/>
        <v>49.316399999999994</v>
      </c>
      <c r="M124" s="33">
        <v>130.52000000000001</v>
      </c>
      <c r="N124" s="33">
        <v>380.08</v>
      </c>
      <c r="O124" s="33"/>
      <c r="P124" s="33"/>
      <c r="Q124" s="33"/>
      <c r="R124" s="33"/>
      <c r="S124" s="33"/>
      <c r="T124" s="1">
        <f t="shared" si="35"/>
        <v>0</v>
      </c>
      <c r="U124" s="36">
        <f t="shared" si="49"/>
        <v>559.91639999999995</v>
      </c>
      <c r="V124" s="40">
        <f t="shared" si="50"/>
        <v>4471.7235999999994</v>
      </c>
      <c r="W124" s="42"/>
    </row>
    <row r="125" spans="1:23" ht="27.95" customHeight="1" x14ac:dyDescent="0.25">
      <c r="A125" s="37">
        <f t="shared" si="52"/>
        <v>98</v>
      </c>
      <c r="B125" s="30" t="s">
        <v>223</v>
      </c>
      <c r="C125" s="38" t="s">
        <v>224</v>
      </c>
      <c r="D125" s="5">
        <v>324.45</v>
      </c>
      <c r="E125" s="39">
        <f t="shared" si="46"/>
        <v>373.34461500000003</v>
      </c>
      <c r="F125" s="39">
        <f t="shared" si="47"/>
        <v>373.34461500000003</v>
      </c>
      <c r="G125" s="37">
        <v>15.2</v>
      </c>
      <c r="H125" s="34">
        <v>15.2</v>
      </c>
      <c r="I125" s="33">
        <f t="shared" si="48"/>
        <v>4931.6399999999994</v>
      </c>
      <c r="J125" s="33">
        <v>100</v>
      </c>
      <c r="K125" s="33">
        <f t="shared" si="34"/>
        <v>5031.6399999999994</v>
      </c>
      <c r="L125" s="36">
        <f t="shared" si="51"/>
        <v>49.316399999999994</v>
      </c>
      <c r="M125" s="33">
        <v>130.52000000000001</v>
      </c>
      <c r="N125" s="33">
        <v>380.08</v>
      </c>
      <c r="O125" s="33"/>
      <c r="P125" s="33">
        <v>20</v>
      </c>
      <c r="Q125" s="33">
        <f>I125*5%</f>
        <v>246.58199999999999</v>
      </c>
      <c r="R125" s="33"/>
      <c r="S125" s="33"/>
      <c r="T125" s="1">
        <f t="shared" si="35"/>
        <v>266.58199999999999</v>
      </c>
      <c r="U125" s="36">
        <f t="shared" si="49"/>
        <v>826.49839999999995</v>
      </c>
      <c r="V125" s="40">
        <f t="shared" si="50"/>
        <v>4205.141599999999</v>
      </c>
      <c r="W125" s="48"/>
    </row>
    <row r="126" spans="1:23" ht="27.95" customHeight="1" x14ac:dyDescent="0.25">
      <c r="A126" s="37">
        <f t="shared" si="52"/>
        <v>99</v>
      </c>
      <c r="B126" s="30" t="s">
        <v>225</v>
      </c>
      <c r="C126" s="38" t="s">
        <v>226</v>
      </c>
      <c r="D126" s="5">
        <v>324.45</v>
      </c>
      <c r="E126" s="39">
        <f t="shared" si="46"/>
        <v>373.34461500000003</v>
      </c>
      <c r="F126" s="39">
        <f t="shared" si="47"/>
        <v>373.34461500000003</v>
      </c>
      <c r="G126" s="34">
        <v>15.2</v>
      </c>
      <c r="H126" s="34">
        <v>15.2</v>
      </c>
      <c r="I126" s="33">
        <f t="shared" si="48"/>
        <v>4931.6399999999994</v>
      </c>
      <c r="J126" s="33">
        <v>100</v>
      </c>
      <c r="K126" s="33">
        <f t="shared" si="34"/>
        <v>5031.6399999999994</v>
      </c>
      <c r="L126" s="36">
        <f t="shared" si="51"/>
        <v>49.316399999999994</v>
      </c>
      <c r="M126" s="33">
        <v>130.52000000000001</v>
      </c>
      <c r="N126" s="33">
        <v>380.08</v>
      </c>
      <c r="O126" s="33"/>
      <c r="P126" s="33">
        <v>20</v>
      </c>
      <c r="Q126" s="33">
        <f>I126*5%</f>
        <v>246.58199999999999</v>
      </c>
      <c r="R126" s="33"/>
      <c r="S126" s="33"/>
      <c r="T126" s="1">
        <f t="shared" si="35"/>
        <v>266.58199999999999</v>
      </c>
      <c r="U126" s="36">
        <f t="shared" si="49"/>
        <v>826.49839999999995</v>
      </c>
      <c r="V126" s="40">
        <f t="shared" si="50"/>
        <v>4205.141599999999</v>
      </c>
      <c r="W126" s="48"/>
    </row>
    <row r="127" spans="1:23" ht="27.95" customHeight="1" x14ac:dyDescent="0.25">
      <c r="A127" s="37">
        <f t="shared" si="52"/>
        <v>100</v>
      </c>
      <c r="B127" s="30" t="s">
        <v>227</v>
      </c>
      <c r="C127" s="38" t="s">
        <v>228</v>
      </c>
      <c r="D127" s="5">
        <v>302.82</v>
      </c>
      <c r="E127" s="39">
        <f t="shared" si="46"/>
        <v>348.45497399999999</v>
      </c>
      <c r="F127" s="39">
        <f t="shared" si="47"/>
        <v>348.45497399999999</v>
      </c>
      <c r="G127" s="34">
        <v>15.2</v>
      </c>
      <c r="H127" s="34">
        <v>15.2</v>
      </c>
      <c r="I127" s="33">
        <f t="shared" si="48"/>
        <v>4602.8639999999996</v>
      </c>
      <c r="J127" s="33">
        <v>100</v>
      </c>
      <c r="K127" s="33">
        <f t="shared" si="34"/>
        <v>4702.8639999999996</v>
      </c>
      <c r="L127" s="36">
        <f t="shared" si="51"/>
        <v>46.028639999999996</v>
      </c>
      <c r="M127" s="33">
        <v>121.82</v>
      </c>
      <c r="N127" s="33">
        <v>344.31</v>
      </c>
      <c r="O127" s="33"/>
      <c r="P127" s="33">
        <v>20</v>
      </c>
      <c r="Q127" s="33">
        <f>I127*5%</f>
        <v>230.14319999999998</v>
      </c>
      <c r="R127" s="33"/>
      <c r="S127" s="33"/>
      <c r="T127" s="1">
        <f t="shared" si="35"/>
        <v>250.14319999999998</v>
      </c>
      <c r="U127" s="36">
        <f t="shared" si="49"/>
        <v>762.30183999999997</v>
      </c>
      <c r="V127" s="40">
        <f t="shared" si="50"/>
        <v>3940.5621599999995</v>
      </c>
      <c r="W127" s="42"/>
    </row>
    <row r="128" spans="1:23" ht="30" customHeight="1" x14ac:dyDescent="0.25">
      <c r="A128" s="37">
        <f t="shared" si="52"/>
        <v>101</v>
      </c>
      <c r="B128" s="30" t="s">
        <v>229</v>
      </c>
      <c r="C128" s="38" t="s">
        <v>230</v>
      </c>
      <c r="D128" s="5">
        <v>302.82</v>
      </c>
      <c r="E128" s="39">
        <f t="shared" si="46"/>
        <v>348.45497399999999</v>
      </c>
      <c r="F128" s="39">
        <f t="shared" si="47"/>
        <v>348.45497399999999</v>
      </c>
      <c r="G128" s="34">
        <v>15.2</v>
      </c>
      <c r="H128" s="34">
        <v>15.2</v>
      </c>
      <c r="I128" s="33">
        <f t="shared" si="48"/>
        <v>4602.8639999999996</v>
      </c>
      <c r="J128" s="33">
        <v>100</v>
      </c>
      <c r="K128" s="33">
        <f t="shared" si="34"/>
        <v>4702.8639999999996</v>
      </c>
      <c r="L128" s="36">
        <f t="shared" si="51"/>
        <v>46.028639999999996</v>
      </c>
      <c r="M128" s="33">
        <v>121.82</v>
      </c>
      <c r="N128" s="33">
        <v>344.31</v>
      </c>
      <c r="O128" s="33"/>
      <c r="P128" s="33"/>
      <c r="Q128" s="33"/>
      <c r="R128" s="33"/>
      <c r="S128" s="33"/>
      <c r="T128" s="1">
        <f t="shared" si="35"/>
        <v>0</v>
      </c>
      <c r="U128" s="36">
        <f t="shared" si="49"/>
        <v>512.15863999999999</v>
      </c>
      <c r="V128" s="40">
        <f t="shared" si="50"/>
        <v>4190.7053599999999</v>
      </c>
      <c r="W128" s="42"/>
    </row>
    <row r="129" spans="1:23" ht="27.95" customHeight="1" x14ac:dyDescent="0.25">
      <c r="A129" s="37">
        <f t="shared" si="52"/>
        <v>102</v>
      </c>
      <c r="B129" s="30" t="s">
        <v>231</v>
      </c>
      <c r="C129" s="38" t="s">
        <v>232</v>
      </c>
      <c r="D129" s="5">
        <v>302.82</v>
      </c>
      <c r="E129" s="39">
        <f t="shared" si="46"/>
        <v>348.45497399999999</v>
      </c>
      <c r="F129" s="39">
        <f t="shared" si="47"/>
        <v>348.45497399999999</v>
      </c>
      <c r="G129" s="34">
        <v>15.2</v>
      </c>
      <c r="H129" s="34">
        <v>15.2</v>
      </c>
      <c r="I129" s="33">
        <f t="shared" si="48"/>
        <v>4602.8639999999996</v>
      </c>
      <c r="J129" s="33">
        <v>100</v>
      </c>
      <c r="K129" s="33">
        <f t="shared" si="34"/>
        <v>4702.8639999999996</v>
      </c>
      <c r="L129" s="36">
        <f t="shared" si="51"/>
        <v>46.028639999999996</v>
      </c>
      <c r="M129" s="33">
        <v>121.82</v>
      </c>
      <c r="N129" s="33">
        <v>344.31</v>
      </c>
      <c r="O129" s="33"/>
      <c r="P129" s="33">
        <v>20</v>
      </c>
      <c r="Q129" s="33">
        <f>I129*5%</f>
        <v>230.14319999999998</v>
      </c>
      <c r="R129" s="33"/>
      <c r="S129" s="33"/>
      <c r="T129" s="1">
        <f t="shared" si="35"/>
        <v>250.14319999999998</v>
      </c>
      <c r="U129" s="36">
        <f t="shared" si="49"/>
        <v>762.30183999999997</v>
      </c>
      <c r="V129" s="40">
        <f t="shared" si="50"/>
        <v>3940.5621599999995</v>
      </c>
      <c r="W129" s="42"/>
    </row>
    <row r="130" spans="1:23" ht="27.95" customHeight="1" x14ac:dyDescent="0.25">
      <c r="A130" s="37">
        <f t="shared" si="52"/>
        <v>103</v>
      </c>
      <c r="B130" s="30" t="s">
        <v>233</v>
      </c>
      <c r="C130" s="38" t="s">
        <v>234</v>
      </c>
      <c r="D130" s="5">
        <v>302.82</v>
      </c>
      <c r="E130" s="39">
        <f t="shared" si="46"/>
        <v>348.45497399999999</v>
      </c>
      <c r="F130" s="39">
        <f t="shared" si="47"/>
        <v>348.45497399999999</v>
      </c>
      <c r="G130" s="34">
        <v>15.2</v>
      </c>
      <c r="H130" s="34">
        <v>15.2</v>
      </c>
      <c r="I130" s="33">
        <f t="shared" si="48"/>
        <v>4602.8639999999996</v>
      </c>
      <c r="J130" s="33">
        <v>100</v>
      </c>
      <c r="K130" s="33">
        <f t="shared" si="34"/>
        <v>4702.8639999999996</v>
      </c>
      <c r="L130" s="36">
        <f t="shared" si="51"/>
        <v>46.028639999999996</v>
      </c>
      <c r="M130" s="33">
        <v>121.82</v>
      </c>
      <c r="N130" s="33">
        <v>344.31</v>
      </c>
      <c r="O130" s="33"/>
      <c r="P130" s="33">
        <v>20</v>
      </c>
      <c r="Q130" s="33">
        <f>I130*5%</f>
        <v>230.14319999999998</v>
      </c>
      <c r="R130" s="33"/>
      <c r="S130" s="33">
        <v>575</v>
      </c>
      <c r="T130" s="1">
        <f t="shared" si="35"/>
        <v>825.14319999999998</v>
      </c>
      <c r="U130" s="36">
        <f t="shared" si="49"/>
        <v>1337.3018400000001</v>
      </c>
      <c r="V130" s="40">
        <f t="shared" si="50"/>
        <v>3365.5621599999995</v>
      </c>
      <c r="W130" s="42"/>
    </row>
    <row r="131" spans="1:23" ht="27.95" customHeight="1" x14ac:dyDescent="0.25">
      <c r="A131" s="37">
        <f t="shared" si="52"/>
        <v>104</v>
      </c>
      <c r="B131" s="30" t="s">
        <v>235</v>
      </c>
      <c r="C131" s="38" t="s">
        <v>236</v>
      </c>
      <c r="D131" s="5">
        <v>302.82</v>
      </c>
      <c r="E131" s="39">
        <f t="shared" si="46"/>
        <v>348.45497399999999</v>
      </c>
      <c r="F131" s="39">
        <f t="shared" si="47"/>
        <v>348.45497399999999</v>
      </c>
      <c r="G131" s="34">
        <v>15.2</v>
      </c>
      <c r="H131" s="34">
        <v>15.2</v>
      </c>
      <c r="I131" s="33">
        <f t="shared" si="48"/>
        <v>4602.8639999999996</v>
      </c>
      <c r="J131" s="33">
        <v>100</v>
      </c>
      <c r="K131" s="33">
        <f t="shared" si="34"/>
        <v>4702.8639999999996</v>
      </c>
      <c r="L131" s="36">
        <f t="shared" si="51"/>
        <v>46.028639999999996</v>
      </c>
      <c r="M131" s="33">
        <v>121.82</v>
      </c>
      <c r="N131" s="33">
        <v>344.31</v>
      </c>
      <c r="O131" s="33"/>
      <c r="P131" s="33">
        <v>20</v>
      </c>
      <c r="Q131" s="33">
        <f>I131*5%</f>
        <v>230.14319999999998</v>
      </c>
      <c r="R131" s="33"/>
      <c r="S131" s="33"/>
      <c r="T131" s="1">
        <f t="shared" si="35"/>
        <v>250.14319999999998</v>
      </c>
      <c r="U131" s="36">
        <f t="shared" si="49"/>
        <v>762.30183999999997</v>
      </c>
      <c r="V131" s="40">
        <f t="shared" si="50"/>
        <v>3940.5621599999995</v>
      </c>
      <c r="W131" s="48"/>
    </row>
    <row r="132" spans="1:23" ht="27.95" customHeight="1" x14ac:dyDescent="0.25">
      <c r="A132" s="37">
        <f t="shared" si="52"/>
        <v>105</v>
      </c>
      <c r="B132" s="30" t="s">
        <v>237</v>
      </c>
      <c r="C132" s="38" t="s">
        <v>238</v>
      </c>
      <c r="D132" s="5">
        <v>324.45</v>
      </c>
      <c r="E132" s="39">
        <f t="shared" si="46"/>
        <v>373.34461500000003</v>
      </c>
      <c r="F132" s="39">
        <f t="shared" si="47"/>
        <v>373.34461500000003</v>
      </c>
      <c r="G132" s="37">
        <v>15.2</v>
      </c>
      <c r="H132" s="34">
        <v>15.2</v>
      </c>
      <c r="I132" s="33">
        <f t="shared" si="48"/>
        <v>4931.6399999999994</v>
      </c>
      <c r="J132" s="33">
        <v>100</v>
      </c>
      <c r="K132" s="33">
        <f t="shared" si="34"/>
        <v>5031.6399999999994</v>
      </c>
      <c r="L132" s="36">
        <f t="shared" si="51"/>
        <v>49.316399999999994</v>
      </c>
      <c r="M132" s="33">
        <v>130.52000000000001</v>
      </c>
      <c r="N132" s="33">
        <v>380.08</v>
      </c>
      <c r="O132" s="33"/>
      <c r="P132" s="33">
        <v>20</v>
      </c>
      <c r="Q132" s="33">
        <v>246.58</v>
      </c>
      <c r="R132" s="33"/>
      <c r="S132" s="33"/>
      <c r="T132" s="1">
        <f t="shared" si="35"/>
        <v>266.58000000000004</v>
      </c>
      <c r="U132" s="36">
        <f t="shared" si="49"/>
        <v>826.49639999999999</v>
      </c>
      <c r="V132" s="40">
        <f t="shared" si="50"/>
        <v>4205.1435999999994</v>
      </c>
      <c r="W132" s="48"/>
    </row>
    <row r="133" spans="1:23" ht="27.95" customHeight="1" x14ac:dyDescent="0.25">
      <c r="A133" s="37">
        <f>A132+1</f>
        <v>106</v>
      </c>
      <c r="B133" s="30" t="s">
        <v>279</v>
      </c>
      <c r="C133" s="38" t="s">
        <v>280</v>
      </c>
      <c r="D133" s="5">
        <v>296</v>
      </c>
      <c r="E133" s="39">
        <f>D133*1.1507</f>
        <v>340.60720000000003</v>
      </c>
      <c r="F133" s="39">
        <f t="shared" si="47"/>
        <v>340.60720000000003</v>
      </c>
      <c r="G133" s="34">
        <v>15.2</v>
      </c>
      <c r="H133" s="34">
        <v>15.2</v>
      </c>
      <c r="I133" s="33">
        <f>D133*H133</f>
        <v>4499.2</v>
      </c>
      <c r="J133" s="33">
        <v>100</v>
      </c>
      <c r="K133" s="33">
        <f t="shared" si="34"/>
        <v>4599.2</v>
      </c>
      <c r="L133" s="36">
        <f t="shared" si="51"/>
        <v>44.991999999999997</v>
      </c>
      <c r="M133" s="33">
        <v>119.07</v>
      </c>
      <c r="N133" s="33">
        <v>333.03</v>
      </c>
      <c r="O133" s="33"/>
      <c r="P133" s="33"/>
      <c r="Q133" s="33"/>
      <c r="R133" s="33"/>
      <c r="S133" s="33"/>
      <c r="T133" s="1">
        <f t="shared" si="35"/>
        <v>0</v>
      </c>
      <c r="U133" s="36">
        <f t="shared" si="49"/>
        <v>497.09199999999998</v>
      </c>
      <c r="V133" s="40">
        <f t="shared" si="50"/>
        <v>4102.1080000000002</v>
      </c>
      <c r="W133" s="42"/>
    </row>
    <row r="134" spans="1:23" ht="27.95" customHeight="1" x14ac:dyDescent="0.25">
      <c r="A134" s="37">
        <f>A133+1</f>
        <v>107</v>
      </c>
      <c r="B134" s="30" t="s">
        <v>239</v>
      </c>
      <c r="C134" s="38" t="s">
        <v>240</v>
      </c>
      <c r="D134" s="5">
        <v>276.61</v>
      </c>
      <c r="E134" s="39">
        <f t="shared" si="46"/>
        <v>318.29512700000004</v>
      </c>
      <c r="F134" s="39">
        <f t="shared" si="47"/>
        <v>318.29512700000004</v>
      </c>
      <c r="G134" s="34">
        <v>15.2</v>
      </c>
      <c r="H134" s="34">
        <v>15.2</v>
      </c>
      <c r="I134" s="33">
        <f t="shared" si="48"/>
        <v>4204.4719999999998</v>
      </c>
      <c r="J134" s="33">
        <v>100</v>
      </c>
      <c r="K134" s="33">
        <f t="shared" si="34"/>
        <v>4304.4719999999998</v>
      </c>
      <c r="L134" s="36">
        <f t="shared" si="51"/>
        <v>42.044719999999998</v>
      </c>
      <c r="M134" s="33">
        <v>111.28</v>
      </c>
      <c r="N134" s="33">
        <v>300.97000000000003</v>
      </c>
      <c r="O134" s="33"/>
      <c r="P134" s="33"/>
      <c r="Q134" s="33"/>
      <c r="R134" s="33"/>
      <c r="S134" s="33"/>
      <c r="T134" s="1">
        <f t="shared" si="35"/>
        <v>0</v>
      </c>
      <c r="U134" s="36">
        <f t="shared" si="49"/>
        <v>454.29472000000004</v>
      </c>
      <c r="V134" s="40">
        <f t="shared" si="50"/>
        <v>3850.1772799999999</v>
      </c>
      <c r="W134" s="42"/>
    </row>
    <row r="135" spans="1:23" ht="27.95" customHeight="1" x14ac:dyDescent="0.25">
      <c r="A135" s="37">
        <f t="shared" si="52"/>
        <v>108</v>
      </c>
      <c r="B135" s="30" t="s">
        <v>241</v>
      </c>
      <c r="C135" s="38" t="s">
        <v>242</v>
      </c>
      <c r="D135" s="5">
        <v>324.45</v>
      </c>
      <c r="E135" s="39">
        <f t="shared" si="46"/>
        <v>373.34461500000003</v>
      </c>
      <c r="F135" s="39">
        <f t="shared" si="47"/>
        <v>373.34461500000003</v>
      </c>
      <c r="G135" s="34">
        <v>15.2</v>
      </c>
      <c r="H135" s="34">
        <v>15.2</v>
      </c>
      <c r="I135" s="33">
        <f t="shared" si="48"/>
        <v>4931.6399999999994</v>
      </c>
      <c r="J135" s="33">
        <v>100</v>
      </c>
      <c r="K135" s="33">
        <f t="shared" si="34"/>
        <v>5031.6399999999994</v>
      </c>
      <c r="L135" s="36">
        <f t="shared" si="51"/>
        <v>49.316399999999994</v>
      </c>
      <c r="M135" s="33">
        <v>121.82</v>
      </c>
      <c r="N135" s="33">
        <v>380.08</v>
      </c>
      <c r="O135" s="33"/>
      <c r="P135" s="33"/>
      <c r="Q135" s="33"/>
      <c r="R135" s="33"/>
      <c r="S135" s="33"/>
      <c r="T135" s="1">
        <f t="shared" si="35"/>
        <v>0</v>
      </c>
      <c r="U135" s="36">
        <f t="shared" si="49"/>
        <v>551.21640000000002</v>
      </c>
      <c r="V135" s="40">
        <f t="shared" si="50"/>
        <v>4480.4235999999992</v>
      </c>
      <c r="W135" s="42"/>
    </row>
    <row r="136" spans="1:23" ht="27.95" customHeight="1" x14ac:dyDescent="0.25">
      <c r="A136" s="37">
        <f t="shared" si="52"/>
        <v>109</v>
      </c>
      <c r="B136" s="30" t="s">
        <v>243</v>
      </c>
      <c r="C136" s="38" t="s">
        <v>244</v>
      </c>
      <c r="D136" s="5">
        <v>302.82</v>
      </c>
      <c r="E136" s="39">
        <f t="shared" si="46"/>
        <v>348.45497399999999</v>
      </c>
      <c r="F136" s="39">
        <f t="shared" si="47"/>
        <v>348.45497399999999</v>
      </c>
      <c r="G136" s="34">
        <v>15.2</v>
      </c>
      <c r="H136" s="34">
        <v>15.2</v>
      </c>
      <c r="I136" s="33">
        <f t="shared" si="48"/>
        <v>4602.8639999999996</v>
      </c>
      <c r="J136" s="33">
        <v>100</v>
      </c>
      <c r="K136" s="33">
        <f t="shared" si="34"/>
        <v>4702.8639999999996</v>
      </c>
      <c r="L136" s="36">
        <f t="shared" si="51"/>
        <v>46.028639999999996</v>
      </c>
      <c r="M136" s="33">
        <v>121.82</v>
      </c>
      <c r="N136" s="33">
        <v>344.31</v>
      </c>
      <c r="O136" s="33"/>
      <c r="P136" s="33"/>
      <c r="Q136" s="33"/>
      <c r="R136" s="33"/>
      <c r="S136" s="33"/>
      <c r="T136" s="1">
        <f t="shared" si="35"/>
        <v>0</v>
      </c>
      <c r="U136" s="36">
        <f t="shared" si="49"/>
        <v>512.15863999999999</v>
      </c>
      <c r="V136" s="40">
        <f t="shared" si="50"/>
        <v>4190.7053599999999</v>
      </c>
      <c r="W136" s="42"/>
    </row>
    <row r="137" spans="1:23" ht="27.95" customHeight="1" x14ac:dyDescent="0.25">
      <c r="A137" s="37">
        <f t="shared" si="52"/>
        <v>110</v>
      </c>
      <c r="B137" s="37" t="s">
        <v>245</v>
      </c>
      <c r="C137" s="46" t="s">
        <v>246</v>
      </c>
      <c r="D137" s="5">
        <v>302.82</v>
      </c>
      <c r="E137" s="39">
        <f t="shared" si="46"/>
        <v>348.45497399999999</v>
      </c>
      <c r="F137" s="39">
        <f t="shared" si="47"/>
        <v>348.45497399999999</v>
      </c>
      <c r="G137" s="34">
        <v>15.2</v>
      </c>
      <c r="H137" s="34">
        <v>15.2</v>
      </c>
      <c r="I137" s="33">
        <f t="shared" si="48"/>
        <v>4602.8639999999996</v>
      </c>
      <c r="J137" s="33">
        <v>100</v>
      </c>
      <c r="K137" s="33">
        <f t="shared" si="34"/>
        <v>4702.8639999999996</v>
      </c>
      <c r="L137" s="36">
        <f t="shared" si="51"/>
        <v>46.028639999999996</v>
      </c>
      <c r="M137" s="33">
        <v>121.82</v>
      </c>
      <c r="N137" s="33">
        <v>344.31</v>
      </c>
      <c r="O137" s="33"/>
      <c r="P137" s="33"/>
      <c r="Q137" s="33"/>
      <c r="R137" s="33"/>
      <c r="S137" s="33"/>
      <c r="T137" s="1">
        <f t="shared" si="35"/>
        <v>0</v>
      </c>
      <c r="U137" s="36">
        <f t="shared" si="49"/>
        <v>512.15863999999999</v>
      </c>
      <c r="V137" s="40">
        <f t="shared" si="50"/>
        <v>4190.7053599999999</v>
      </c>
      <c r="W137" s="42"/>
    </row>
    <row r="138" spans="1:23" ht="27.95" customHeight="1" x14ac:dyDescent="0.25">
      <c r="A138" s="37">
        <f t="shared" si="52"/>
        <v>111</v>
      </c>
      <c r="B138" s="30" t="s">
        <v>248</v>
      </c>
      <c r="C138" s="38" t="s">
        <v>249</v>
      </c>
      <c r="D138" s="5">
        <v>302.82</v>
      </c>
      <c r="E138" s="39">
        <f t="shared" si="46"/>
        <v>348.45497399999999</v>
      </c>
      <c r="F138" s="39">
        <f t="shared" si="47"/>
        <v>348.45497399999999</v>
      </c>
      <c r="G138" s="34">
        <v>15.2</v>
      </c>
      <c r="H138" s="34">
        <v>15.2</v>
      </c>
      <c r="I138" s="33">
        <f t="shared" si="48"/>
        <v>4602.8639999999996</v>
      </c>
      <c r="J138" s="33">
        <v>100</v>
      </c>
      <c r="K138" s="33">
        <f t="shared" si="34"/>
        <v>4702.8639999999996</v>
      </c>
      <c r="L138" s="36">
        <f t="shared" si="51"/>
        <v>46.028639999999996</v>
      </c>
      <c r="M138" s="33">
        <v>121.82</v>
      </c>
      <c r="N138" s="33">
        <v>344.31</v>
      </c>
      <c r="O138" s="33"/>
      <c r="P138" s="33"/>
      <c r="Q138" s="33"/>
      <c r="R138" s="33">
        <v>750</v>
      </c>
      <c r="S138" s="33"/>
      <c r="T138" s="1">
        <f t="shared" si="35"/>
        <v>750</v>
      </c>
      <c r="U138" s="36">
        <f t="shared" si="49"/>
        <v>1262.1586400000001</v>
      </c>
      <c r="V138" s="40">
        <f t="shared" si="50"/>
        <v>3440.7053599999995</v>
      </c>
      <c r="W138" s="42"/>
    </row>
    <row r="139" spans="1:23" ht="27.95" customHeight="1" x14ac:dyDescent="0.25">
      <c r="A139" s="37">
        <f t="shared" si="52"/>
        <v>112</v>
      </c>
      <c r="B139" s="30" t="s">
        <v>250</v>
      </c>
      <c r="C139" s="38" t="s">
        <v>251</v>
      </c>
      <c r="D139" s="5">
        <v>302.82</v>
      </c>
      <c r="E139" s="39">
        <f t="shared" si="46"/>
        <v>348.45497399999999</v>
      </c>
      <c r="F139" s="39">
        <f t="shared" si="47"/>
        <v>348.45497399999999</v>
      </c>
      <c r="G139" s="34">
        <v>15.2</v>
      </c>
      <c r="H139" s="34">
        <v>15.2</v>
      </c>
      <c r="I139" s="33">
        <f t="shared" si="48"/>
        <v>4602.8639999999996</v>
      </c>
      <c r="J139" s="33">
        <v>100</v>
      </c>
      <c r="K139" s="33">
        <f t="shared" si="34"/>
        <v>4702.8639999999996</v>
      </c>
      <c r="L139" s="36">
        <f t="shared" si="51"/>
        <v>46.028639999999996</v>
      </c>
      <c r="M139" s="33">
        <v>121.82</v>
      </c>
      <c r="N139" s="33">
        <v>344.31</v>
      </c>
      <c r="O139" s="33"/>
      <c r="P139" s="33"/>
      <c r="Q139" s="33"/>
      <c r="R139" s="33"/>
      <c r="S139" s="33"/>
      <c r="T139" s="1">
        <f t="shared" si="35"/>
        <v>0</v>
      </c>
      <c r="U139" s="36">
        <f t="shared" si="49"/>
        <v>512.15863999999999</v>
      </c>
      <c r="V139" s="40">
        <f t="shared" si="50"/>
        <v>4190.7053599999999</v>
      </c>
      <c r="W139" s="42"/>
    </row>
    <row r="140" spans="1:23" ht="27.95" customHeight="1" x14ac:dyDescent="0.25">
      <c r="A140" s="37">
        <f t="shared" si="52"/>
        <v>113</v>
      </c>
      <c r="B140" s="37" t="s">
        <v>295</v>
      </c>
      <c r="C140" s="46" t="s">
        <v>247</v>
      </c>
      <c r="D140" s="5">
        <v>302.82</v>
      </c>
      <c r="E140" s="39">
        <f t="shared" si="46"/>
        <v>348.45497399999999</v>
      </c>
      <c r="F140" s="39">
        <f t="shared" si="47"/>
        <v>348.45497399999999</v>
      </c>
      <c r="G140" s="34">
        <v>15.2</v>
      </c>
      <c r="H140" s="34">
        <v>15.2</v>
      </c>
      <c r="I140" s="33">
        <f t="shared" si="48"/>
        <v>4602.8639999999996</v>
      </c>
      <c r="J140" s="33">
        <v>100</v>
      </c>
      <c r="K140" s="33">
        <f t="shared" si="34"/>
        <v>4702.8639999999996</v>
      </c>
      <c r="L140" s="36">
        <f t="shared" si="51"/>
        <v>46.028639999999996</v>
      </c>
      <c r="M140" s="33">
        <v>113.96</v>
      </c>
      <c r="N140" s="33">
        <v>344.31</v>
      </c>
      <c r="O140" s="33"/>
      <c r="P140" s="33"/>
      <c r="Q140" s="33"/>
      <c r="R140" s="33"/>
      <c r="S140" s="33"/>
      <c r="T140" s="1">
        <f t="shared" si="35"/>
        <v>0</v>
      </c>
      <c r="U140" s="36">
        <f t="shared" si="49"/>
        <v>504.29863999999998</v>
      </c>
      <c r="V140" s="40">
        <f t="shared" si="50"/>
        <v>4198.5653599999996</v>
      </c>
      <c r="W140" s="42"/>
    </row>
    <row r="141" spans="1:23" ht="27.95" customHeight="1" x14ac:dyDescent="0.25">
      <c r="A141" s="37">
        <f>A140+1</f>
        <v>114</v>
      </c>
      <c r="B141" s="30" t="s">
        <v>302</v>
      </c>
      <c r="C141" s="38" t="s">
        <v>301</v>
      </c>
      <c r="D141" s="5">
        <v>324.45</v>
      </c>
      <c r="E141" s="39">
        <f t="shared" si="46"/>
        <v>373.34461500000003</v>
      </c>
      <c r="F141" s="39">
        <f t="shared" si="47"/>
        <v>373.34461500000003</v>
      </c>
      <c r="G141" s="34">
        <v>15.2</v>
      </c>
      <c r="H141" s="34">
        <v>15.2</v>
      </c>
      <c r="I141" s="33">
        <f t="shared" si="48"/>
        <v>4931.6399999999994</v>
      </c>
      <c r="J141" s="33">
        <v>100</v>
      </c>
      <c r="K141" s="33">
        <f t="shared" si="34"/>
        <v>5031.6399999999994</v>
      </c>
      <c r="L141" s="36">
        <f t="shared" si="51"/>
        <v>49.316399999999994</v>
      </c>
      <c r="M141" s="33">
        <v>126.72</v>
      </c>
      <c r="N141" s="33">
        <v>380.08</v>
      </c>
      <c r="O141" s="33"/>
      <c r="P141" s="33"/>
      <c r="Q141" s="33"/>
      <c r="R141" s="33"/>
      <c r="S141" s="33"/>
      <c r="T141" s="1">
        <f t="shared" si="35"/>
        <v>0</v>
      </c>
      <c r="U141" s="36">
        <f t="shared" si="49"/>
        <v>556.1164</v>
      </c>
      <c r="V141" s="40">
        <f t="shared" si="50"/>
        <v>4475.5235999999995</v>
      </c>
      <c r="W141" s="42"/>
    </row>
    <row r="142" spans="1:23" ht="27.95" customHeight="1" x14ac:dyDescent="0.25">
      <c r="A142" s="37"/>
      <c r="B142" s="30"/>
      <c r="C142" s="57" t="s">
        <v>252</v>
      </c>
      <c r="D142" s="5"/>
      <c r="E142" s="39"/>
      <c r="F142" s="39"/>
      <c r="G142" s="34"/>
      <c r="H142" s="34"/>
      <c r="I142" s="33"/>
      <c r="J142" s="33"/>
      <c r="K142" s="33"/>
      <c r="L142" s="36"/>
      <c r="M142" s="33"/>
      <c r="N142" s="33"/>
      <c r="O142" s="33"/>
      <c r="P142" s="33"/>
      <c r="Q142" s="33"/>
      <c r="R142" s="33"/>
      <c r="S142" s="33"/>
      <c r="T142" s="1"/>
      <c r="U142" s="36"/>
      <c r="V142" s="40"/>
      <c r="W142" s="50"/>
    </row>
    <row r="143" spans="1:23" ht="27" customHeight="1" x14ac:dyDescent="0.25">
      <c r="A143" s="37">
        <f>A141+1</f>
        <v>115</v>
      </c>
      <c r="B143" s="30" t="s">
        <v>253</v>
      </c>
      <c r="C143" s="38" t="s">
        <v>254</v>
      </c>
      <c r="D143" s="5">
        <v>411.21</v>
      </c>
      <c r="E143" s="39">
        <f t="shared" ref="E143:E152" si="53">D143*1.1507</f>
        <v>473.17934700000001</v>
      </c>
      <c r="F143" s="39">
        <f t="shared" ref="F143:F165" si="54">E143</f>
        <v>473.17934700000001</v>
      </c>
      <c r="G143" s="34">
        <v>15.2</v>
      </c>
      <c r="H143" s="34">
        <v>15.2</v>
      </c>
      <c r="I143" s="33">
        <f t="shared" ref="I143:I152" si="55">D143*H143</f>
        <v>6250.3919999999998</v>
      </c>
      <c r="J143" s="33">
        <v>100</v>
      </c>
      <c r="K143" s="33">
        <f t="shared" ref="K143:K165" si="56">SUM(I143+J143)</f>
        <v>6350.3919999999998</v>
      </c>
      <c r="L143" s="36">
        <f t="shared" ref="L143:L148" si="57">I143*1%</f>
        <v>62.503920000000001</v>
      </c>
      <c r="M143" s="33">
        <v>178.38</v>
      </c>
      <c r="N143" s="33">
        <v>562.54</v>
      </c>
      <c r="O143" s="33"/>
      <c r="P143" s="33"/>
      <c r="Q143" s="33"/>
      <c r="R143" s="33"/>
      <c r="S143" s="33"/>
      <c r="T143" s="1">
        <f t="shared" ref="T143:T165" si="58">SUM(O143+P143+Q143+R143+S143)</f>
        <v>0</v>
      </c>
      <c r="U143" s="36">
        <f t="shared" ref="U143:U152" si="59">SUM(L143+M143+N143+O143+P143+Q143+R143+S143)</f>
        <v>803.42391999999995</v>
      </c>
      <c r="V143" s="40">
        <f t="shared" ref="V143:V152" si="60">K143-U143</f>
        <v>5546.9680799999996</v>
      </c>
      <c r="W143" s="48"/>
    </row>
    <row r="144" spans="1:23" ht="27.95" customHeight="1" x14ac:dyDescent="0.25">
      <c r="A144" s="37">
        <f t="shared" ref="A144:A152" si="61">A143+1</f>
        <v>116</v>
      </c>
      <c r="B144" s="30" t="s">
        <v>255</v>
      </c>
      <c r="C144" s="38" t="s">
        <v>256</v>
      </c>
      <c r="D144" s="5">
        <v>367.5</v>
      </c>
      <c r="E144" s="39">
        <f t="shared" si="53"/>
        <v>422.88225</v>
      </c>
      <c r="F144" s="39">
        <f t="shared" si="54"/>
        <v>422.88225</v>
      </c>
      <c r="G144" s="34">
        <v>15.2</v>
      </c>
      <c r="H144" s="34">
        <v>15.2</v>
      </c>
      <c r="I144" s="33">
        <f t="shared" si="55"/>
        <v>5586</v>
      </c>
      <c r="J144" s="33">
        <v>100</v>
      </c>
      <c r="K144" s="33">
        <f t="shared" si="56"/>
        <v>5686</v>
      </c>
      <c r="L144" s="36">
        <f t="shared" si="57"/>
        <v>55.86</v>
      </c>
      <c r="M144" s="33">
        <v>143.69999999999999</v>
      </c>
      <c r="N144" s="33">
        <v>456.21</v>
      </c>
      <c r="O144" s="33"/>
      <c r="P144" s="33"/>
      <c r="Q144" s="33"/>
      <c r="R144" s="33"/>
      <c r="S144" s="33"/>
      <c r="T144" s="1">
        <f t="shared" si="58"/>
        <v>0</v>
      </c>
      <c r="U144" s="36">
        <f t="shared" si="59"/>
        <v>655.77</v>
      </c>
      <c r="V144" s="40">
        <f t="shared" si="60"/>
        <v>5030.2299999999996</v>
      </c>
      <c r="W144" s="48"/>
    </row>
    <row r="145" spans="1:25" ht="27.95" customHeight="1" x14ac:dyDescent="0.25">
      <c r="A145" s="37">
        <f>A144+1</f>
        <v>117</v>
      </c>
      <c r="B145" s="30" t="s">
        <v>257</v>
      </c>
      <c r="C145" s="38" t="s">
        <v>258</v>
      </c>
      <c r="D145" s="5">
        <v>376.94</v>
      </c>
      <c r="E145" s="39">
        <f t="shared" si="53"/>
        <v>433.74485800000002</v>
      </c>
      <c r="F145" s="39">
        <f t="shared" si="54"/>
        <v>433.74485800000002</v>
      </c>
      <c r="G145" s="34">
        <v>15.2</v>
      </c>
      <c r="H145" s="34">
        <v>15.2</v>
      </c>
      <c r="I145" s="33">
        <f t="shared" si="55"/>
        <v>5729.4879999999994</v>
      </c>
      <c r="J145" s="33">
        <v>100</v>
      </c>
      <c r="K145" s="33">
        <f t="shared" si="56"/>
        <v>5829.4879999999994</v>
      </c>
      <c r="L145" s="36">
        <f t="shared" si="57"/>
        <v>57.294879999999992</v>
      </c>
      <c r="M145" s="33">
        <v>151.63999999999999</v>
      </c>
      <c r="N145" s="33">
        <v>479.2</v>
      </c>
      <c r="O145" s="33"/>
      <c r="P145" s="33"/>
      <c r="Q145" s="33"/>
      <c r="R145" s="33"/>
      <c r="S145" s="33"/>
      <c r="T145" s="1">
        <f t="shared" si="58"/>
        <v>0</v>
      </c>
      <c r="U145" s="36">
        <f t="shared" si="59"/>
        <v>688.13487999999995</v>
      </c>
      <c r="V145" s="40">
        <f t="shared" si="60"/>
        <v>5141.3531199999998</v>
      </c>
      <c r="W145" s="42"/>
    </row>
    <row r="146" spans="1:25" ht="27.95" customHeight="1" x14ac:dyDescent="0.25">
      <c r="A146" s="37">
        <f t="shared" si="61"/>
        <v>118</v>
      </c>
      <c r="B146" s="30" t="s">
        <v>259</v>
      </c>
      <c r="C146" s="38" t="s">
        <v>260</v>
      </c>
      <c r="D146" s="5">
        <v>376.94</v>
      </c>
      <c r="E146" s="39">
        <f t="shared" si="53"/>
        <v>433.74485800000002</v>
      </c>
      <c r="F146" s="39">
        <f t="shared" si="54"/>
        <v>433.74485800000002</v>
      </c>
      <c r="G146" s="34">
        <v>15.2</v>
      </c>
      <c r="H146" s="34">
        <v>15.2</v>
      </c>
      <c r="I146" s="33">
        <f t="shared" si="55"/>
        <v>5729.4879999999994</v>
      </c>
      <c r="J146" s="33">
        <v>100</v>
      </c>
      <c r="K146" s="33">
        <f t="shared" si="56"/>
        <v>5829.4879999999994</v>
      </c>
      <c r="L146" s="36">
        <f t="shared" si="57"/>
        <v>57.294879999999992</v>
      </c>
      <c r="M146" s="33">
        <v>151.63999999999999</v>
      </c>
      <c r="N146" s="33">
        <v>479.2</v>
      </c>
      <c r="O146" s="33"/>
      <c r="P146" s="33"/>
      <c r="Q146" s="33"/>
      <c r="R146" s="33"/>
      <c r="S146" s="33"/>
      <c r="T146" s="1">
        <f t="shared" si="58"/>
        <v>0</v>
      </c>
      <c r="U146" s="36">
        <f t="shared" si="59"/>
        <v>688.13487999999995</v>
      </c>
      <c r="V146" s="40">
        <f t="shared" si="60"/>
        <v>5141.3531199999998</v>
      </c>
      <c r="W146" s="42"/>
    </row>
    <row r="147" spans="1:25" ht="27.95" customHeight="1" x14ac:dyDescent="0.25">
      <c r="A147" s="37">
        <f t="shared" si="61"/>
        <v>119</v>
      </c>
      <c r="B147" s="37" t="s">
        <v>261</v>
      </c>
      <c r="C147" s="46" t="s">
        <v>262</v>
      </c>
      <c r="D147" s="5">
        <v>376.94</v>
      </c>
      <c r="E147" s="39">
        <f t="shared" si="53"/>
        <v>433.74485800000002</v>
      </c>
      <c r="F147" s="39">
        <f t="shared" si="54"/>
        <v>433.74485800000002</v>
      </c>
      <c r="G147" s="54">
        <v>15.2</v>
      </c>
      <c r="H147" s="34">
        <v>15.2</v>
      </c>
      <c r="I147" s="33">
        <f t="shared" si="55"/>
        <v>5729.4879999999994</v>
      </c>
      <c r="J147" s="33">
        <v>100</v>
      </c>
      <c r="K147" s="33">
        <f t="shared" si="56"/>
        <v>5829.4879999999994</v>
      </c>
      <c r="L147" s="36">
        <f t="shared" si="57"/>
        <v>57.294879999999992</v>
      </c>
      <c r="M147" s="33">
        <v>151.63999999999999</v>
      </c>
      <c r="N147" s="33">
        <v>479.2</v>
      </c>
      <c r="O147" s="33"/>
      <c r="P147" s="33"/>
      <c r="Q147" s="33"/>
      <c r="R147" s="33"/>
      <c r="S147" s="33"/>
      <c r="T147" s="1">
        <f t="shared" si="58"/>
        <v>0</v>
      </c>
      <c r="U147" s="36">
        <f t="shared" si="59"/>
        <v>688.13487999999995</v>
      </c>
      <c r="V147" s="40">
        <f t="shared" si="60"/>
        <v>5141.3531199999998</v>
      </c>
      <c r="W147" s="58"/>
    </row>
    <row r="148" spans="1:25" ht="27.95" customHeight="1" x14ac:dyDescent="0.25">
      <c r="A148" s="37">
        <f t="shared" si="61"/>
        <v>120</v>
      </c>
      <c r="B148" s="37" t="s">
        <v>263</v>
      </c>
      <c r="C148" s="46" t="s">
        <v>264</v>
      </c>
      <c r="D148" s="5">
        <v>376.94</v>
      </c>
      <c r="E148" s="39">
        <f t="shared" si="53"/>
        <v>433.74485800000002</v>
      </c>
      <c r="F148" s="39">
        <f t="shared" si="54"/>
        <v>433.74485800000002</v>
      </c>
      <c r="G148" s="54">
        <v>15.2</v>
      </c>
      <c r="H148" s="34">
        <v>15.2</v>
      </c>
      <c r="I148" s="33">
        <f t="shared" si="55"/>
        <v>5729.4879999999994</v>
      </c>
      <c r="J148" s="33">
        <v>100</v>
      </c>
      <c r="K148" s="33">
        <f t="shared" si="56"/>
        <v>5829.4879999999994</v>
      </c>
      <c r="L148" s="36">
        <f t="shared" si="57"/>
        <v>57.294879999999992</v>
      </c>
      <c r="M148" s="33">
        <v>136.62</v>
      </c>
      <c r="N148" s="33">
        <v>479.2</v>
      </c>
      <c r="O148" s="33"/>
      <c r="P148" s="33"/>
      <c r="Q148" s="33"/>
      <c r="R148" s="33"/>
      <c r="S148" s="33"/>
      <c r="T148" s="1">
        <f t="shared" si="58"/>
        <v>0</v>
      </c>
      <c r="U148" s="36">
        <f t="shared" si="59"/>
        <v>673.11487999999997</v>
      </c>
      <c r="V148" s="40">
        <f t="shared" si="60"/>
        <v>5156.3731199999993</v>
      </c>
      <c r="W148" s="58"/>
    </row>
    <row r="149" spans="1:25" ht="27.95" customHeight="1" x14ac:dyDescent="0.25">
      <c r="A149" s="37">
        <f>A148+1</f>
        <v>121</v>
      </c>
      <c r="B149" s="37" t="s">
        <v>320</v>
      </c>
      <c r="C149" s="46" t="s">
        <v>321</v>
      </c>
      <c r="D149" s="5">
        <v>376.94</v>
      </c>
      <c r="E149" s="39">
        <f t="shared" si="53"/>
        <v>433.74485800000002</v>
      </c>
      <c r="F149" s="39">
        <f t="shared" si="54"/>
        <v>433.74485800000002</v>
      </c>
      <c r="G149" s="54">
        <v>15.2</v>
      </c>
      <c r="H149" s="34">
        <v>15.2</v>
      </c>
      <c r="I149" s="33">
        <f t="shared" si="55"/>
        <v>5729.4879999999994</v>
      </c>
      <c r="J149" s="33">
        <v>100</v>
      </c>
      <c r="K149" s="33">
        <f t="shared" si="56"/>
        <v>5829.4879999999994</v>
      </c>
      <c r="L149" s="36">
        <v>0</v>
      </c>
      <c r="M149" s="33">
        <v>136.62</v>
      </c>
      <c r="N149" s="33">
        <v>479.2</v>
      </c>
      <c r="O149" s="33"/>
      <c r="P149" s="33"/>
      <c r="Q149" s="33"/>
      <c r="R149" s="33"/>
      <c r="S149" s="33"/>
      <c r="T149" s="1">
        <f t="shared" si="58"/>
        <v>0</v>
      </c>
      <c r="U149" s="36">
        <f t="shared" si="59"/>
        <v>615.81999999999994</v>
      </c>
      <c r="V149" s="40">
        <f t="shared" si="60"/>
        <v>5213.6679999999997</v>
      </c>
      <c r="W149" s="58"/>
    </row>
    <row r="150" spans="1:25" ht="27.95" customHeight="1" x14ac:dyDescent="0.25">
      <c r="A150" s="37">
        <f>A149+1</f>
        <v>122</v>
      </c>
      <c r="B150" s="30" t="s">
        <v>323</v>
      </c>
      <c r="C150" s="38" t="s">
        <v>324</v>
      </c>
      <c r="D150" s="5">
        <v>376.94</v>
      </c>
      <c r="E150" s="39">
        <f t="shared" si="53"/>
        <v>433.74485800000002</v>
      </c>
      <c r="F150" s="39">
        <f t="shared" si="54"/>
        <v>433.74485800000002</v>
      </c>
      <c r="G150" s="34">
        <v>15.2</v>
      </c>
      <c r="H150" s="34">
        <v>15.2</v>
      </c>
      <c r="I150" s="33">
        <f t="shared" si="55"/>
        <v>5729.4879999999994</v>
      </c>
      <c r="J150" s="33">
        <v>100</v>
      </c>
      <c r="K150" s="33">
        <f t="shared" si="56"/>
        <v>5829.4879999999994</v>
      </c>
      <c r="L150" s="36">
        <f>I150*1%</f>
        <v>57.294879999999992</v>
      </c>
      <c r="M150" s="33">
        <v>107.51</v>
      </c>
      <c r="N150" s="33">
        <v>479.2</v>
      </c>
      <c r="O150" s="33"/>
      <c r="P150" s="33"/>
      <c r="Q150" s="33"/>
      <c r="R150" s="33"/>
      <c r="S150" s="33"/>
      <c r="T150" s="1">
        <f t="shared" si="58"/>
        <v>0</v>
      </c>
      <c r="U150" s="36">
        <f t="shared" si="59"/>
        <v>644.00487999999996</v>
      </c>
      <c r="V150" s="40">
        <f t="shared" si="60"/>
        <v>5185.483119999999</v>
      </c>
    </row>
    <row r="151" spans="1:25" ht="27.95" customHeight="1" x14ac:dyDescent="0.25">
      <c r="A151" s="37">
        <f>A150+1</f>
        <v>123</v>
      </c>
      <c r="B151" s="30" t="s">
        <v>265</v>
      </c>
      <c r="C151" s="38" t="s">
        <v>266</v>
      </c>
      <c r="D151" s="5">
        <v>302.82</v>
      </c>
      <c r="E151" s="39">
        <f t="shared" si="53"/>
        <v>348.45497399999999</v>
      </c>
      <c r="F151" s="39">
        <f t="shared" si="54"/>
        <v>348.45497399999999</v>
      </c>
      <c r="G151" s="34">
        <v>15.2</v>
      </c>
      <c r="H151" s="34">
        <v>15.2</v>
      </c>
      <c r="I151" s="33">
        <f t="shared" si="55"/>
        <v>4602.8639999999996</v>
      </c>
      <c r="J151" s="33">
        <v>100</v>
      </c>
      <c r="K151" s="33">
        <f t="shared" si="56"/>
        <v>4702.8639999999996</v>
      </c>
      <c r="L151" s="36">
        <f>I151*1%</f>
        <v>46.028639999999996</v>
      </c>
      <c r="M151" s="33">
        <v>118.54</v>
      </c>
      <c r="N151" s="33">
        <v>344.31</v>
      </c>
      <c r="O151" s="33"/>
      <c r="P151" s="33"/>
      <c r="Q151" s="33"/>
      <c r="R151" s="33"/>
      <c r="S151" s="33"/>
      <c r="T151" s="1">
        <f t="shared" si="58"/>
        <v>0</v>
      </c>
      <c r="U151" s="36">
        <f t="shared" si="59"/>
        <v>508.87864000000002</v>
      </c>
      <c r="V151" s="40">
        <f t="shared" si="60"/>
        <v>4193.9853599999997</v>
      </c>
      <c r="W151" s="42"/>
    </row>
    <row r="152" spans="1:25" ht="27.95" customHeight="1" x14ac:dyDescent="0.25">
      <c r="A152" s="37">
        <f t="shared" si="61"/>
        <v>124</v>
      </c>
      <c r="B152" s="30" t="s">
        <v>267</v>
      </c>
      <c r="C152" s="46" t="s">
        <v>268</v>
      </c>
      <c r="D152" s="5">
        <v>302.82</v>
      </c>
      <c r="E152" s="39">
        <f t="shared" si="53"/>
        <v>348.45497399999999</v>
      </c>
      <c r="F152" s="39">
        <f t="shared" si="54"/>
        <v>348.45497399999999</v>
      </c>
      <c r="G152" s="34">
        <v>15.2</v>
      </c>
      <c r="H152" s="34">
        <v>15.2</v>
      </c>
      <c r="I152" s="33">
        <f t="shared" si="55"/>
        <v>4602.8639999999996</v>
      </c>
      <c r="J152" s="33">
        <v>100</v>
      </c>
      <c r="K152" s="33">
        <f t="shared" si="56"/>
        <v>4702.8639999999996</v>
      </c>
      <c r="L152" s="36">
        <f>I152*1%</f>
        <v>46.028639999999996</v>
      </c>
      <c r="M152" s="33">
        <v>118.54</v>
      </c>
      <c r="N152" s="33">
        <v>344.31</v>
      </c>
      <c r="O152" s="33">
        <v>302.82</v>
      </c>
      <c r="P152" s="33"/>
      <c r="Q152" s="33"/>
      <c r="R152" s="33"/>
      <c r="S152" s="33"/>
      <c r="T152" s="1">
        <f t="shared" si="58"/>
        <v>302.82</v>
      </c>
      <c r="U152" s="36">
        <f t="shared" si="59"/>
        <v>811.69864000000007</v>
      </c>
      <c r="V152" s="40">
        <f t="shared" si="60"/>
        <v>3891.1653599999995</v>
      </c>
      <c r="W152" s="43"/>
    </row>
    <row r="153" spans="1:25" ht="27.95" customHeight="1" x14ac:dyDescent="0.25">
      <c r="A153" s="37"/>
      <c r="B153" s="30"/>
      <c r="C153" s="31" t="s">
        <v>269</v>
      </c>
      <c r="D153" s="5"/>
      <c r="E153" s="39"/>
      <c r="F153" s="39"/>
      <c r="G153" s="34"/>
      <c r="H153" s="34"/>
      <c r="I153" s="33"/>
      <c r="J153" s="33"/>
      <c r="K153" s="33"/>
      <c r="L153" s="36"/>
      <c r="M153" s="33"/>
      <c r="N153" s="33"/>
      <c r="O153" s="33"/>
      <c r="P153" s="33"/>
      <c r="Q153" s="33"/>
      <c r="R153" s="33"/>
      <c r="S153" s="33"/>
      <c r="T153" s="1"/>
      <c r="U153" s="36"/>
      <c r="V153" s="40"/>
    </row>
    <row r="154" spans="1:25" ht="27.95" customHeight="1" x14ac:dyDescent="0.25">
      <c r="A154" s="37">
        <f>A152+1</f>
        <v>125</v>
      </c>
      <c r="B154" s="30" t="s">
        <v>274</v>
      </c>
      <c r="C154" s="49" t="s">
        <v>275</v>
      </c>
      <c r="D154" s="5">
        <v>449.9</v>
      </c>
      <c r="E154" s="39">
        <f>D154*1.1507</f>
        <v>517.69992999999999</v>
      </c>
      <c r="F154" s="39">
        <f t="shared" si="54"/>
        <v>517.69992999999999</v>
      </c>
      <c r="G154" s="37">
        <v>15.2</v>
      </c>
      <c r="H154" s="34">
        <v>15.2</v>
      </c>
      <c r="I154" s="33">
        <f>D154*H154</f>
        <v>6838.48</v>
      </c>
      <c r="J154" s="33">
        <v>100</v>
      </c>
      <c r="K154" s="33">
        <f t="shared" si="56"/>
        <v>6938.48</v>
      </c>
      <c r="L154" s="36">
        <v>0</v>
      </c>
      <c r="M154" s="33">
        <v>180.99</v>
      </c>
      <c r="N154" s="33">
        <v>650.91999999999996</v>
      </c>
      <c r="O154" s="33"/>
      <c r="P154" s="33"/>
      <c r="Q154" s="33"/>
      <c r="R154" s="33"/>
      <c r="S154" s="33"/>
      <c r="T154" s="1">
        <f t="shared" si="58"/>
        <v>0</v>
      </c>
      <c r="U154" s="36">
        <f>SUM(L154+M154+N154+O154+P154+Q154+R154+S154)</f>
        <v>831.91</v>
      </c>
      <c r="V154" s="40">
        <f>K154-U154</f>
        <v>6106.57</v>
      </c>
      <c r="W154" s="42"/>
    </row>
    <row r="155" spans="1:25" ht="27.95" customHeight="1" x14ac:dyDescent="0.25">
      <c r="A155" s="37">
        <f>A154+1</f>
        <v>126</v>
      </c>
      <c r="B155" s="30" t="s">
        <v>71</v>
      </c>
      <c r="C155" s="38" t="s">
        <v>72</v>
      </c>
      <c r="D155" s="5">
        <v>449.98</v>
      </c>
      <c r="E155" s="39">
        <f>D155*1.1507</f>
        <v>517.79198600000007</v>
      </c>
      <c r="F155" s="39">
        <f t="shared" si="54"/>
        <v>517.79198600000007</v>
      </c>
      <c r="G155" s="34">
        <v>15.2</v>
      </c>
      <c r="H155" s="34">
        <v>15.2</v>
      </c>
      <c r="I155" s="33">
        <f>D155*H155</f>
        <v>6839.6959999999999</v>
      </c>
      <c r="J155" s="33">
        <v>100</v>
      </c>
      <c r="K155" s="33">
        <f t="shared" si="56"/>
        <v>6939.6959999999999</v>
      </c>
      <c r="L155" s="36">
        <f>I155*1%</f>
        <v>68.396960000000007</v>
      </c>
      <c r="M155" s="33">
        <v>180.99</v>
      </c>
      <c r="N155" s="33">
        <v>665.31</v>
      </c>
      <c r="O155" s="33"/>
      <c r="P155" s="33"/>
      <c r="Q155" s="36"/>
      <c r="R155" s="36"/>
      <c r="S155" s="33"/>
      <c r="T155" s="1">
        <f t="shared" si="58"/>
        <v>0</v>
      </c>
      <c r="U155" s="36">
        <f>SUM(L155+M155+N155+O155+P155+Q155+R155+S155)</f>
        <v>914.69695999999999</v>
      </c>
      <c r="V155" s="40">
        <f>K155-U155</f>
        <v>6024.9990399999997</v>
      </c>
      <c r="W155" s="42"/>
      <c r="X155" s="36"/>
      <c r="Y155" s="40"/>
    </row>
    <row r="156" spans="1:25" ht="24.75" customHeight="1" x14ac:dyDescent="0.3">
      <c r="A156" s="37">
        <f>A155+1</f>
        <v>127</v>
      </c>
      <c r="B156" s="44" t="s">
        <v>51</v>
      </c>
      <c r="C156" s="45" t="s">
        <v>294</v>
      </c>
      <c r="D156" s="5">
        <v>344.01</v>
      </c>
      <c r="E156" s="39">
        <f>D156*1.1507</f>
        <v>395.852307</v>
      </c>
      <c r="F156" s="39">
        <f>E156</f>
        <v>395.852307</v>
      </c>
      <c r="G156" s="34">
        <v>15.2</v>
      </c>
      <c r="H156" s="34">
        <v>15.2</v>
      </c>
      <c r="I156" s="33">
        <f>D156*H156</f>
        <v>5228.9519999999993</v>
      </c>
      <c r="J156" s="33">
        <v>100</v>
      </c>
      <c r="K156" s="33">
        <f t="shared" si="56"/>
        <v>5328.9519999999993</v>
      </c>
      <c r="L156" s="36">
        <f>I156*1%</f>
        <v>52.289519999999996</v>
      </c>
      <c r="M156" s="33">
        <v>145.31</v>
      </c>
      <c r="N156" s="33">
        <v>412.43</v>
      </c>
      <c r="O156" s="33"/>
      <c r="P156" s="33"/>
      <c r="Q156" s="33"/>
      <c r="R156" s="33"/>
      <c r="S156" s="33"/>
      <c r="T156" s="1">
        <f t="shared" si="58"/>
        <v>0</v>
      </c>
      <c r="U156" s="36">
        <f>SUM(L156+M156+N156+O156+P156+Q156+R156+S156)</f>
        <v>610.02952000000005</v>
      </c>
      <c r="V156" s="40">
        <f>K156-U156</f>
        <v>4718.9224799999993</v>
      </c>
      <c r="W156" s="42"/>
    </row>
    <row r="157" spans="1:25" ht="27.95" customHeight="1" x14ac:dyDescent="0.25">
      <c r="A157" s="37"/>
      <c r="B157" s="37"/>
      <c r="C157" s="31" t="s">
        <v>276</v>
      </c>
      <c r="D157" s="5"/>
      <c r="E157" s="39"/>
      <c r="F157" s="39"/>
      <c r="G157" s="34"/>
      <c r="H157" s="34"/>
      <c r="I157" s="33"/>
      <c r="J157" s="33"/>
      <c r="K157" s="33"/>
      <c r="L157" s="55"/>
      <c r="M157" s="33"/>
      <c r="N157" s="33"/>
      <c r="O157" s="33"/>
      <c r="P157" s="33"/>
      <c r="Q157" s="33"/>
      <c r="R157" s="33"/>
      <c r="S157" s="33"/>
      <c r="T157" s="1"/>
      <c r="U157" s="36"/>
      <c r="V157" s="40"/>
    </row>
    <row r="158" spans="1:25" ht="27.95" customHeight="1" x14ac:dyDescent="0.25">
      <c r="A158" s="37">
        <f>A156+1</f>
        <v>128</v>
      </c>
      <c r="B158" s="30" t="s">
        <v>277</v>
      </c>
      <c r="C158" s="38" t="s">
        <v>278</v>
      </c>
      <c r="D158" s="5">
        <v>431.77</v>
      </c>
      <c r="E158" s="39">
        <f>D158*1.1507</f>
        <v>496.837739</v>
      </c>
      <c r="F158" s="39">
        <f t="shared" si="54"/>
        <v>496.837739</v>
      </c>
      <c r="G158" s="34">
        <v>15.2</v>
      </c>
      <c r="H158" s="34">
        <v>15.2</v>
      </c>
      <c r="I158" s="33">
        <f>D158*H158</f>
        <v>6562.9039999999995</v>
      </c>
      <c r="J158" s="33">
        <v>100</v>
      </c>
      <c r="K158" s="33">
        <f t="shared" si="56"/>
        <v>6662.9039999999995</v>
      </c>
      <c r="L158" s="36">
        <v>0</v>
      </c>
      <c r="M158" s="33">
        <v>173.69</v>
      </c>
      <c r="N158" s="33">
        <v>615.91999999999996</v>
      </c>
      <c r="O158" s="33"/>
      <c r="P158" s="33"/>
      <c r="Q158" s="33"/>
      <c r="R158" s="33"/>
      <c r="S158" s="33"/>
      <c r="T158" s="1">
        <f t="shared" si="58"/>
        <v>0</v>
      </c>
      <c r="U158" s="36">
        <f>SUM(L158+M158+N158+O158+P158+Q158+R158+S158)</f>
        <v>789.6099999999999</v>
      </c>
      <c r="V158" s="40">
        <f>K158-U158</f>
        <v>5873.2939999999999</v>
      </c>
      <c r="W158" s="42"/>
    </row>
    <row r="159" spans="1:25" ht="27.95" customHeight="1" x14ac:dyDescent="0.25">
      <c r="A159" s="37">
        <f>A158+1</f>
        <v>129</v>
      </c>
      <c r="B159" s="37" t="s">
        <v>335</v>
      </c>
      <c r="C159" s="46" t="s">
        <v>281</v>
      </c>
      <c r="D159" s="5">
        <v>261.38</v>
      </c>
      <c r="E159" s="39">
        <f>D159*1.1507</f>
        <v>300.76996600000001</v>
      </c>
      <c r="F159" s="39">
        <f t="shared" si="54"/>
        <v>300.76996600000001</v>
      </c>
      <c r="G159" s="34">
        <v>15.2</v>
      </c>
      <c r="H159" s="34">
        <v>15.2</v>
      </c>
      <c r="I159" s="33">
        <f>D159*H159</f>
        <v>3972.9759999999997</v>
      </c>
      <c r="J159" s="33">
        <v>100</v>
      </c>
      <c r="K159" s="33">
        <f t="shared" si="56"/>
        <v>4072.9759999999997</v>
      </c>
      <c r="L159" s="36">
        <f>I159*1%</f>
        <v>39.729759999999999</v>
      </c>
      <c r="M159" s="33">
        <v>90.25</v>
      </c>
      <c r="N159" s="33">
        <v>275.77999999999997</v>
      </c>
      <c r="O159" s="33"/>
      <c r="P159" s="33"/>
      <c r="Q159" s="33"/>
      <c r="R159" s="33"/>
      <c r="S159" s="33"/>
      <c r="T159" s="1">
        <f t="shared" si="58"/>
        <v>0</v>
      </c>
      <c r="U159" s="36">
        <f>SUM(L159+M159+N159+O159+P159+Q159+R159+S159)</f>
        <v>405.75975999999997</v>
      </c>
      <c r="V159" s="40">
        <f>K159-U159</f>
        <v>3667.2162399999997</v>
      </c>
      <c r="W159" s="42"/>
    </row>
    <row r="160" spans="1:25" ht="27.95" customHeight="1" x14ac:dyDescent="0.25">
      <c r="A160" s="37"/>
      <c r="B160" s="37"/>
      <c r="C160" s="51" t="s">
        <v>282</v>
      </c>
      <c r="D160" s="5"/>
      <c r="E160" s="39"/>
      <c r="F160" s="39"/>
      <c r="G160" s="34"/>
      <c r="H160" s="34"/>
      <c r="I160" s="33"/>
      <c r="J160" s="33"/>
      <c r="K160" s="33"/>
      <c r="L160" s="55"/>
      <c r="M160" s="33"/>
      <c r="N160" s="33"/>
      <c r="O160" s="33"/>
      <c r="P160" s="33"/>
      <c r="Q160" s="33"/>
      <c r="R160" s="33"/>
      <c r="S160" s="33"/>
      <c r="T160" s="1"/>
      <c r="U160" s="36"/>
      <c r="V160" s="40"/>
      <c r="W160" s="42"/>
    </row>
    <row r="161" spans="1:23" ht="27.95" customHeight="1" x14ac:dyDescent="0.25">
      <c r="A161" s="37">
        <f>A159+1</f>
        <v>130</v>
      </c>
      <c r="B161" s="37" t="s">
        <v>327</v>
      </c>
      <c r="C161" s="46" t="s">
        <v>286</v>
      </c>
      <c r="D161" s="5">
        <v>419.62</v>
      </c>
      <c r="E161" s="39">
        <f>D161*1.1507</f>
        <v>482.85673400000002</v>
      </c>
      <c r="F161" s="39">
        <f>E161</f>
        <v>482.85673400000002</v>
      </c>
      <c r="G161" s="34">
        <v>15.2</v>
      </c>
      <c r="H161" s="34">
        <v>15.2</v>
      </c>
      <c r="I161" s="33">
        <f>D161*H161</f>
        <v>6378.2240000000002</v>
      </c>
      <c r="J161" s="33">
        <v>100</v>
      </c>
      <c r="K161" s="33">
        <f t="shared" si="56"/>
        <v>6478.2240000000002</v>
      </c>
      <c r="L161" s="36">
        <f>I161*1%</f>
        <v>63.782240000000002</v>
      </c>
      <c r="M161" s="33">
        <v>168.81</v>
      </c>
      <c r="N161" s="33">
        <v>582.99</v>
      </c>
      <c r="O161" s="33"/>
      <c r="P161" s="33"/>
      <c r="Q161" s="33"/>
      <c r="R161" s="33">
        <v>1000</v>
      </c>
      <c r="S161" s="33"/>
      <c r="T161" s="1">
        <f t="shared" si="58"/>
        <v>1000</v>
      </c>
      <c r="U161" s="36">
        <f>SUM(L161+M161+N161+O161+P161+Q161+R161+S161)</f>
        <v>1815.58224</v>
      </c>
      <c r="V161" s="40">
        <f>K161-U161</f>
        <v>4662.6417600000004</v>
      </c>
      <c r="W161" s="42"/>
    </row>
    <row r="162" spans="1:23" ht="27.95" customHeight="1" x14ac:dyDescent="0.25">
      <c r="A162" s="37"/>
      <c r="B162" s="37"/>
      <c r="C162" s="51" t="s">
        <v>285</v>
      </c>
      <c r="D162" s="5"/>
      <c r="E162" s="39"/>
      <c r="F162" s="39"/>
      <c r="G162" s="34"/>
      <c r="H162" s="34"/>
      <c r="I162" s="33"/>
      <c r="J162" s="33"/>
      <c r="K162" s="33"/>
      <c r="L162" s="55"/>
      <c r="M162" s="33"/>
      <c r="N162" s="33"/>
      <c r="O162" s="33"/>
      <c r="P162" s="33"/>
      <c r="Q162" s="33"/>
      <c r="R162" s="33"/>
      <c r="S162" s="33"/>
      <c r="T162" s="1"/>
      <c r="U162" s="36"/>
      <c r="V162" s="40"/>
      <c r="W162" s="42"/>
    </row>
    <row r="163" spans="1:23" ht="21.75" customHeight="1" x14ac:dyDescent="0.3">
      <c r="A163" s="59"/>
      <c r="B163" s="37"/>
      <c r="C163" s="60" t="s">
        <v>315</v>
      </c>
      <c r="D163" s="5"/>
      <c r="E163" s="39"/>
      <c r="F163" s="39"/>
      <c r="G163" s="34"/>
      <c r="H163" s="34"/>
      <c r="I163" s="33"/>
      <c r="J163" s="33"/>
      <c r="K163" s="33"/>
      <c r="L163" s="55"/>
      <c r="M163" s="33"/>
      <c r="N163" s="33"/>
      <c r="O163" s="33"/>
      <c r="P163" s="33"/>
      <c r="Q163" s="33"/>
      <c r="R163" s="33"/>
      <c r="S163" s="33"/>
      <c r="T163" s="1"/>
      <c r="U163" s="36"/>
      <c r="V163" s="40"/>
    </row>
    <row r="164" spans="1:23" ht="21.75" customHeight="1" x14ac:dyDescent="0.3">
      <c r="A164" s="59">
        <f>A161+1</f>
        <v>131</v>
      </c>
      <c r="B164" s="37" t="s">
        <v>299</v>
      </c>
      <c r="C164" s="6" t="s">
        <v>300</v>
      </c>
      <c r="D164" s="5">
        <v>443.42</v>
      </c>
      <c r="E164" s="39">
        <f>D164*1.1507</f>
        <v>510.24339400000002</v>
      </c>
      <c r="F164" s="39">
        <f t="shared" si="54"/>
        <v>510.24339400000002</v>
      </c>
      <c r="G164" s="34">
        <v>15.2</v>
      </c>
      <c r="H164" s="34">
        <v>15.2</v>
      </c>
      <c r="I164" s="33">
        <f>D164*H164</f>
        <v>6739.9840000000004</v>
      </c>
      <c r="J164" s="33">
        <v>100</v>
      </c>
      <c r="K164" s="33">
        <f t="shared" si="56"/>
        <v>6839.9840000000004</v>
      </c>
      <c r="L164" s="55">
        <v>0</v>
      </c>
      <c r="M164" s="33">
        <v>178.38</v>
      </c>
      <c r="N164" s="33">
        <v>647.66</v>
      </c>
      <c r="O164" s="33"/>
      <c r="P164" s="33"/>
      <c r="Q164" s="33"/>
      <c r="R164" s="33"/>
      <c r="S164" s="33"/>
      <c r="T164" s="1">
        <f t="shared" si="58"/>
        <v>0</v>
      </c>
      <c r="U164" s="36">
        <f>SUM(L164+M164+N164+O164+P164+Q164+R164+S164)</f>
        <v>826.04</v>
      </c>
      <c r="V164" s="40">
        <f>K164-U164</f>
        <v>6013.9440000000004</v>
      </c>
      <c r="W164" s="42"/>
    </row>
    <row r="165" spans="1:23" ht="26.25" customHeight="1" x14ac:dyDescent="0.3">
      <c r="A165" s="59">
        <f>A164+1</f>
        <v>132</v>
      </c>
      <c r="B165" s="37" t="s">
        <v>317</v>
      </c>
      <c r="C165" s="6" t="s">
        <v>316</v>
      </c>
      <c r="D165" s="5">
        <v>397.2</v>
      </c>
      <c r="E165" s="39">
        <f>D165*1.1507</f>
        <v>457.05804000000001</v>
      </c>
      <c r="F165" s="39">
        <f t="shared" si="54"/>
        <v>457.05804000000001</v>
      </c>
      <c r="G165" s="34">
        <v>15.2</v>
      </c>
      <c r="H165" s="34">
        <v>15.2</v>
      </c>
      <c r="I165" s="33">
        <f>D165*H165</f>
        <v>6037.44</v>
      </c>
      <c r="J165" s="33">
        <v>100</v>
      </c>
      <c r="K165" s="33">
        <f t="shared" si="56"/>
        <v>6137.44</v>
      </c>
      <c r="L165" s="55"/>
      <c r="M165" s="33">
        <v>0</v>
      </c>
      <c r="N165" s="33">
        <v>528.47</v>
      </c>
      <c r="O165" s="33"/>
      <c r="P165" s="33"/>
      <c r="Q165" s="33"/>
      <c r="R165" s="33"/>
      <c r="S165" s="33"/>
      <c r="T165" s="1">
        <f t="shared" si="58"/>
        <v>0</v>
      </c>
      <c r="U165" s="36">
        <f>SUM(L165+M165+N165+O165+P165+Q165+R165+S165)</f>
        <v>528.47</v>
      </c>
      <c r="V165" s="40">
        <f>K165-U165</f>
        <v>5608.9699999999993</v>
      </c>
    </row>
    <row r="166" spans="1:23" ht="27.95" customHeight="1" x14ac:dyDescent="0.25">
      <c r="A166" s="30" t="s">
        <v>340</v>
      </c>
      <c r="C166" s="6"/>
      <c r="D166" s="61"/>
      <c r="E166" s="39"/>
      <c r="F166" s="39"/>
      <c r="G166" s="54"/>
      <c r="H166" s="54"/>
      <c r="I166" s="62">
        <f>SUM(I11:I165)</f>
        <v>732943.93599999894</v>
      </c>
      <c r="J166" s="62">
        <f>SUM(J11:J165)</f>
        <v>13200</v>
      </c>
      <c r="K166" s="62">
        <f t="shared" ref="K166:V166" si="62">SUM(K11:K165)</f>
        <v>746143.93599999906</v>
      </c>
      <c r="L166" s="62">
        <f t="shared" si="62"/>
        <v>5657.2257600000066</v>
      </c>
      <c r="M166" s="62">
        <f t="shared" si="62"/>
        <v>18521.239999999998</v>
      </c>
      <c r="N166" s="62">
        <f t="shared" si="62"/>
        <v>64313.499999999949</v>
      </c>
      <c r="O166" s="62">
        <f t="shared" si="62"/>
        <v>746.24</v>
      </c>
      <c r="P166" s="62">
        <f t="shared" si="62"/>
        <v>800</v>
      </c>
      <c r="Q166" s="62">
        <f t="shared" si="62"/>
        <v>10470.1684</v>
      </c>
      <c r="R166" s="62">
        <f t="shared" si="62"/>
        <v>5875</v>
      </c>
      <c r="S166" s="62">
        <f t="shared" si="62"/>
        <v>5175</v>
      </c>
      <c r="T166" s="62">
        <f t="shared" si="62"/>
        <v>23066.408399999997</v>
      </c>
      <c r="U166" s="62">
        <f t="shared" si="62"/>
        <v>111558.37415999999</v>
      </c>
      <c r="V166" s="62">
        <f t="shared" si="62"/>
        <v>634585.5618400001</v>
      </c>
    </row>
    <row r="167" spans="1:23" ht="27.95" customHeight="1" x14ac:dyDescent="0.25">
      <c r="A167" s="30"/>
      <c r="C167" s="6"/>
      <c r="D167" s="61"/>
      <c r="E167" s="39"/>
      <c r="F167" s="39"/>
      <c r="G167" s="54"/>
      <c r="H167" s="54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</row>
    <row r="168" spans="1:23" ht="27.95" customHeight="1" x14ac:dyDescent="0.25">
      <c r="A168" s="30"/>
      <c r="C168" s="6"/>
      <c r="D168" s="61"/>
      <c r="E168" s="39"/>
      <c r="F168" s="39"/>
      <c r="G168" s="54"/>
      <c r="H168" s="54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82"/>
      <c r="V168" s="63"/>
    </row>
    <row r="169" spans="1:23" ht="18" customHeight="1" x14ac:dyDescent="0.25">
      <c r="A169" s="37"/>
      <c r="B169" s="37" t="s">
        <v>0</v>
      </c>
      <c r="C169" s="38"/>
      <c r="D169" s="33"/>
      <c r="E169" s="64"/>
      <c r="F169" s="64"/>
      <c r="G169" s="65"/>
      <c r="H169" s="65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7"/>
      <c r="U169" s="67"/>
      <c r="V169" s="67"/>
    </row>
    <row r="170" spans="1:23" ht="17.25" x14ac:dyDescent="0.25">
      <c r="A170" s="49"/>
      <c r="B170" s="68" t="s">
        <v>287</v>
      </c>
      <c r="C170" s="68" t="s">
        <v>288</v>
      </c>
      <c r="D170" s="49"/>
      <c r="E170" s="49"/>
      <c r="F170" s="49"/>
      <c r="G170" s="49"/>
      <c r="H170" s="49"/>
      <c r="I170" s="49"/>
      <c r="J170" s="49"/>
      <c r="K170" s="68" t="s">
        <v>287</v>
      </c>
      <c r="L170" s="68" t="s">
        <v>8</v>
      </c>
      <c r="M170" s="49"/>
      <c r="N170" s="49"/>
      <c r="O170" s="49"/>
      <c r="P170" s="49"/>
      <c r="Q170" s="49"/>
      <c r="R170" s="49"/>
      <c r="S170" s="49"/>
      <c r="T170" s="49"/>
      <c r="U170" s="49"/>
      <c r="V170" s="69"/>
    </row>
    <row r="171" spans="1:23" ht="18" thickBot="1" x14ac:dyDescent="0.3">
      <c r="A171" s="49"/>
      <c r="B171" s="70">
        <v>3</v>
      </c>
      <c r="C171" s="70" t="s">
        <v>290</v>
      </c>
      <c r="D171" s="49"/>
      <c r="E171" s="49" t="s">
        <v>0</v>
      </c>
      <c r="F171" s="49"/>
      <c r="G171" s="49"/>
      <c r="H171" s="49"/>
      <c r="I171" s="49"/>
      <c r="J171" s="49"/>
      <c r="K171" s="70">
        <v>2</v>
      </c>
      <c r="L171" s="71" t="s">
        <v>296</v>
      </c>
      <c r="M171" s="49"/>
      <c r="N171" s="49"/>
      <c r="O171" s="49"/>
      <c r="P171" s="49"/>
      <c r="Q171" s="49"/>
      <c r="R171" s="49"/>
      <c r="S171" s="49"/>
      <c r="T171" s="49"/>
      <c r="U171" s="62"/>
      <c r="V171" s="49"/>
    </row>
    <row r="172" spans="1:23" ht="17.25" x14ac:dyDescent="0.25">
      <c r="A172" s="49"/>
      <c r="B172" s="70">
        <v>1</v>
      </c>
      <c r="C172" s="70" t="s">
        <v>289</v>
      </c>
      <c r="D172" s="49"/>
      <c r="E172" s="49"/>
      <c r="F172" s="72" t="s">
        <v>311</v>
      </c>
      <c r="G172" s="3">
        <v>2.4150000000000001E-2</v>
      </c>
      <c r="H172" s="49"/>
      <c r="I172" s="49"/>
      <c r="J172" s="49"/>
      <c r="K172" s="70">
        <v>4</v>
      </c>
      <c r="L172" s="71" t="s">
        <v>297</v>
      </c>
      <c r="M172" s="49"/>
      <c r="N172" s="49"/>
      <c r="O172" s="49"/>
      <c r="P172" s="49"/>
      <c r="Q172" s="49"/>
      <c r="R172" s="49"/>
      <c r="S172" s="49"/>
      <c r="T172" s="33"/>
      <c r="U172" s="49"/>
      <c r="V172" s="49"/>
    </row>
    <row r="173" spans="1:23" ht="18" thickBot="1" x14ac:dyDescent="0.35">
      <c r="A173" s="44" t="s">
        <v>0</v>
      </c>
      <c r="B173" s="73"/>
      <c r="C173" s="73"/>
      <c r="D173" s="44"/>
      <c r="E173" s="44"/>
      <c r="F173" s="74" t="s">
        <v>312</v>
      </c>
      <c r="G173" s="75">
        <v>548.85</v>
      </c>
      <c r="H173" s="44"/>
      <c r="I173" s="44"/>
      <c r="J173" s="44"/>
      <c r="K173" s="70">
        <v>8</v>
      </c>
      <c r="L173" s="71" t="s">
        <v>308</v>
      </c>
      <c r="M173" s="44"/>
      <c r="N173" s="44"/>
      <c r="O173" s="44"/>
      <c r="P173" s="44"/>
      <c r="Q173" s="44"/>
      <c r="R173" s="44"/>
      <c r="S173" s="44"/>
      <c r="T173" s="44"/>
      <c r="U173" s="44"/>
      <c r="V173" s="44"/>
    </row>
    <row r="174" spans="1:23" ht="16.5" thickTop="1" x14ac:dyDescent="0.25">
      <c r="B174" s="73"/>
      <c r="C174" s="73"/>
      <c r="F174" s="74"/>
      <c r="G174" s="76">
        <f>+G173*G172</f>
        <v>13.254727500000001</v>
      </c>
      <c r="K174" s="70">
        <v>10</v>
      </c>
      <c r="L174" s="71" t="s">
        <v>291</v>
      </c>
    </row>
    <row r="175" spans="1:23" ht="16.5" thickBot="1" x14ac:dyDescent="0.3">
      <c r="B175" s="73"/>
      <c r="C175" s="73"/>
      <c r="F175" s="74" t="s">
        <v>313</v>
      </c>
      <c r="G175" s="75">
        <v>30.4</v>
      </c>
      <c r="K175" s="70">
        <v>12</v>
      </c>
      <c r="L175" s="71" t="s">
        <v>22</v>
      </c>
    </row>
    <row r="176" spans="1:23" ht="16.5" thickTop="1" x14ac:dyDescent="0.25">
      <c r="B176" s="73"/>
      <c r="C176" s="73"/>
      <c r="F176" s="74"/>
      <c r="G176" s="76">
        <f>+G174*G175</f>
        <v>402.94371599999999</v>
      </c>
      <c r="K176" s="70">
        <v>14</v>
      </c>
      <c r="L176" s="71" t="s">
        <v>304</v>
      </c>
    </row>
    <row r="177" spans="2:20" x14ac:dyDescent="0.25">
      <c r="B177" s="73"/>
      <c r="C177" s="73"/>
      <c r="F177" s="74"/>
      <c r="G177" s="77"/>
      <c r="K177" s="70">
        <v>32</v>
      </c>
      <c r="L177" s="71" t="s">
        <v>20</v>
      </c>
    </row>
    <row r="178" spans="2:20" ht="16.5" thickBot="1" x14ac:dyDescent="0.3">
      <c r="B178" s="73"/>
      <c r="C178" s="73"/>
      <c r="F178" s="78" t="s">
        <v>314</v>
      </c>
      <c r="G178" s="4">
        <f>+G176/2</f>
        <v>201.471858</v>
      </c>
      <c r="K178" s="70">
        <v>34</v>
      </c>
      <c r="L178" s="71" t="s">
        <v>21</v>
      </c>
    </row>
    <row r="179" spans="2:20" x14ac:dyDescent="0.25">
      <c r="B179" s="73"/>
      <c r="C179" s="73"/>
      <c r="K179" s="73"/>
      <c r="L179" s="79"/>
    </row>
    <row r="180" spans="2:20" x14ac:dyDescent="0.25">
      <c r="B180" s="73"/>
      <c r="C180" s="73"/>
      <c r="K180" s="73"/>
      <c r="L180" s="79"/>
    </row>
    <row r="181" spans="2:20" x14ac:dyDescent="0.25">
      <c r="B181" s="73"/>
      <c r="C181" s="80"/>
      <c r="K181" s="73"/>
      <c r="L181" s="79"/>
    </row>
    <row r="182" spans="2:20" x14ac:dyDescent="0.25">
      <c r="B182" s="73"/>
      <c r="C182" s="73"/>
      <c r="K182" s="73"/>
      <c r="L182" s="79"/>
    </row>
    <row r="183" spans="2:20" x14ac:dyDescent="0.25">
      <c r="B183" s="73"/>
      <c r="C183" s="73"/>
      <c r="K183" s="73"/>
      <c r="L183" s="79"/>
    </row>
    <row r="184" spans="2:20" x14ac:dyDescent="0.25">
      <c r="B184" s="73"/>
      <c r="C184" s="73"/>
      <c r="G184" s="6" t="s">
        <v>0</v>
      </c>
      <c r="K184" s="73"/>
      <c r="L184" s="79"/>
    </row>
    <row r="185" spans="2:20" x14ac:dyDescent="0.25">
      <c r="B185" s="73"/>
      <c r="C185" s="73"/>
      <c r="K185" s="73"/>
      <c r="L185" s="79"/>
    </row>
    <row r="186" spans="2:20" x14ac:dyDescent="0.25">
      <c r="B186" s="73"/>
      <c r="C186" s="73"/>
      <c r="K186" s="73"/>
      <c r="L186" s="79"/>
    </row>
    <row r="187" spans="2:20" x14ac:dyDescent="0.25">
      <c r="B187" s="81"/>
      <c r="C187" s="81"/>
      <c r="K187" s="73"/>
      <c r="L187" s="79"/>
    </row>
    <row r="188" spans="2:20" x14ac:dyDescent="0.25">
      <c r="K188" s="73"/>
      <c r="L188" s="79"/>
      <c r="T188" s="6" t="s">
        <v>5</v>
      </c>
    </row>
    <row r="189" spans="2:20" x14ac:dyDescent="0.25">
      <c r="K189" s="73"/>
      <c r="L189" s="79"/>
    </row>
    <row r="190" spans="2:20" x14ac:dyDescent="0.25">
      <c r="K190" s="73"/>
      <c r="L190" s="79"/>
      <c r="M190" s="6" t="s">
        <v>0</v>
      </c>
    </row>
    <row r="191" spans="2:20" x14ac:dyDescent="0.25">
      <c r="E191" s="6" t="s">
        <v>0</v>
      </c>
      <c r="K191" s="73"/>
    </row>
    <row r="195" spans="5:21" x14ac:dyDescent="0.25">
      <c r="I195" s="6" t="s">
        <v>0</v>
      </c>
    </row>
    <row r="196" spans="5:21" x14ac:dyDescent="0.25">
      <c r="U196" s="6" t="s">
        <v>0</v>
      </c>
    </row>
    <row r="200" spans="5:21" x14ac:dyDescent="0.25">
      <c r="T200" s="6" t="s">
        <v>0</v>
      </c>
    </row>
    <row r="207" spans="5:21" x14ac:dyDescent="0.25">
      <c r="E207" s="6" t="s">
        <v>0</v>
      </c>
    </row>
    <row r="211" spans="3:3" x14ac:dyDescent="0.25">
      <c r="C211" s="7" t="s">
        <v>0</v>
      </c>
    </row>
  </sheetData>
  <mergeCells count="29">
    <mergeCell ref="U7:U9"/>
    <mergeCell ref="V7:V9"/>
    <mergeCell ref="W7:W9"/>
    <mergeCell ref="O7:O8"/>
    <mergeCell ref="P7:P8"/>
    <mergeCell ref="Q7:Q8"/>
    <mergeCell ref="S7:S8"/>
    <mergeCell ref="T7:T8"/>
    <mergeCell ref="A7:A9"/>
    <mergeCell ref="B7:B9"/>
    <mergeCell ref="C7:C9"/>
    <mergeCell ref="D7:D9"/>
    <mergeCell ref="E7:E9"/>
    <mergeCell ref="F7:F9"/>
    <mergeCell ref="D2:T2"/>
    <mergeCell ref="D3:I3"/>
    <mergeCell ref="H4:I4"/>
    <mergeCell ref="L5:U5"/>
    <mergeCell ref="D6:I6"/>
    <mergeCell ref="L6:M6"/>
    <mergeCell ref="R7:R8"/>
    <mergeCell ref="G7:G9"/>
    <mergeCell ref="H7:H9"/>
    <mergeCell ref="I7:I9"/>
    <mergeCell ref="J7:J8"/>
    <mergeCell ref="K7:K9"/>
    <mergeCell ref="L7:L8"/>
    <mergeCell ref="M7:M8"/>
    <mergeCell ref="N7:N8"/>
  </mergeCells>
  <pageMargins left="0.70866141732283461" right="0.70866141732283461" top="0.74803149606299213" bottom="0.74803149606299213" header="0.31496062992125984" footer="0.31496062992125984"/>
  <pageSetup paperSize="129" scale="10" fitToHeight="0" orientation="landscape" r:id="rId1"/>
  <rowBreaks count="3" manualBreakCount="3">
    <brk id="46" max="21" man="1"/>
    <brk id="89" max="21" man="1"/>
    <brk id="178" max="2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16"/>
  <sheetViews>
    <sheetView tabSelected="1" view="pageBreakPreview" topLeftCell="A72" zoomScale="90" zoomScaleNormal="90" zoomScaleSheetLayoutView="90" workbookViewId="0">
      <selection activeCell="C36" sqref="C36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12" width="20" style="6" customWidth="1"/>
    <col min="13" max="13" width="15.5703125" style="6" customWidth="1"/>
    <col min="14" max="14" width="13" style="6" customWidth="1"/>
    <col min="15" max="15" width="14.85546875" style="6" customWidth="1"/>
    <col min="16" max="16" width="13.7109375" style="6" customWidth="1"/>
    <col min="17" max="17" width="14.42578125" style="6" customWidth="1"/>
    <col min="18" max="18" width="19.5703125" style="6" customWidth="1"/>
    <col min="19" max="19" width="13.5703125" style="6" customWidth="1"/>
    <col min="20" max="20" width="14.28515625" style="6" customWidth="1"/>
    <col min="21" max="21" width="14.5703125" style="6" customWidth="1"/>
    <col min="22" max="22" width="16.7109375" style="6" customWidth="1"/>
    <col min="23" max="23" width="14.5703125" style="6" customWidth="1"/>
    <col min="24" max="24" width="17.28515625" style="6" customWidth="1"/>
    <col min="25" max="25" width="27" style="6" customWidth="1"/>
    <col min="26" max="16384" width="12.7109375" style="6"/>
  </cols>
  <sheetData>
    <row r="1" spans="1:26" x14ac:dyDescent="0.25">
      <c r="B1" s="6" t="s">
        <v>0</v>
      </c>
      <c r="C1" s="7" t="s">
        <v>0</v>
      </c>
      <c r="E1" s="6" t="s">
        <v>0</v>
      </c>
      <c r="O1" s="6" t="s">
        <v>0</v>
      </c>
      <c r="V1" s="6" t="s">
        <v>0</v>
      </c>
    </row>
    <row r="2" spans="1:26" x14ac:dyDescent="0.25">
      <c r="A2" s="8" t="s">
        <v>0</v>
      </c>
      <c r="B2" s="8" t="s">
        <v>0</v>
      </c>
      <c r="D2" s="86" t="s">
        <v>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6" t="s">
        <v>0</v>
      </c>
    </row>
    <row r="3" spans="1:26" x14ac:dyDescent="0.25">
      <c r="A3" s="9" t="s">
        <v>0</v>
      </c>
      <c r="B3" s="9"/>
      <c r="C3" s="10" t="s">
        <v>0</v>
      </c>
      <c r="D3" s="87" t="s">
        <v>2</v>
      </c>
      <c r="E3" s="87"/>
      <c r="F3" s="87"/>
      <c r="G3" s="87"/>
      <c r="H3" s="87"/>
      <c r="I3" s="87"/>
      <c r="J3" s="11"/>
      <c r="K3" s="11"/>
      <c r="L3" s="11"/>
      <c r="M3" s="12"/>
      <c r="N3" s="13"/>
      <c r="O3" s="14"/>
      <c r="P3" s="14"/>
      <c r="Q3" s="14"/>
      <c r="R3" s="14"/>
      <c r="S3" s="14"/>
      <c r="T3" s="14"/>
      <c r="U3" s="14"/>
      <c r="V3" s="2"/>
      <c r="W3" s="15" t="s">
        <v>0</v>
      </c>
      <c r="X3" s="15"/>
    </row>
    <row r="4" spans="1:26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88"/>
      <c r="I4" s="88"/>
      <c r="J4" s="18"/>
      <c r="K4" s="18"/>
      <c r="L4" s="18"/>
      <c r="M4" s="12"/>
      <c r="X4" s="19"/>
      <c r="Y4" s="19"/>
      <c r="Z4" s="19"/>
    </row>
    <row r="5" spans="1:26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20"/>
      <c r="L5" s="20"/>
      <c r="M5" s="12"/>
      <c r="N5" s="89" t="s">
        <v>357</v>
      </c>
      <c r="O5" s="89"/>
      <c r="P5" s="89"/>
      <c r="Q5" s="89"/>
      <c r="R5" s="89"/>
      <c r="S5" s="89"/>
      <c r="T5" s="89"/>
      <c r="U5" s="89"/>
      <c r="V5" s="89"/>
      <c r="W5" s="89"/>
    </row>
    <row r="6" spans="1:26" x14ac:dyDescent="0.25">
      <c r="A6" s="21"/>
      <c r="B6" s="21"/>
      <c r="C6" s="22"/>
      <c r="D6" s="90" t="s">
        <v>7</v>
      </c>
      <c r="E6" s="91"/>
      <c r="F6" s="91"/>
      <c r="G6" s="91"/>
      <c r="H6" s="91"/>
      <c r="I6" s="92"/>
      <c r="J6" s="23"/>
      <c r="K6" s="23"/>
      <c r="L6" s="23"/>
      <c r="M6" s="24"/>
      <c r="N6" s="93" t="s">
        <v>8</v>
      </c>
      <c r="O6" s="94"/>
      <c r="P6" s="25"/>
      <c r="Q6" s="25"/>
      <c r="R6" s="25"/>
      <c r="S6" s="25"/>
      <c r="T6" s="25"/>
      <c r="U6" s="25"/>
      <c r="V6" s="26"/>
      <c r="W6" s="27"/>
      <c r="X6" s="15"/>
    </row>
    <row r="7" spans="1:26" ht="15.75" customHeight="1" x14ac:dyDescent="0.25">
      <c r="A7" s="100" t="s">
        <v>9</v>
      </c>
      <c r="B7" s="102" t="s">
        <v>10</v>
      </c>
      <c r="C7" s="104" t="s">
        <v>11</v>
      </c>
      <c r="D7" s="107" t="s">
        <v>12</v>
      </c>
      <c r="E7" s="83" t="s">
        <v>13</v>
      </c>
      <c r="F7" s="83" t="s">
        <v>14</v>
      </c>
      <c r="G7" s="95" t="s">
        <v>15</v>
      </c>
      <c r="H7" s="95" t="s">
        <v>16</v>
      </c>
      <c r="I7" s="83" t="s">
        <v>17</v>
      </c>
      <c r="J7" s="83" t="s">
        <v>289</v>
      </c>
      <c r="K7" s="83" t="s">
        <v>290</v>
      </c>
      <c r="L7" s="83" t="s">
        <v>358</v>
      </c>
      <c r="M7" s="83" t="s">
        <v>18</v>
      </c>
      <c r="N7" s="98" t="s">
        <v>292</v>
      </c>
      <c r="O7" s="83" t="s">
        <v>19</v>
      </c>
      <c r="P7" s="83" t="s">
        <v>318</v>
      </c>
      <c r="Q7" s="83" t="s">
        <v>325</v>
      </c>
      <c r="R7" s="83" t="s">
        <v>20</v>
      </c>
      <c r="S7" s="83" t="s">
        <v>21</v>
      </c>
      <c r="T7" s="83" t="s">
        <v>22</v>
      </c>
      <c r="U7" s="114" t="s">
        <v>304</v>
      </c>
      <c r="V7" s="116" t="s">
        <v>23</v>
      </c>
      <c r="W7" s="98" t="s">
        <v>24</v>
      </c>
      <c r="X7" s="98" t="s">
        <v>25</v>
      </c>
      <c r="Y7" s="111" t="s">
        <v>293</v>
      </c>
    </row>
    <row r="8" spans="1:26" ht="24" customHeight="1" x14ac:dyDescent="0.25">
      <c r="A8" s="101"/>
      <c r="B8" s="102"/>
      <c r="C8" s="105"/>
      <c r="D8" s="108"/>
      <c r="E8" s="84"/>
      <c r="F8" s="84"/>
      <c r="G8" s="96"/>
      <c r="H8" s="96"/>
      <c r="I8" s="84"/>
      <c r="J8" s="84"/>
      <c r="K8" s="85"/>
      <c r="L8" s="85"/>
      <c r="M8" s="84"/>
      <c r="N8" s="99"/>
      <c r="O8" s="85"/>
      <c r="P8" s="85"/>
      <c r="Q8" s="85"/>
      <c r="R8" s="85"/>
      <c r="S8" s="85"/>
      <c r="T8" s="85"/>
      <c r="U8" s="115"/>
      <c r="V8" s="117"/>
      <c r="W8" s="110"/>
      <c r="X8" s="110"/>
      <c r="Y8" s="112"/>
    </row>
    <row r="9" spans="1:26" ht="33" customHeight="1" x14ac:dyDescent="0.25">
      <c r="A9" s="101"/>
      <c r="B9" s="103"/>
      <c r="C9" s="106"/>
      <c r="D9" s="109"/>
      <c r="E9" s="85"/>
      <c r="F9" s="85"/>
      <c r="G9" s="97"/>
      <c r="H9" s="97"/>
      <c r="I9" s="85"/>
      <c r="J9" s="29" t="s">
        <v>346</v>
      </c>
      <c r="K9" s="29" t="s">
        <v>322</v>
      </c>
      <c r="L9" s="28"/>
      <c r="M9" s="85"/>
      <c r="N9" s="29" t="s">
        <v>26</v>
      </c>
      <c r="O9" s="29" t="s">
        <v>27</v>
      </c>
      <c r="P9" s="28" t="s">
        <v>319</v>
      </c>
      <c r="Q9" s="28" t="s">
        <v>307</v>
      </c>
      <c r="R9" s="28" t="s">
        <v>28</v>
      </c>
      <c r="S9" s="28" t="s">
        <v>29</v>
      </c>
      <c r="T9" s="28" t="s">
        <v>30</v>
      </c>
      <c r="U9" s="28" t="s">
        <v>303</v>
      </c>
      <c r="V9" s="28" t="s">
        <v>309</v>
      </c>
      <c r="W9" s="99"/>
      <c r="X9" s="99"/>
      <c r="Y9" s="113"/>
    </row>
    <row r="10" spans="1:26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3"/>
      <c r="L10" s="33"/>
      <c r="M10" s="35"/>
      <c r="N10" s="36"/>
      <c r="O10" s="33"/>
      <c r="P10" s="33"/>
      <c r="Q10" s="33"/>
      <c r="R10" s="33"/>
      <c r="S10" s="33"/>
      <c r="T10" s="33"/>
      <c r="U10" s="33"/>
      <c r="V10" s="1"/>
      <c r="W10" s="36"/>
      <c r="X10" s="36"/>
    </row>
    <row r="11" spans="1:26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100</v>
      </c>
      <c r="K11" s="33"/>
      <c r="L11" s="33"/>
      <c r="M11" s="33">
        <f>I11+J11+K11+L11</f>
        <v>15552.472</v>
      </c>
      <c r="N11" s="36">
        <v>0</v>
      </c>
      <c r="O11" s="33">
        <v>425.32</v>
      </c>
      <c r="P11" s="33">
        <v>2488.0100000000002</v>
      </c>
      <c r="Q11" s="82"/>
      <c r="R11" s="33"/>
      <c r="S11" s="33"/>
      <c r="T11" s="33"/>
      <c r="U11" s="33"/>
      <c r="V11" s="1">
        <f>SUM(Q11+R11+S11+T11+U11)</f>
        <v>0</v>
      </c>
      <c r="W11" s="36">
        <f>SUM(N11+O11+P11+Q11+R11+S11+T11+U11)</f>
        <v>2913.3300000000004</v>
      </c>
      <c r="X11" s="40">
        <f>M11-W11</f>
        <v>12639.142</v>
      </c>
      <c r="Y11" s="41"/>
    </row>
    <row r="12" spans="1:26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3"/>
      <c r="M12" s="33">
        <f t="shared" ref="M12:M75" si="0">I12+J12+K12+L12</f>
        <v>0</v>
      </c>
      <c r="N12" s="36"/>
      <c r="O12" s="33"/>
      <c r="P12" s="33"/>
      <c r="R12" s="33"/>
      <c r="S12" s="33"/>
      <c r="T12" s="33"/>
      <c r="U12" s="33"/>
      <c r="V12" s="1"/>
      <c r="W12" s="36">
        <f t="shared" ref="W12:W75" si="1">SUM(N12+O12+P12+Q12+R12+S12+T12+U12)</f>
        <v>0</v>
      </c>
      <c r="X12" s="40"/>
    </row>
    <row r="13" spans="1:26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100</v>
      </c>
      <c r="K13" s="33"/>
      <c r="L13" s="33"/>
      <c r="M13" s="33">
        <f t="shared" si="0"/>
        <v>13415.503999999999</v>
      </c>
      <c r="N13" s="36">
        <v>0</v>
      </c>
      <c r="O13" s="33">
        <v>0</v>
      </c>
      <c r="P13" s="33">
        <v>2021.13</v>
      </c>
      <c r="Q13" s="33"/>
      <c r="R13" s="33"/>
      <c r="S13" s="33"/>
      <c r="T13" s="33"/>
      <c r="U13" s="33"/>
      <c r="V13" s="1">
        <f>SUM(Q13+R13+S13+T13+U13)</f>
        <v>0</v>
      </c>
      <c r="W13" s="36">
        <f t="shared" si="1"/>
        <v>2021.13</v>
      </c>
      <c r="X13" s="40">
        <f>M13-W13</f>
        <v>11394.374</v>
      </c>
      <c r="Y13" s="42"/>
    </row>
    <row r="14" spans="1:26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100</v>
      </c>
      <c r="K14" s="33">
        <v>836.4</v>
      </c>
      <c r="L14" s="33"/>
      <c r="M14" s="33">
        <f t="shared" si="0"/>
        <v>9045.9039999999986</v>
      </c>
      <c r="N14" s="36">
        <v>0</v>
      </c>
      <c r="O14" s="33">
        <v>223.2</v>
      </c>
      <c r="P14" s="33">
        <v>1098.21</v>
      </c>
      <c r="Q14" s="33"/>
      <c r="R14" s="33"/>
      <c r="S14" s="33"/>
      <c r="T14" s="33">
        <v>1000</v>
      </c>
      <c r="U14" s="33"/>
      <c r="V14" s="1">
        <f>SUM(Q14+R14+S14+T14+U14)</f>
        <v>1000</v>
      </c>
      <c r="W14" s="36">
        <f t="shared" si="1"/>
        <v>2321.41</v>
      </c>
      <c r="X14" s="40">
        <f>M14-W14</f>
        <v>6724.4939999999988</v>
      </c>
      <c r="Y14" s="41"/>
    </row>
    <row r="15" spans="1:26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100</v>
      </c>
      <c r="K15" s="33">
        <v>836.4</v>
      </c>
      <c r="L15" s="33"/>
      <c r="M15" s="33">
        <f t="shared" si="0"/>
        <v>7813.9439999999995</v>
      </c>
      <c r="N15" s="36">
        <f>I15*1%</f>
        <v>68.775440000000003</v>
      </c>
      <c r="O15" s="33">
        <v>189.3</v>
      </c>
      <c r="P15" s="33">
        <v>835.06</v>
      </c>
      <c r="Q15" s="33"/>
      <c r="R15" s="33"/>
      <c r="S15" s="33"/>
      <c r="T15" s="33"/>
      <c r="U15" s="33"/>
      <c r="V15" s="1">
        <f>SUM(Q15+R15+S15+T15+U15)</f>
        <v>0</v>
      </c>
      <c r="W15" s="36">
        <f t="shared" si="1"/>
        <v>1093.13544</v>
      </c>
      <c r="X15" s="40">
        <f>M15-W15</f>
        <v>6720.8085599999995</v>
      </c>
      <c r="Y15" s="42"/>
    </row>
    <row r="16" spans="1:26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100</v>
      </c>
      <c r="K16" s="33">
        <v>1394</v>
      </c>
      <c r="L16" s="33"/>
      <c r="M16" s="33">
        <f t="shared" si="0"/>
        <v>7744.3919999999998</v>
      </c>
      <c r="N16" s="36">
        <f>I16*1%</f>
        <v>62.503920000000001</v>
      </c>
      <c r="O16" s="33">
        <v>158.34</v>
      </c>
      <c r="P16" s="33">
        <v>820.2</v>
      </c>
      <c r="Q16" s="33"/>
      <c r="R16" s="33"/>
      <c r="S16" s="33"/>
      <c r="T16" s="33"/>
      <c r="U16" s="33"/>
      <c r="V16" s="1">
        <f>SUM(Q16+R16+S16+T16+U16)</f>
        <v>0</v>
      </c>
      <c r="W16" s="36">
        <f t="shared" si="1"/>
        <v>1041.0439200000001</v>
      </c>
      <c r="X16" s="40">
        <f>M16-W16</f>
        <v>6703.3480799999998</v>
      </c>
      <c r="Y16" s="42"/>
    </row>
    <row r="17" spans="1:25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100</v>
      </c>
      <c r="K17" s="33">
        <v>1394</v>
      </c>
      <c r="L17" s="33"/>
      <c r="M17" s="33">
        <f t="shared" si="0"/>
        <v>6954.4480000000003</v>
      </c>
      <c r="N17" s="36">
        <f>I17*1%</f>
        <v>54.604480000000002</v>
      </c>
      <c r="O17" s="33">
        <v>150.30000000000001</v>
      </c>
      <c r="P17" s="33">
        <v>678.63</v>
      </c>
      <c r="Q17" s="33"/>
      <c r="R17" s="33"/>
      <c r="S17" s="33"/>
      <c r="T17" s="33">
        <v>625</v>
      </c>
      <c r="U17" s="33"/>
      <c r="V17" s="1">
        <f>SUM(Q17+R17+S17+T17+U17)</f>
        <v>625</v>
      </c>
      <c r="W17" s="36">
        <f t="shared" si="1"/>
        <v>1508.53448</v>
      </c>
      <c r="X17" s="40">
        <f>M17-W17</f>
        <v>5445.9135200000001</v>
      </c>
      <c r="Y17" s="43"/>
    </row>
    <row r="18" spans="1:25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3"/>
      <c r="M18" s="33">
        <f t="shared" si="0"/>
        <v>0</v>
      </c>
      <c r="N18" s="36"/>
      <c r="O18" s="33"/>
      <c r="P18" s="33"/>
      <c r="Q18" s="33"/>
      <c r="R18" s="33"/>
      <c r="S18" s="33"/>
      <c r="T18" s="33"/>
      <c r="U18" s="33"/>
      <c r="V18" s="1"/>
      <c r="W18" s="36">
        <f t="shared" si="1"/>
        <v>0</v>
      </c>
      <c r="X18" s="40"/>
    </row>
    <row r="19" spans="1:25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3" si="2">D19*1.1507</f>
        <v>709.36052200000006</v>
      </c>
      <c r="F19" s="39">
        <f t="shared" ref="F19:F23" si="3">E19</f>
        <v>709.36052200000006</v>
      </c>
      <c r="G19" s="34">
        <v>15.2</v>
      </c>
      <c r="H19" s="34">
        <v>15.2</v>
      </c>
      <c r="I19" s="33">
        <f t="shared" ref="I19:I23" si="4">D19*H19</f>
        <v>9370.1920000000009</v>
      </c>
      <c r="J19" s="33">
        <v>100</v>
      </c>
      <c r="K19" s="33">
        <v>1394</v>
      </c>
      <c r="L19" s="33"/>
      <c r="M19" s="33">
        <f t="shared" si="0"/>
        <v>10864.192000000001</v>
      </c>
      <c r="N19" s="36">
        <v>0</v>
      </c>
      <c r="O19" s="33">
        <v>257.89999999999998</v>
      </c>
      <c r="P19" s="33">
        <v>1486.59</v>
      </c>
      <c r="Q19" s="33"/>
      <c r="R19" s="33"/>
      <c r="S19" s="33"/>
      <c r="T19" s="33">
        <v>750</v>
      </c>
      <c r="U19" s="33"/>
      <c r="V19" s="1">
        <f>SUM(Q19+R19+S19+T19+U19)</f>
        <v>750</v>
      </c>
      <c r="W19" s="36">
        <f t="shared" si="1"/>
        <v>2494.4899999999998</v>
      </c>
      <c r="X19" s="40">
        <f>M19-W19</f>
        <v>8369.7020000000011</v>
      </c>
      <c r="Y19" s="42"/>
    </row>
    <row r="20" spans="1:25" ht="27.95" customHeight="1" x14ac:dyDescent="0.25">
      <c r="A20" s="37">
        <f>A19+1</f>
        <v>8</v>
      </c>
      <c r="B20" s="30" t="s">
        <v>49</v>
      </c>
      <c r="C20" s="38" t="s">
        <v>50</v>
      </c>
      <c r="D20" s="5">
        <v>411.21</v>
      </c>
      <c r="E20" s="39">
        <f t="shared" si="2"/>
        <v>473.17934700000001</v>
      </c>
      <c r="F20" s="39">
        <f t="shared" si="3"/>
        <v>473.17934700000001</v>
      </c>
      <c r="G20" s="34">
        <v>15.2</v>
      </c>
      <c r="H20" s="34">
        <v>15.2</v>
      </c>
      <c r="I20" s="33">
        <f t="shared" si="4"/>
        <v>6250.3919999999998</v>
      </c>
      <c r="J20" s="33">
        <v>100</v>
      </c>
      <c r="K20" s="33">
        <v>1672.8</v>
      </c>
      <c r="L20" s="33"/>
      <c r="M20" s="33">
        <f t="shared" si="0"/>
        <v>8023.192</v>
      </c>
      <c r="N20" s="36">
        <f>I20*1%</f>
        <v>62.503920000000001</v>
      </c>
      <c r="O20" s="33">
        <v>172.03</v>
      </c>
      <c r="P20" s="33">
        <v>879.75</v>
      </c>
      <c r="Q20" s="33"/>
      <c r="R20" s="33">
        <v>20</v>
      </c>
      <c r="S20" s="33">
        <f>I20*5%</f>
        <v>312.51960000000003</v>
      </c>
      <c r="T20" s="33"/>
      <c r="U20" s="33"/>
      <c r="V20" s="1">
        <f>SUM(Q20+R20+S20+T20+U20)</f>
        <v>332.51960000000003</v>
      </c>
      <c r="W20" s="36">
        <f t="shared" si="1"/>
        <v>1446.8035200000002</v>
      </c>
      <c r="X20" s="40">
        <f>M20-W20</f>
        <v>6576.3884799999996</v>
      </c>
      <c r="Y20" s="42"/>
    </row>
    <row r="21" spans="1:25" ht="27.95" customHeight="1" x14ac:dyDescent="0.25">
      <c r="A21" s="37">
        <f>A20+1</f>
        <v>9</v>
      </c>
      <c r="B21" s="30" t="s">
        <v>52</v>
      </c>
      <c r="C21" s="46" t="s">
        <v>53</v>
      </c>
      <c r="D21" s="5">
        <v>411.21</v>
      </c>
      <c r="E21" s="39">
        <f t="shared" si="2"/>
        <v>473.17934700000001</v>
      </c>
      <c r="F21" s="39">
        <f t="shared" si="3"/>
        <v>473.17934700000001</v>
      </c>
      <c r="G21" s="34">
        <v>15.2</v>
      </c>
      <c r="H21" s="34">
        <v>15.2</v>
      </c>
      <c r="I21" s="33">
        <f t="shared" si="4"/>
        <v>6250.3919999999998</v>
      </c>
      <c r="J21" s="33">
        <v>100</v>
      </c>
      <c r="K21" s="33">
        <v>836.4</v>
      </c>
      <c r="L21" s="33"/>
      <c r="M21" s="33">
        <f t="shared" si="0"/>
        <v>7186.7919999999995</v>
      </c>
      <c r="N21" s="36">
        <f>I21*1%</f>
        <v>62.503920000000001</v>
      </c>
      <c r="O21" s="33">
        <v>172.03</v>
      </c>
      <c r="P21" s="33">
        <v>720.26</v>
      </c>
      <c r="Q21" s="33"/>
      <c r="R21" s="33"/>
      <c r="S21" s="33"/>
      <c r="T21" s="33">
        <v>6232</v>
      </c>
      <c r="U21" s="33"/>
      <c r="V21" s="1">
        <f>SUM(Q21+R21+S21+T21+U21)</f>
        <v>6232</v>
      </c>
      <c r="W21" s="36">
        <f t="shared" si="1"/>
        <v>7186.7939200000001</v>
      </c>
      <c r="X21" s="40">
        <f>M21-W21</f>
        <v>-1.9200000006094342E-3</v>
      </c>
      <c r="Y21" s="42"/>
    </row>
    <row r="22" spans="1:25" ht="27.95" customHeight="1" x14ac:dyDescent="0.25">
      <c r="A22" s="37">
        <f>A21+1</f>
        <v>10</v>
      </c>
      <c r="B22" s="30" t="s">
        <v>45</v>
      </c>
      <c r="C22" s="46" t="s">
        <v>46</v>
      </c>
      <c r="D22" s="5">
        <v>411.21</v>
      </c>
      <c r="E22" s="39">
        <f t="shared" si="2"/>
        <v>473.17934700000001</v>
      </c>
      <c r="F22" s="39">
        <f t="shared" si="3"/>
        <v>473.17934700000001</v>
      </c>
      <c r="G22" s="34">
        <v>15.2</v>
      </c>
      <c r="H22" s="34">
        <v>15.2</v>
      </c>
      <c r="I22" s="33">
        <f t="shared" si="4"/>
        <v>6250.3919999999998</v>
      </c>
      <c r="J22" s="33">
        <v>100</v>
      </c>
      <c r="K22" s="33">
        <v>836.4</v>
      </c>
      <c r="L22" s="33"/>
      <c r="M22" s="33">
        <f t="shared" si="0"/>
        <v>7186.7919999999995</v>
      </c>
      <c r="N22" s="36">
        <f>I22*1%</f>
        <v>62.503920000000001</v>
      </c>
      <c r="O22" s="33">
        <v>172.03</v>
      </c>
      <c r="P22" s="33">
        <v>720.26</v>
      </c>
      <c r="Q22" s="33"/>
      <c r="R22" s="33"/>
      <c r="S22" s="33"/>
      <c r="T22" s="33"/>
      <c r="U22" s="33"/>
      <c r="V22" s="1">
        <f>SUM(Q22+R22+S22+T22+U22)</f>
        <v>0</v>
      </c>
      <c r="W22" s="36">
        <f t="shared" si="1"/>
        <v>954.79391999999996</v>
      </c>
      <c r="X22" s="40">
        <f>M22-W22</f>
        <v>6231.9980799999994</v>
      </c>
      <c r="Y22" s="42"/>
    </row>
    <row r="23" spans="1:25" ht="27.95" customHeight="1" x14ac:dyDescent="0.25">
      <c r="A23" s="37">
        <f>A22+1</f>
        <v>11</v>
      </c>
      <c r="B23" s="30" t="s">
        <v>65</v>
      </c>
      <c r="C23" s="38" t="s">
        <v>66</v>
      </c>
      <c r="D23" s="5">
        <v>367.5</v>
      </c>
      <c r="E23" s="39">
        <f t="shared" si="2"/>
        <v>422.88225</v>
      </c>
      <c r="F23" s="39">
        <f t="shared" si="3"/>
        <v>422.88225</v>
      </c>
      <c r="G23" s="34">
        <v>15.2</v>
      </c>
      <c r="H23" s="34">
        <v>15.2</v>
      </c>
      <c r="I23" s="33">
        <f t="shared" si="4"/>
        <v>5586</v>
      </c>
      <c r="J23" s="33">
        <v>100</v>
      </c>
      <c r="K23" s="33">
        <v>1394</v>
      </c>
      <c r="L23" s="33"/>
      <c r="M23" s="33">
        <f t="shared" si="0"/>
        <v>7080</v>
      </c>
      <c r="N23" s="36">
        <f>I23*1%</f>
        <v>55.86</v>
      </c>
      <c r="O23" s="33">
        <v>153.75</v>
      </c>
      <c r="P23" s="33">
        <v>701.13</v>
      </c>
      <c r="Q23" s="33"/>
      <c r="R23" s="33"/>
      <c r="S23" s="33"/>
      <c r="T23" s="33"/>
      <c r="U23" s="33"/>
      <c r="V23" s="1">
        <f>SUM(Q23+R23+S23+T23+U23)</f>
        <v>0</v>
      </c>
      <c r="W23" s="36">
        <f t="shared" si="1"/>
        <v>910.74</v>
      </c>
      <c r="X23" s="40">
        <f>M23-W23</f>
        <v>6169.26</v>
      </c>
      <c r="Y23" s="42"/>
    </row>
    <row r="24" spans="1:25" ht="28.5" customHeight="1" x14ac:dyDescent="0.25">
      <c r="A24" s="37"/>
      <c r="B24" s="30"/>
      <c r="C24" s="31" t="s">
        <v>54</v>
      </c>
      <c r="D24" s="5"/>
      <c r="E24" s="39"/>
      <c r="F24" s="39"/>
      <c r="G24" s="34"/>
      <c r="H24" s="34"/>
      <c r="I24" s="33"/>
      <c r="J24" s="33"/>
      <c r="K24" s="33"/>
      <c r="L24" s="33"/>
      <c r="M24" s="33">
        <f t="shared" si="0"/>
        <v>0</v>
      </c>
      <c r="N24" s="36"/>
      <c r="O24" s="33"/>
      <c r="P24" s="33"/>
      <c r="Q24" s="33"/>
      <c r="R24" s="33"/>
      <c r="S24" s="33"/>
      <c r="T24" s="33"/>
      <c r="U24" s="33"/>
      <c r="V24" s="1"/>
      <c r="W24" s="36">
        <f t="shared" si="1"/>
        <v>0</v>
      </c>
      <c r="X24" s="40"/>
    </row>
    <row r="25" spans="1:25" ht="27.95" customHeight="1" x14ac:dyDescent="0.25">
      <c r="A25" s="37">
        <f>A23+1</f>
        <v>12</v>
      </c>
      <c r="B25" s="30" t="s">
        <v>55</v>
      </c>
      <c r="C25" s="38" t="s">
        <v>56</v>
      </c>
      <c r="D25" s="5">
        <v>452.47</v>
      </c>
      <c r="E25" s="39">
        <f>D25*1.1507</f>
        <v>520.65722900000003</v>
      </c>
      <c r="F25" s="39">
        <f>E25</f>
        <v>520.65722900000003</v>
      </c>
      <c r="G25" s="34">
        <v>15.2</v>
      </c>
      <c r="H25" s="34">
        <v>15.2</v>
      </c>
      <c r="I25" s="33">
        <f>D25*H25</f>
        <v>6877.5439999999999</v>
      </c>
      <c r="J25" s="33">
        <v>100</v>
      </c>
      <c r="K25" s="33">
        <v>1394</v>
      </c>
      <c r="L25" s="33"/>
      <c r="M25" s="33">
        <f t="shared" si="0"/>
        <v>8371.5439999999999</v>
      </c>
      <c r="N25" s="36">
        <f>I25*1%</f>
        <v>68.775440000000003</v>
      </c>
      <c r="O25" s="33">
        <v>189.3</v>
      </c>
      <c r="P25" s="33">
        <v>954.16</v>
      </c>
      <c r="Q25" s="33"/>
      <c r="R25" s="33"/>
      <c r="S25" s="33"/>
      <c r="T25" s="33"/>
      <c r="U25" s="33"/>
      <c r="V25" s="1">
        <f>SUM(Q25+R25+S25+T25+U25)</f>
        <v>0</v>
      </c>
      <c r="W25" s="36">
        <f t="shared" si="1"/>
        <v>1212.2354399999999</v>
      </c>
      <c r="X25" s="40">
        <f>M25-W25</f>
        <v>7159.3085599999995</v>
      </c>
      <c r="Y25" s="43"/>
    </row>
    <row r="26" spans="1:25" ht="30" customHeight="1" x14ac:dyDescent="0.25">
      <c r="A26" s="37">
        <f t="shared" ref="A26" si="5">A25+1</f>
        <v>13</v>
      </c>
      <c r="B26" s="30" t="s">
        <v>229</v>
      </c>
      <c r="C26" s="38" t="s">
        <v>230</v>
      </c>
      <c r="D26" s="5">
        <v>302.82</v>
      </c>
      <c r="E26" s="39">
        <f t="shared" ref="E26" si="6">D26*1.1507</f>
        <v>348.45497399999999</v>
      </c>
      <c r="F26" s="39">
        <f t="shared" ref="F26" si="7">E26</f>
        <v>348.45497399999999</v>
      </c>
      <c r="G26" s="34">
        <v>15.2</v>
      </c>
      <c r="H26" s="34">
        <v>15.2</v>
      </c>
      <c r="I26" s="33">
        <f t="shared" ref="I26" si="8">D26*H26</f>
        <v>4602.8639999999996</v>
      </c>
      <c r="J26" s="33">
        <v>100</v>
      </c>
      <c r="K26" s="33">
        <v>1394</v>
      </c>
      <c r="L26" s="33"/>
      <c r="M26" s="33">
        <f t="shared" si="0"/>
        <v>6096.8639999999996</v>
      </c>
      <c r="N26" s="36">
        <f>I26*1%</f>
        <v>46.028639999999996</v>
      </c>
      <c r="O26" s="33">
        <v>126.69</v>
      </c>
      <c r="P26" s="33">
        <v>532.07000000000005</v>
      </c>
      <c r="Q26" s="33"/>
      <c r="R26" s="33"/>
      <c r="S26" s="33"/>
      <c r="T26" s="33"/>
      <c r="U26" s="33"/>
      <c r="V26" s="1">
        <f t="shared" ref="V26" si="9">SUM(Q26+R26+S26+T26+U26)</f>
        <v>0</v>
      </c>
      <c r="W26" s="36">
        <f t="shared" si="1"/>
        <v>704.78863999999999</v>
      </c>
      <c r="X26" s="40">
        <f t="shared" ref="X26" si="10">M26-W26</f>
        <v>5392.0753599999998</v>
      </c>
      <c r="Y26" s="42"/>
    </row>
    <row r="27" spans="1:25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3"/>
      <c r="M27" s="33">
        <f t="shared" si="0"/>
        <v>0</v>
      </c>
      <c r="N27" s="36"/>
      <c r="O27" s="33"/>
      <c r="P27" s="33"/>
      <c r="Q27" s="33"/>
      <c r="R27" s="33"/>
      <c r="S27" s="33"/>
      <c r="T27" s="33"/>
      <c r="U27" s="33"/>
      <c r="V27" s="1"/>
      <c r="W27" s="36">
        <f t="shared" si="1"/>
        <v>0</v>
      </c>
      <c r="X27" s="40"/>
      <c r="Y27" s="47"/>
    </row>
    <row r="28" spans="1:25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449.98</v>
      </c>
      <c r="E28" s="39">
        <f>D28*1.1507</f>
        <v>517.79198600000007</v>
      </c>
      <c r="F28" s="39">
        <f>E28</f>
        <v>517.79198600000007</v>
      </c>
      <c r="G28" s="34">
        <v>15.2</v>
      </c>
      <c r="H28" s="34">
        <v>15.2</v>
      </c>
      <c r="I28" s="33">
        <f>D28*H28</f>
        <v>6839.6959999999999</v>
      </c>
      <c r="J28" s="33">
        <v>100</v>
      </c>
      <c r="K28" s="33">
        <v>1394</v>
      </c>
      <c r="L28" s="33"/>
      <c r="M28" s="33">
        <f t="shared" si="0"/>
        <v>8333.6959999999999</v>
      </c>
      <c r="N28" s="36">
        <f>I28*1%</f>
        <v>68.396960000000007</v>
      </c>
      <c r="O28" s="33">
        <v>188.26</v>
      </c>
      <c r="P28" s="33">
        <v>946.08</v>
      </c>
      <c r="Q28" s="33"/>
      <c r="R28" s="33">
        <v>20</v>
      </c>
      <c r="S28" s="33">
        <f>I28*5%</f>
        <v>341.98480000000001</v>
      </c>
      <c r="T28" s="33"/>
      <c r="U28" s="33"/>
      <c r="V28" s="1">
        <f>SUM(Q28+R28+S28+T28+U28)</f>
        <v>361.98480000000001</v>
      </c>
      <c r="W28" s="36">
        <f t="shared" si="1"/>
        <v>1564.7217600000001</v>
      </c>
      <c r="X28" s="40">
        <f>M28-W28</f>
        <v>6768.9742399999996</v>
      </c>
      <c r="Y28" s="48"/>
    </row>
    <row r="29" spans="1:25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3"/>
      <c r="M29" s="33">
        <f t="shared" si="0"/>
        <v>0</v>
      </c>
      <c r="N29" s="36"/>
      <c r="O29" s="33"/>
      <c r="P29" s="33"/>
      <c r="Q29" s="33"/>
      <c r="R29" s="33"/>
      <c r="S29" s="33"/>
      <c r="T29" s="33"/>
      <c r="U29" s="33"/>
      <c r="V29" s="1"/>
      <c r="W29" s="36">
        <f t="shared" si="1"/>
        <v>0</v>
      </c>
      <c r="X29" s="40"/>
    </row>
    <row r="30" spans="1:25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475.86</v>
      </c>
      <c r="E30" s="39">
        <f t="shared" ref="E30:E35" si="11">D30*1.1507</f>
        <v>547.57210200000009</v>
      </c>
      <c r="F30" s="39">
        <f t="shared" ref="F30:F35" si="12">E30</f>
        <v>547.57210200000009</v>
      </c>
      <c r="G30" s="34">
        <v>15.2</v>
      </c>
      <c r="H30" s="34">
        <v>15.2</v>
      </c>
      <c r="I30" s="33">
        <f t="shared" ref="I30:I35" si="13">D30*H30</f>
        <v>7233.0720000000001</v>
      </c>
      <c r="J30" s="33">
        <v>100</v>
      </c>
      <c r="K30" s="33">
        <v>1394</v>
      </c>
      <c r="L30" s="33"/>
      <c r="M30" s="33">
        <f t="shared" si="0"/>
        <v>8727.0720000000001</v>
      </c>
      <c r="N30" s="36">
        <v>0</v>
      </c>
      <c r="O30" s="33">
        <v>188.26</v>
      </c>
      <c r="P30" s="33">
        <v>1030.0999999999999</v>
      </c>
      <c r="Q30" s="33"/>
      <c r="R30" s="33"/>
      <c r="S30" s="33"/>
      <c r="T30" s="33">
        <v>400</v>
      </c>
      <c r="U30" s="33"/>
      <c r="V30" s="1">
        <f t="shared" ref="V30:V35" si="14">SUM(Q30+R30+S30+T30+U30)</f>
        <v>400</v>
      </c>
      <c r="W30" s="36">
        <f t="shared" si="1"/>
        <v>1618.36</v>
      </c>
      <c r="X30" s="40">
        <f t="shared" ref="X30:X35" si="15">M30-W30</f>
        <v>7108.7120000000004</v>
      </c>
      <c r="Y30" s="41"/>
    </row>
    <row r="31" spans="1:25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475.86</v>
      </c>
      <c r="E31" s="39">
        <f t="shared" si="11"/>
        <v>547.57210200000009</v>
      </c>
      <c r="F31" s="39">
        <f t="shared" si="12"/>
        <v>547.57210200000009</v>
      </c>
      <c r="G31" s="34">
        <v>15.2</v>
      </c>
      <c r="H31" s="34">
        <v>15.2</v>
      </c>
      <c r="I31" s="33">
        <f t="shared" si="13"/>
        <v>7233.0720000000001</v>
      </c>
      <c r="J31" s="33">
        <v>100</v>
      </c>
      <c r="K31" s="33">
        <v>1672.8</v>
      </c>
      <c r="L31" s="33"/>
      <c r="M31" s="33">
        <f t="shared" si="0"/>
        <v>9005.8719999999994</v>
      </c>
      <c r="N31" s="36">
        <f>I31*1%</f>
        <v>72.330719999999999</v>
      </c>
      <c r="O31" s="33">
        <v>199.08</v>
      </c>
      <c r="P31" s="33">
        <v>1089.6600000000001</v>
      </c>
      <c r="Q31" s="33"/>
      <c r="R31" s="33">
        <v>20</v>
      </c>
      <c r="S31" s="33">
        <f>I31*5%</f>
        <v>361.65360000000004</v>
      </c>
      <c r="T31" s="33">
        <v>4000</v>
      </c>
      <c r="U31" s="33">
        <v>575</v>
      </c>
      <c r="V31" s="1">
        <f t="shared" si="14"/>
        <v>4956.6535999999996</v>
      </c>
      <c r="W31" s="36">
        <f t="shared" si="1"/>
        <v>6317.7243200000003</v>
      </c>
      <c r="X31" s="40">
        <f t="shared" si="15"/>
        <v>2688.1476799999991</v>
      </c>
      <c r="Y31" s="42"/>
    </row>
    <row r="32" spans="1:25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449.98</v>
      </c>
      <c r="E32" s="39">
        <f t="shared" si="11"/>
        <v>517.79198600000007</v>
      </c>
      <c r="F32" s="39">
        <f t="shared" si="12"/>
        <v>517.79198600000007</v>
      </c>
      <c r="G32" s="34">
        <v>15.2</v>
      </c>
      <c r="H32" s="34">
        <v>15.2</v>
      </c>
      <c r="I32" s="33">
        <f t="shared" si="13"/>
        <v>6839.6959999999999</v>
      </c>
      <c r="J32" s="33">
        <v>100</v>
      </c>
      <c r="K32" s="33">
        <v>836.4</v>
      </c>
      <c r="L32" s="33"/>
      <c r="M32" s="33">
        <f t="shared" si="0"/>
        <v>7776.0959999999995</v>
      </c>
      <c r="N32" s="36">
        <f>I32*1%</f>
        <v>68.396960000000007</v>
      </c>
      <c r="O32" s="33">
        <v>188.26</v>
      </c>
      <c r="P32" s="33">
        <v>826.98</v>
      </c>
      <c r="Q32" s="33"/>
      <c r="R32" s="33"/>
      <c r="S32" s="33"/>
      <c r="T32" s="33"/>
      <c r="U32" s="33"/>
      <c r="V32" s="1">
        <f t="shared" si="14"/>
        <v>0</v>
      </c>
      <c r="W32" s="36">
        <f t="shared" si="1"/>
        <v>1083.63696</v>
      </c>
      <c r="X32" s="40">
        <f t="shared" si="15"/>
        <v>6692.4590399999997</v>
      </c>
      <c r="Y32" s="42"/>
    </row>
    <row r="33" spans="1:25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449.98</v>
      </c>
      <c r="E33" s="39">
        <f t="shared" si="11"/>
        <v>517.79198600000007</v>
      </c>
      <c r="F33" s="39">
        <f t="shared" si="12"/>
        <v>517.79198600000007</v>
      </c>
      <c r="G33" s="34">
        <v>15.2</v>
      </c>
      <c r="H33" s="34">
        <v>15.2</v>
      </c>
      <c r="I33" s="33">
        <f t="shared" si="13"/>
        <v>6839.6959999999999</v>
      </c>
      <c r="J33" s="33">
        <v>100</v>
      </c>
      <c r="K33" s="33">
        <v>1672.8</v>
      </c>
      <c r="L33" s="33"/>
      <c r="M33" s="33">
        <f t="shared" si="0"/>
        <v>8612.4959999999992</v>
      </c>
      <c r="N33" s="36">
        <f>I33*1%</f>
        <v>68.396960000000007</v>
      </c>
      <c r="O33" s="33">
        <v>188.26</v>
      </c>
      <c r="P33" s="33">
        <v>1005.63</v>
      </c>
      <c r="Q33" s="33"/>
      <c r="R33" s="33">
        <v>20</v>
      </c>
      <c r="S33" s="33">
        <f>I33*5%</f>
        <v>341.98480000000001</v>
      </c>
      <c r="T33" s="33"/>
      <c r="U33" s="33">
        <v>575</v>
      </c>
      <c r="V33" s="1">
        <f t="shared" si="14"/>
        <v>936.98479999999995</v>
      </c>
      <c r="W33" s="36">
        <f t="shared" si="1"/>
        <v>2199.2717599999996</v>
      </c>
      <c r="X33" s="40">
        <f t="shared" si="15"/>
        <v>6413.2242399999996</v>
      </c>
      <c r="Y33" s="42"/>
    </row>
    <row r="34" spans="1:25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449.98</v>
      </c>
      <c r="E34" s="39">
        <f t="shared" si="11"/>
        <v>517.79198600000007</v>
      </c>
      <c r="F34" s="39">
        <f t="shared" si="12"/>
        <v>517.79198600000007</v>
      </c>
      <c r="G34" s="34">
        <v>15.2</v>
      </c>
      <c r="H34" s="34">
        <v>15.2</v>
      </c>
      <c r="I34" s="33">
        <f t="shared" si="13"/>
        <v>6839.6959999999999</v>
      </c>
      <c r="J34" s="33">
        <v>100</v>
      </c>
      <c r="K34" s="33">
        <v>1394</v>
      </c>
      <c r="L34" s="33"/>
      <c r="M34" s="33">
        <f t="shared" si="0"/>
        <v>8333.6959999999999</v>
      </c>
      <c r="N34" s="36">
        <f>I34*1%</f>
        <v>68.396960000000007</v>
      </c>
      <c r="O34" s="33">
        <v>181.02</v>
      </c>
      <c r="P34" s="33">
        <v>946.08</v>
      </c>
      <c r="Q34" s="33"/>
      <c r="R34" s="33">
        <v>20</v>
      </c>
      <c r="S34" s="33">
        <f>I34*5%</f>
        <v>341.98480000000001</v>
      </c>
      <c r="T34" s="33"/>
      <c r="U34" s="33"/>
      <c r="V34" s="1">
        <f t="shared" si="14"/>
        <v>361.98480000000001</v>
      </c>
      <c r="W34" s="36">
        <f t="shared" si="1"/>
        <v>1557.4817599999999</v>
      </c>
      <c r="X34" s="40">
        <f t="shared" si="15"/>
        <v>6776.2142400000002</v>
      </c>
      <c r="Y34" s="42"/>
    </row>
    <row r="35" spans="1:25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444.62</v>
      </c>
      <c r="E35" s="39">
        <f t="shared" si="11"/>
        <v>511.62423400000006</v>
      </c>
      <c r="F35" s="39">
        <f t="shared" si="12"/>
        <v>511.62423400000006</v>
      </c>
      <c r="G35" s="34">
        <v>15.2</v>
      </c>
      <c r="H35" s="34">
        <v>15.2</v>
      </c>
      <c r="I35" s="33">
        <f t="shared" si="13"/>
        <v>6758.2240000000002</v>
      </c>
      <c r="J35" s="33">
        <v>100</v>
      </c>
      <c r="K35" s="33">
        <v>836.4</v>
      </c>
      <c r="L35" s="33"/>
      <c r="M35" s="33">
        <f t="shared" si="0"/>
        <v>7694.6239999999998</v>
      </c>
      <c r="N35" s="36">
        <f>I35*1%</f>
        <v>67.582239999999999</v>
      </c>
      <c r="O35" s="33">
        <v>180.63</v>
      </c>
      <c r="P35" s="33">
        <v>811.27</v>
      </c>
      <c r="Q35" s="33"/>
      <c r="R35" s="33">
        <v>20</v>
      </c>
      <c r="S35" s="33">
        <f>I35*5%</f>
        <v>337.91120000000001</v>
      </c>
      <c r="T35" s="33"/>
      <c r="U35" s="33">
        <v>575</v>
      </c>
      <c r="V35" s="1">
        <f t="shared" si="14"/>
        <v>932.91120000000001</v>
      </c>
      <c r="W35" s="36">
        <f t="shared" si="1"/>
        <v>1992.3934400000001</v>
      </c>
      <c r="X35" s="40">
        <f t="shared" si="15"/>
        <v>5702.23056</v>
      </c>
      <c r="Y35" s="42"/>
    </row>
    <row r="36" spans="1:25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3"/>
      <c r="M36" s="33">
        <f t="shared" si="0"/>
        <v>0</v>
      </c>
      <c r="N36" s="36"/>
      <c r="O36" s="33"/>
      <c r="P36" s="33"/>
      <c r="Q36" s="33"/>
      <c r="R36" s="33"/>
      <c r="S36" s="33"/>
      <c r="T36" s="33"/>
      <c r="U36" s="33"/>
      <c r="V36" s="1"/>
      <c r="W36" s="36">
        <f t="shared" si="1"/>
        <v>0</v>
      </c>
      <c r="X36" s="40"/>
    </row>
    <row r="37" spans="1:25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443.42</v>
      </c>
      <c r="E37" s="39">
        <f>D37*1.1507</f>
        <v>510.24339400000002</v>
      </c>
      <c r="F37" s="39">
        <f>E37</f>
        <v>510.24339400000002</v>
      </c>
      <c r="G37" s="34">
        <v>15.2</v>
      </c>
      <c r="H37" s="34">
        <v>15.2</v>
      </c>
      <c r="I37" s="33">
        <f>D37*H37</f>
        <v>6739.9840000000004</v>
      </c>
      <c r="J37" s="33">
        <v>100</v>
      </c>
      <c r="K37" s="33">
        <v>1115.2</v>
      </c>
      <c r="L37" s="33"/>
      <c r="M37" s="33">
        <f t="shared" si="0"/>
        <v>7955.1840000000002</v>
      </c>
      <c r="N37" s="36">
        <v>0</v>
      </c>
      <c r="O37" s="33">
        <v>185.51</v>
      </c>
      <c r="P37" s="33">
        <v>808</v>
      </c>
      <c r="Q37" s="33"/>
      <c r="R37" s="33"/>
      <c r="S37" s="33">
        <v>0</v>
      </c>
      <c r="T37" s="33"/>
      <c r="U37" s="33"/>
      <c r="V37" s="1">
        <f>SUM(Q37+R37+S37+T37+U37)</f>
        <v>0</v>
      </c>
      <c r="W37" s="36">
        <f t="shared" si="1"/>
        <v>993.51</v>
      </c>
      <c r="X37" s="40">
        <f>M37-W37</f>
        <v>6961.674</v>
      </c>
      <c r="Y37" s="43"/>
    </row>
    <row r="38" spans="1:25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444.62</v>
      </c>
      <c r="E38" s="39">
        <f>D38*1.1507</f>
        <v>511.62423400000006</v>
      </c>
      <c r="F38" s="39">
        <f>E38</f>
        <v>511.62423400000006</v>
      </c>
      <c r="G38" s="34">
        <v>15.2</v>
      </c>
      <c r="H38" s="34">
        <v>15.2</v>
      </c>
      <c r="I38" s="33">
        <f>D38*H38</f>
        <v>6758.2240000000002</v>
      </c>
      <c r="J38" s="33">
        <v>100</v>
      </c>
      <c r="K38" s="33">
        <v>1672.8</v>
      </c>
      <c r="L38" s="33"/>
      <c r="M38" s="33">
        <f t="shared" si="0"/>
        <v>8531.0239999999994</v>
      </c>
      <c r="N38" s="36">
        <f>I38*1%</f>
        <v>67.582239999999999</v>
      </c>
      <c r="O38" s="33">
        <v>186.01</v>
      </c>
      <c r="P38" s="33">
        <v>988.23</v>
      </c>
      <c r="Q38" s="33"/>
      <c r="R38" s="33"/>
      <c r="S38" s="33"/>
      <c r="T38" s="33"/>
      <c r="U38" s="33"/>
      <c r="V38" s="1">
        <f>SUM(Q38+R38+S38+T38+U38)</f>
        <v>0</v>
      </c>
      <c r="W38" s="36">
        <f t="shared" si="1"/>
        <v>1241.82224</v>
      </c>
      <c r="X38" s="40">
        <f>M38-W38</f>
        <v>7289.2017599999999</v>
      </c>
      <c r="Y38" s="48"/>
    </row>
    <row r="39" spans="1:25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378.29</v>
      </c>
      <c r="E39" s="39">
        <f>D39*1.1507</f>
        <v>435.29830300000003</v>
      </c>
      <c r="F39" s="39">
        <f>E39</f>
        <v>435.29830300000003</v>
      </c>
      <c r="G39" s="37">
        <v>15.2</v>
      </c>
      <c r="H39" s="34">
        <v>15.2</v>
      </c>
      <c r="I39" s="33">
        <f>D39*H39</f>
        <v>5750.0079999999998</v>
      </c>
      <c r="J39" s="33">
        <v>100</v>
      </c>
      <c r="K39" s="33"/>
      <c r="L39" s="33"/>
      <c r="M39" s="33">
        <f t="shared" si="0"/>
        <v>5850.0079999999998</v>
      </c>
      <c r="N39" s="36">
        <f>I39*1%</f>
        <v>57.500079999999997</v>
      </c>
      <c r="O39" s="33">
        <v>150.04</v>
      </c>
      <c r="P39" s="33">
        <v>492.57</v>
      </c>
      <c r="Q39" s="33"/>
      <c r="R39" s="33"/>
      <c r="S39" s="33"/>
      <c r="T39" s="33"/>
      <c r="U39" s="33"/>
      <c r="V39" s="1">
        <f>SUM(Q39+R39+S39+T39+U39)</f>
        <v>0</v>
      </c>
      <c r="W39" s="36">
        <f t="shared" si="1"/>
        <v>700.11007999999993</v>
      </c>
      <c r="X39" s="40">
        <f>M39-W39</f>
        <v>5149.8979199999994</v>
      </c>
      <c r="Y39" s="42"/>
    </row>
    <row r="40" spans="1:25" ht="27.95" customHeight="1" x14ac:dyDescent="0.25">
      <c r="A40" s="37">
        <f>A39+1</f>
        <v>24</v>
      </c>
      <c r="B40" s="30" t="s">
        <v>348</v>
      </c>
      <c r="C40" s="49" t="s">
        <v>349</v>
      </c>
      <c r="D40" s="5">
        <v>427.63</v>
      </c>
      <c r="E40" s="39">
        <f>D40*1.1507</f>
        <v>492.07384100000002</v>
      </c>
      <c r="F40" s="39">
        <f>E40</f>
        <v>492.07384100000002</v>
      </c>
      <c r="G40" s="37">
        <v>15.2</v>
      </c>
      <c r="H40" s="34">
        <v>15.2</v>
      </c>
      <c r="I40" s="33">
        <f>D40*H40</f>
        <v>6499.9759999999997</v>
      </c>
      <c r="J40" s="33">
        <v>100</v>
      </c>
      <c r="K40" s="33"/>
      <c r="L40" s="33"/>
      <c r="M40" s="33">
        <f t="shared" si="0"/>
        <v>6599.9759999999997</v>
      </c>
      <c r="N40" s="36">
        <f>I40*1%</f>
        <v>64.999759999999995</v>
      </c>
      <c r="O40" s="33">
        <v>150.04</v>
      </c>
      <c r="P40" s="33">
        <v>475.73</v>
      </c>
      <c r="Q40" s="33"/>
      <c r="R40" s="33"/>
      <c r="S40" s="33"/>
      <c r="T40" s="33"/>
      <c r="U40" s="33"/>
      <c r="V40" s="1">
        <f>SUM(Q40+R40+S40+T40+U40)</f>
        <v>0</v>
      </c>
      <c r="W40" s="36">
        <f t="shared" si="1"/>
        <v>690.76976000000002</v>
      </c>
      <c r="X40" s="40">
        <f>M40-W40</f>
        <v>5909.2062399999995</v>
      </c>
      <c r="Y40" s="42"/>
    </row>
    <row r="41" spans="1:25" ht="27.95" customHeight="1" x14ac:dyDescent="0.25">
      <c r="A41" s="37"/>
      <c r="B41" s="30"/>
      <c r="C41" s="31" t="s">
        <v>82</v>
      </c>
      <c r="D41" s="5"/>
      <c r="E41" s="39"/>
      <c r="F41" s="39"/>
      <c r="G41" s="34"/>
      <c r="H41" s="34"/>
      <c r="I41" s="33"/>
      <c r="J41" s="33"/>
      <c r="K41" s="33"/>
      <c r="L41" s="33"/>
      <c r="M41" s="33">
        <f t="shared" si="0"/>
        <v>0</v>
      </c>
      <c r="N41" s="36"/>
      <c r="O41" s="33"/>
      <c r="P41" s="33"/>
      <c r="Q41" s="33"/>
      <c r="R41" s="33"/>
      <c r="S41" s="33"/>
      <c r="T41" s="33"/>
      <c r="U41" s="33"/>
      <c r="V41" s="1"/>
      <c r="W41" s="36">
        <f t="shared" si="1"/>
        <v>0</v>
      </c>
      <c r="X41" s="40"/>
      <c r="Y41" s="50"/>
    </row>
    <row r="42" spans="1:25" ht="27.95" customHeight="1" x14ac:dyDescent="0.25">
      <c r="A42" s="37">
        <f>A40+1</f>
        <v>25</v>
      </c>
      <c r="B42" s="37" t="s">
        <v>83</v>
      </c>
      <c r="C42" s="36" t="s">
        <v>84</v>
      </c>
      <c r="D42" s="5">
        <v>443.42</v>
      </c>
      <c r="E42" s="39">
        <f>D42*1.1507</f>
        <v>510.24339400000002</v>
      </c>
      <c r="F42" s="39">
        <f>E42</f>
        <v>510.24339400000002</v>
      </c>
      <c r="G42" s="34">
        <v>15.2</v>
      </c>
      <c r="H42" s="34">
        <v>15.2</v>
      </c>
      <c r="I42" s="33">
        <f>D42*H42</f>
        <v>6739.9840000000004</v>
      </c>
      <c r="J42" s="33">
        <v>100</v>
      </c>
      <c r="K42" s="33">
        <v>836.4</v>
      </c>
      <c r="L42" s="33"/>
      <c r="M42" s="33">
        <f t="shared" si="0"/>
        <v>7676.384</v>
      </c>
      <c r="N42" s="36">
        <v>0</v>
      </c>
      <c r="O42" s="33">
        <v>185.51</v>
      </c>
      <c r="P42" s="33">
        <v>808</v>
      </c>
      <c r="Q42" s="33"/>
      <c r="R42" s="33"/>
      <c r="S42" s="33"/>
      <c r="T42" s="33"/>
      <c r="U42" s="33"/>
      <c r="V42" s="1">
        <f>SUM(Q42+R42+S42+T42+U42)</f>
        <v>0</v>
      </c>
      <c r="W42" s="36">
        <f t="shared" si="1"/>
        <v>993.51</v>
      </c>
      <c r="X42" s="40">
        <f>M42-W42</f>
        <v>6682.8739999999998</v>
      </c>
      <c r="Y42" s="42"/>
    </row>
    <row r="43" spans="1:25" ht="27.95" customHeight="1" x14ac:dyDescent="0.25">
      <c r="A43" s="37">
        <f>A42+1</f>
        <v>26</v>
      </c>
      <c r="B43" s="30" t="s">
        <v>85</v>
      </c>
      <c r="C43" s="38" t="s">
        <v>86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v>100</v>
      </c>
      <c r="K43" s="33">
        <v>1394</v>
      </c>
      <c r="L43" s="33"/>
      <c r="M43" s="33">
        <f t="shared" si="0"/>
        <v>8333.6959999999999</v>
      </c>
      <c r="N43" s="36">
        <f>I43*1%</f>
        <v>68.396960000000007</v>
      </c>
      <c r="O43" s="33">
        <v>188.26</v>
      </c>
      <c r="P43" s="33">
        <v>946.08</v>
      </c>
      <c r="Q43" s="33"/>
      <c r="R43" s="33">
        <v>20</v>
      </c>
      <c r="S43" s="33">
        <f>I43*5%</f>
        <v>341.98480000000001</v>
      </c>
      <c r="T43" s="33"/>
      <c r="U43" s="33"/>
      <c r="V43" s="1">
        <f>SUM(Q43+R43+S43+T43+U43)</f>
        <v>361.98480000000001</v>
      </c>
      <c r="W43" s="36">
        <f t="shared" si="1"/>
        <v>1564.7217600000001</v>
      </c>
      <c r="X43" s="40">
        <f>M43-W43</f>
        <v>6768.9742399999996</v>
      </c>
      <c r="Y43" s="48"/>
    </row>
    <row r="44" spans="1:25" ht="27.95" customHeight="1" x14ac:dyDescent="0.25">
      <c r="A44" s="37">
        <f>A43+1</f>
        <v>27</v>
      </c>
      <c r="B44" s="30" t="s">
        <v>87</v>
      </c>
      <c r="C44" s="38" t="s">
        <v>88</v>
      </c>
      <c r="D44" s="5">
        <v>449.98</v>
      </c>
      <c r="E44" s="39">
        <f>D44*1.1507</f>
        <v>517.79198600000007</v>
      </c>
      <c r="F44" s="39">
        <f>E44</f>
        <v>517.79198600000007</v>
      </c>
      <c r="G44" s="34">
        <v>15.2</v>
      </c>
      <c r="H44" s="34">
        <v>15.2</v>
      </c>
      <c r="I44" s="33">
        <f>D44*H44</f>
        <v>6839.6959999999999</v>
      </c>
      <c r="J44" s="33">
        <v>100</v>
      </c>
      <c r="K44" s="33">
        <v>836.4</v>
      </c>
      <c r="L44" s="33"/>
      <c r="M44" s="33">
        <f t="shared" si="0"/>
        <v>7776.0959999999995</v>
      </c>
      <c r="N44" s="36">
        <f>I44*1%</f>
        <v>68.396960000000007</v>
      </c>
      <c r="O44" s="33">
        <v>188.26</v>
      </c>
      <c r="P44" s="33">
        <v>826.98</v>
      </c>
      <c r="Q44" s="33"/>
      <c r="R44" s="33"/>
      <c r="S44" s="33"/>
      <c r="T44" s="33"/>
      <c r="U44" s="33"/>
      <c r="V44" s="1">
        <f>SUM(Q44+R44+S44+T44+U44)</f>
        <v>0</v>
      </c>
      <c r="W44" s="36">
        <f t="shared" si="1"/>
        <v>1083.63696</v>
      </c>
      <c r="X44" s="40">
        <f>M44-W44</f>
        <v>6692.4590399999997</v>
      </c>
      <c r="Y44" s="42"/>
    </row>
    <row r="45" spans="1:25" ht="27.95" customHeight="1" x14ac:dyDescent="0.25">
      <c r="A45" s="37"/>
      <c r="B45" s="30"/>
      <c r="C45" s="31" t="s">
        <v>91</v>
      </c>
      <c r="D45" s="5"/>
      <c r="E45" s="39"/>
      <c r="F45" s="39"/>
      <c r="G45" s="34"/>
      <c r="H45" s="34"/>
      <c r="I45" s="33"/>
      <c r="J45" s="33"/>
      <c r="K45" s="33"/>
      <c r="L45" s="33"/>
      <c r="M45" s="33">
        <f t="shared" si="0"/>
        <v>0</v>
      </c>
      <c r="N45" s="36"/>
      <c r="O45" s="33"/>
      <c r="P45" s="33"/>
      <c r="Q45" s="33"/>
      <c r="R45" s="33"/>
      <c r="S45" s="33"/>
      <c r="T45" s="33"/>
      <c r="U45" s="33"/>
      <c r="V45" s="1"/>
      <c r="W45" s="36">
        <f t="shared" si="1"/>
        <v>0</v>
      </c>
      <c r="X45" s="40"/>
    </row>
    <row r="46" spans="1:25" ht="27.95" customHeight="1" x14ac:dyDescent="0.25">
      <c r="A46" s="37">
        <f>A44+1</f>
        <v>28</v>
      </c>
      <c r="B46" s="30" t="s">
        <v>92</v>
      </c>
      <c r="C46" s="38" t="s">
        <v>93</v>
      </c>
      <c r="D46" s="5">
        <v>443.42</v>
      </c>
      <c r="E46" s="39">
        <f>D46*1.1507</f>
        <v>510.24339400000002</v>
      </c>
      <c r="F46" s="39">
        <f>E46</f>
        <v>510.24339400000002</v>
      </c>
      <c r="G46" s="34">
        <v>15.2</v>
      </c>
      <c r="H46" s="34">
        <v>15.2</v>
      </c>
      <c r="I46" s="33">
        <f>D46*H46</f>
        <v>6739.9840000000004</v>
      </c>
      <c r="J46" s="33">
        <v>100</v>
      </c>
      <c r="K46" s="33"/>
      <c r="L46" s="33"/>
      <c r="M46" s="33">
        <f t="shared" si="0"/>
        <v>6839.9840000000004</v>
      </c>
      <c r="N46" s="36">
        <v>0</v>
      </c>
      <c r="O46" s="33">
        <v>185.51</v>
      </c>
      <c r="P46" s="33">
        <v>658.11</v>
      </c>
      <c r="Q46" s="33"/>
      <c r="R46" s="33"/>
      <c r="S46" s="33"/>
      <c r="T46" s="33">
        <v>1000</v>
      </c>
      <c r="U46" s="33"/>
      <c r="V46" s="1">
        <f>SUM(Q46+R46+S46+T46+U46)</f>
        <v>1000</v>
      </c>
      <c r="W46" s="36">
        <f t="shared" si="1"/>
        <v>1843.62</v>
      </c>
      <c r="X46" s="40">
        <f>M46-W46</f>
        <v>4996.3640000000005</v>
      </c>
      <c r="Y46" s="42"/>
    </row>
    <row r="47" spans="1:25" ht="27.95" customHeight="1" x14ac:dyDescent="0.25">
      <c r="A47" s="37">
        <f>A46+1</f>
        <v>29</v>
      </c>
      <c r="B47" s="30" t="s">
        <v>94</v>
      </c>
      <c r="C47" s="38" t="s">
        <v>326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100</v>
      </c>
      <c r="K47" s="33">
        <v>1672.8</v>
      </c>
      <c r="L47" s="33"/>
      <c r="M47" s="33">
        <f t="shared" si="0"/>
        <v>7677.6959999999999</v>
      </c>
      <c r="N47" s="36">
        <v>56.24</v>
      </c>
      <c r="O47" s="33">
        <v>162.53</v>
      </c>
      <c r="P47" s="33">
        <v>808.23</v>
      </c>
      <c r="Q47" s="33"/>
      <c r="R47" s="33">
        <v>20</v>
      </c>
      <c r="S47" s="33">
        <f>I47*5%</f>
        <v>295.2448</v>
      </c>
      <c r="T47" s="33"/>
      <c r="U47" s="33"/>
      <c r="V47" s="1">
        <f>SUM(Q47+R47+S47+T47+U47)</f>
        <v>315.2448</v>
      </c>
      <c r="W47" s="36">
        <f t="shared" si="1"/>
        <v>1342.2447999999999</v>
      </c>
      <c r="X47" s="40">
        <f>M47-W47</f>
        <v>6335.4511999999995</v>
      </c>
      <c r="Y47" s="42"/>
    </row>
    <row r="48" spans="1:25" ht="27.95" customHeight="1" x14ac:dyDescent="0.25">
      <c r="A48" s="37">
        <f>A47+1</f>
        <v>30</v>
      </c>
      <c r="B48" s="30" t="s">
        <v>95</v>
      </c>
      <c r="C48" s="38" t="s">
        <v>96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v>100</v>
      </c>
      <c r="K48" s="33">
        <v>1394</v>
      </c>
      <c r="L48" s="33"/>
      <c r="M48" s="33">
        <f t="shared" si="0"/>
        <v>7398.8959999999997</v>
      </c>
      <c r="N48" s="36">
        <v>56.24</v>
      </c>
      <c r="O48" s="33">
        <v>162.53</v>
      </c>
      <c r="P48" s="33">
        <v>758.27</v>
      </c>
      <c r="Q48" s="33"/>
      <c r="R48" s="33">
        <v>20</v>
      </c>
      <c r="S48" s="33">
        <f>I48*5%</f>
        <v>295.2448</v>
      </c>
      <c r="T48" s="33"/>
      <c r="U48" s="33">
        <v>394</v>
      </c>
      <c r="V48" s="1">
        <f>SUM(Q48+R48+S48+T48+U48)</f>
        <v>709.24479999999994</v>
      </c>
      <c r="W48" s="36">
        <f t="shared" si="1"/>
        <v>1686.2847999999999</v>
      </c>
      <c r="X48" s="40">
        <f>M48-W48</f>
        <v>5712.6111999999994</v>
      </c>
      <c r="Y48" s="42"/>
    </row>
    <row r="49" spans="1:25" ht="27.95" customHeight="1" x14ac:dyDescent="0.25">
      <c r="A49" s="37">
        <f>A48+1</f>
        <v>31</v>
      </c>
      <c r="B49" s="30" t="s">
        <v>97</v>
      </c>
      <c r="C49" s="38" t="s">
        <v>98</v>
      </c>
      <c r="D49" s="5">
        <v>388.48</v>
      </c>
      <c r="E49" s="39">
        <f>D49*1.1507</f>
        <v>447.02393600000005</v>
      </c>
      <c r="F49" s="39">
        <f>E49</f>
        <v>447.02393600000005</v>
      </c>
      <c r="G49" s="34">
        <v>15.2</v>
      </c>
      <c r="H49" s="34">
        <v>15.2</v>
      </c>
      <c r="I49" s="33">
        <f>D49*H49</f>
        <v>5904.8959999999997</v>
      </c>
      <c r="J49" s="33">
        <v>100</v>
      </c>
      <c r="K49" s="33">
        <v>1394</v>
      </c>
      <c r="L49" s="33"/>
      <c r="M49" s="33">
        <f t="shared" si="0"/>
        <v>7398.8959999999997</v>
      </c>
      <c r="N49" s="36">
        <f>I49*1%</f>
        <v>59.048960000000001</v>
      </c>
      <c r="O49" s="33">
        <v>162.53</v>
      </c>
      <c r="P49" s="33">
        <v>758.27</v>
      </c>
      <c r="Q49" s="33">
        <v>776.96</v>
      </c>
      <c r="R49" s="33">
        <v>20</v>
      </c>
      <c r="S49" s="33">
        <f>I49*5%</f>
        <v>295.2448</v>
      </c>
      <c r="T49" s="33"/>
      <c r="U49" s="33"/>
      <c r="V49" s="1">
        <f>SUM(Q49+R49+S49+T49+U49)</f>
        <v>1092.2048</v>
      </c>
      <c r="W49" s="36">
        <f t="shared" si="1"/>
        <v>2072.0537600000002</v>
      </c>
      <c r="X49" s="40">
        <f>M49-W49</f>
        <v>5326.8422399999999</v>
      </c>
      <c r="Y49" s="42"/>
    </row>
    <row r="50" spans="1:25" ht="27.95" customHeight="1" x14ac:dyDescent="0.25">
      <c r="A50" s="37"/>
      <c r="B50" s="30"/>
      <c r="C50" s="31" t="s">
        <v>99</v>
      </c>
      <c r="D50" s="5"/>
      <c r="E50" s="39"/>
      <c r="F50" s="39"/>
      <c r="G50" s="34"/>
      <c r="H50" s="34"/>
      <c r="I50" s="33"/>
      <c r="J50" s="33"/>
      <c r="K50" s="33"/>
      <c r="L50" s="33"/>
      <c r="M50" s="33">
        <f t="shared" si="0"/>
        <v>0</v>
      </c>
      <c r="N50" s="36"/>
      <c r="O50" s="33"/>
      <c r="P50" s="33"/>
      <c r="Q50" s="33"/>
      <c r="R50" s="33"/>
      <c r="S50" s="33"/>
      <c r="T50" s="33"/>
      <c r="U50" s="33"/>
      <c r="V50" s="1"/>
      <c r="W50" s="36">
        <f t="shared" si="1"/>
        <v>0</v>
      </c>
      <c r="X50" s="40"/>
    </row>
    <row r="51" spans="1:25" ht="27.95" customHeight="1" x14ac:dyDescent="0.25">
      <c r="A51" s="37">
        <f>A49+1</f>
        <v>32</v>
      </c>
      <c r="B51" s="30" t="s">
        <v>100</v>
      </c>
      <c r="C51" s="38" t="s">
        <v>101</v>
      </c>
      <c r="D51" s="5">
        <v>419.62</v>
      </c>
      <c r="E51" s="39">
        <f>D51*1.1507</f>
        <v>482.85673400000002</v>
      </c>
      <c r="F51" s="39">
        <f>E51</f>
        <v>482.85673400000002</v>
      </c>
      <c r="G51" s="34">
        <v>15.2</v>
      </c>
      <c r="H51" s="34">
        <v>15.2</v>
      </c>
      <c r="I51" s="33">
        <f>D51*H51</f>
        <v>6378.2240000000002</v>
      </c>
      <c r="J51" s="33">
        <v>100</v>
      </c>
      <c r="K51" s="33"/>
      <c r="L51" s="33"/>
      <c r="M51" s="33">
        <f t="shared" si="0"/>
        <v>6478.2240000000002</v>
      </c>
      <c r="N51" s="36">
        <v>0</v>
      </c>
      <c r="O51" s="33">
        <v>175.56</v>
      </c>
      <c r="P51" s="33">
        <v>593.29</v>
      </c>
      <c r="Q51" s="33"/>
      <c r="R51" s="33"/>
      <c r="S51" s="33"/>
      <c r="T51" s="33">
        <v>500</v>
      </c>
      <c r="U51" s="33"/>
      <c r="V51" s="1">
        <f>SUM(Q51+R51+S51+T51+U51)</f>
        <v>500</v>
      </c>
      <c r="W51" s="36">
        <f t="shared" si="1"/>
        <v>1268.8499999999999</v>
      </c>
      <c r="X51" s="40">
        <f>M51-W51</f>
        <v>5209.3739999999998</v>
      </c>
      <c r="Y51" s="42"/>
    </row>
    <row r="52" spans="1:25" ht="27.95" customHeight="1" x14ac:dyDescent="0.25">
      <c r="A52" s="37">
        <f>A51+1</f>
        <v>33</v>
      </c>
      <c r="B52" s="30" t="s">
        <v>330</v>
      </c>
      <c r="C52" s="38" t="s">
        <v>331</v>
      </c>
      <c r="D52" s="5">
        <v>267.25</v>
      </c>
      <c r="E52" s="39">
        <f>D52*1.1507</f>
        <v>307.52457500000003</v>
      </c>
      <c r="F52" s="39">
        <f>E52</f>
        <v>307.52457500000003</v>
      </c>
      <c r="G52" s="34">
        <v>15.2</v>
      </c>
      <c r="H52" s="34">
        <v>15.2</v>
      </c>
      <c r="I52" s="33">
        <f>D52*H52</f>
        <v>4062.2</v>
      </c>
      <c r="J52" s="33">
        <v>100</v>
      </c>
      <c r="K52" s="33"/>
      <c r="L52" s="33"/>
      <c r="M52" s="33">
        <f t="shared" si="0"/>
        <v>4162.2</v>
      </c>
      <c r="N52" s="36">
        <v>0</v>
      </c>
      <c r="O52" s="33">
        <v>111.81</v>
      </c>
      <c r="P52" s="33">
        <v>466.89</v>
      </c>
      <c r="Q52" s="33">
        <v>267.25</v>
      </c>
      <c r="R52" s="33"/>
      <c r="S52" s="33"/>
      <c r="T52" s="33"/>
      <c r="U52" s="33"/>
      <c r="V52" s="1">
        <f>SUM(Q52+R52+S52+T52+U52)</f>
        <v>267.25</v>
      </c>
      <c r="W52" s="36">
        <f t="shared" si="1"/>
        <v>845.95</v>
      </c>
      <c r="X52" s="40">
        <f>M52-W52</f>
        <v>3316.25</v>
      </c>
      <c r="Y52" s="42"/>
    </row>
    <row r="53" spans="1:25" ht="27.95" customHeight="1" x14ac:dyDescent="0.25">
      <c r="A53" s="37">
        <f>A52+1</f>
        <v>34</v>
      </c>
      <c r="B53" s="30" t="s">
        <v>104</v>
      </c>
      <c r="C53" s="38" t="s">
        <v>105</v>
      </c>
      <c r="D53" s="5">
        <v>168</v>
      </c>
      <c r="E53" s="39">
        <f>D53*1.1507</f>
        <v>193.3176</v>
      </c>
      <c r="F53" s="39">
        <f>E53</f>
        <v>193.3176</v>
      </c>
      <c r="G53" s="34">
        <v>15.2</v>
      </c>
      <c r="H53" s="34">
        <v>15.2</v>
      </c>
      <c r="I53" s="33">
        <f>D53*H53</f>
        <v>2553.6</v>
      </c>
      <c r="J53" s="33">
        <v>100</v>
      </c>
      <c r="K53" s="33">
        <v>1394</v>
      </c>
      <c r="L53" s="33"/>
      <c r="M53" s="33">
        <f t="shared" si="0"/>
        <v>4047.6</v>
      </c>
      <c r="N53" s="36">
        <f>I53*1%</f>
        <v>25.536000000000001</v>
      </c>
      <c r="O53" s="33">
        <v>0</v>
      </c>
      <c r="P53" s="33"/>
      <c r="Q53" s="33"/>
      <c r="R53" s="33">
        <v>20</v>
      </c>
      <c r="S53" s="33">
        <f>I53*5%</f>
        <v>127.68</v>
      </c>
      <c r="T53" s="33"/>
      <c r="U53" s="33"/>
      <c r="V53" s="1">
        <f>SUM(Q53+R53+S53+T53+U53)</f>
        <v>147.68</v>
      </c>
      <c r="W53" s="36">
        <f t="shared" si="1"/>
        <v>173.21600000000001</v>
      </c>
      <c r="X53" s="40">
        <f>M53-W53</f>
        <v>3874.384</v>
      </c>
      <c r="Y53" s="42"/>
    </row>
    <row r="54" spans="1:25" ht="27.95" customHeight="1" x14ac:dyDescent="0.25">
      <c r="A54" s="37">
        <f>A53+1</f>
        <v>35</v>
      </c>
      <c r="B54" s="30" t="s">
        <v>106</v>
      </c>
      <c r="C54" s="38" t="s">
        <v>107</v>
      </c>
      <c r="D54" s="5">
        <v>136.5</v>
      </c>
      <c r="E54" s="39">
        <f>D54*1.1507</f>
        <v>157.07055</v>
      </c>
      <c r="F54" s="39">
        <f>E54</f>
        <v>157.07055</v>
      </c>
      <c r="G54" s="34">
        <v>15.2</v>
      </c>
      <c r="H54" s="34">
        <v>15.2</v>
      </c>
      <c r="I54" s="33">
        <f>D54*H54</f>
        <v>2074.7999999999997</v>
      </c>
      <c r="J54" s="33">
        <v>100</v>
      </c>
      <c r="K54" s="33">
        <v>1394</v>
      </c>
      <c r="L54" s="33"/>
      <c r="M54" s="33">
        <f t="shared" si="0"/>
        <v>3568.7999999999997</v>
      </c>
      <c r="N54" s="36">
        <f>I54*1%</f>
        <v>20.747999999999998</v>
      </c>
      <c r="O54" s="33">
        <v>0</v>
      </c>
      <c r="P54" s="33"/>
      <c r="Q54" s="33"/>
      <c r="R54" s="33">
        <v>20</v>
      </c>
      <c r="S54" s="33">
        <f>I54*5%</f>
        <v>103.74</v>
      </c>
      <c r="T54" s="33"/>
      <c r="U54" s="33"/>
      <c r="V54" s="1">
        <f>SUM(Q54+R54+S54+T54+U54)</f>
        <v>123.74</v>
      </c>
      <c r="W54" s="36">
        <f t="shared" si="1"/>
        <v>144.488</v>
      </c>
      <c r="X54" s="40">
        <f>M54-W54</f>
        <v>3424.3119999999999</v>
      </c>
      <c r="Y54" s="42"/>
    </row>
    <row r="55" spans="1:25" ht="27.95" customHeight="1" x14ac:dyDescent="0.25">
      <c r="A55" s="37">
        <f>A54+1</f>
        <v>36</v>
      </c>
      <c r="B55" s="30" t="s">
        <v>305</v>
      </c>
      <c r="C55" s="38" t="s">
        <v>306</v>
      </c>
      <c r="D55" s="5">
        <v>168</v>
      </c>
      <c r="E55" s="39">
        <f>D55*1.1507</f>
        <v>193.3176</v>
      </c>
      <c r="F55" s="39">
        <f>E55</f>
        <v>193.3176</v>
      </c>
      <c r="G55" s="34">
        <v>15.2</v>
      </c>
      <c r="H55" s="34">
        <v>15.2</v>
      </c>
      <c r="I55" s="33">
        <f>D55*H55</f>
        <v>2553.6</v>
      </c>
      <c r="J55" s="33">
        <v>100</v>
      </c>
      <c r="K55" s="33"/>
      <c r="L55" s="33"/>
      <c r="M55" s="33">
        <f t="shared" si="0"/>
        <v>2653.6</v>
      </c>
      <c r="N55" s="36">
        <f>I55*1%</f>
        <v>25.536000000000001</v>
      </c>
      <c r="O55" s="33">
        <v>0</v>
      </c>
      <c r="P55" s="33"/>
      <c r="Q55" s="33"/>
      <c r="R55" s="33">
        <v>20</v>
      </c>
      <c r="S55" s="33">
        <f>I55*5%</f>
        <v>127.68</v>
      </c>
      <c r="T55" s="33"/>
      <c r="U55" s="33">
        <v>1150</v>
      </c>
      <c r="V55" s="1">
        <f>SUM(Q55+R55+S55+T55+U55)</f>
        <v>1297.68</v>
      </c>
      <c r="W55" s="36">
        <f t="shared" si="1"/>
        <v>1323.2159999999999</v>
      </c>
      <c r="X55" s="40">
        <f>M55-W55</f>
        <v>1330.384</v>
      </c>
      <c r="Y55" s="42"/>
    </row>
    <row r="56" spans="1:25" ht="27.95" customHeight="1" x14ac:dyDescent="0.25">
      <c r="A56" s="37"/>
      <c r="B56" s="30"/>
      <c r="C56" s="31" t="s">
        <v>108</v>
      </c>
      <c r="D56" s="5"/>
      <c r="E56" s="39"/>
      <c r="F56" s="39"/>
      <c r="G56" s="34"/>
      <c r="H56" s="34"/>
      <c r="I56" s="33"/>
      <c r="J56" s="33"/>
      <c r="K56" s="33"/>
      <c r="L56" s="33"/>
      <c r="M56" s="33">
        <f t="shared" si="0"/>
        <v>0</v>
      </c>
      <c r="N56" s="36"/>
      <c r="O56" s="33"/>
      <c r="P56" s="33"/>
      <c r="Q56" s="33"/>
      <c r="R56" s="33"/>
      <c r="S56" s="33"/>
      <c r="T56" s="33"/>
      <c r="U56" s="33"/>
      <c r="V56" s="1"/>
      <c r="W56" s="36">
        <f t="shared" si="1"/>
        <v>0</v>
      </c>
      <c r="X56" s="40"/>
    </row>
    <row r="57" spans="1:25" ht="27.95" customHeight="1" x14ac:dyDescent="0.25">
      <c r="A57" s="37">
        <f>A55+1</f>
        <v>37</v>
      </c>
      <c r="B57" s="30" t="s">
        <v>89</v>
      </c>
      <c r="C57" s="38" t="s">
        <v>90</v>
      </c>
      <c r="D57" s="5">
        <v>449.98</v>
      </c>
      <c r="E57" s="39">
        <f>D57*1.1507</f>
        <v>517.79198600000007</v>
      </c>
      <c r="F57" s="39">
        <f t="shared" ref="F57:F72" si="16">E57</f>
        <v>517.79198600000007</v>
      </c>
      <c r="G57" s="34">
        <v>15.2</v>
      </c>
      <c r="H57" s="34">
        <v>15.2</v>
      </c>
      <c r="I57" s="33">
        <f>D57*H57</f>
        <v>6839.6959999999999</v>
      </c>
      <c r="J57" s="33">
        <v>100</v>
      </c>
      <c r="K57" s="33">
        <v>1394</v>
      </c>
      <c r="L57" s="33"/>
      <c r="M57" s="33">
        <f t="shared" si="0"/>
        <v>8333.6959999999999</v>
      </c>
      <c r="N57" s="36">
        <v>0</v>
      </c>
      <c r="O57" s="33">
        <v>188.26</v>
      </c>
      <c r="P57" s="33">
        <v>946.08</v>
      </c>
      <c r="Q57" s="33"/>
      <c r="R57" s="33"/>
      <c r="S57" s="33"/>
      <c r="T57" s="33">
        <v>625</v>
      </c>
      <c r="U57" s="33"/>
      <c r="V57" s="1">
        <f t="shared" ref="V57:V72" si="17">SUM(Q57+R57+S57+T57+U57)</f>
        <v>625</v>
      </c>
      <c r="W57" s="36">
        <f t="shared" si="1"/>
        <v>1759.3400000000001</v>
      </c>
      <c r="X57" s="40">
        <f t="shared" ref="X57:X72" si="18">M57-W57</f>
        <v>6574.3559999999998</v>
      </c>
      <c r="Y57" s="42"/>
    </row>
    <row r="58" spans="1:25" ht="27.95" customHeight="1" x14ac:dyDescent="0.25">
      <c r="A58" s="37">
        <f>A57+1</f>
        <v>38</v>
      </c>
      <c r="B58" s="30" t="s">
        <v>109</v>
      </c>
      <c r="C58" s="38" t="s">
        <v>110</v>
      </c>
      <c r="D58" s="5">
        <v>426.58</v>
      </c>
      <c r="E58" s="39">
        <f t="shared" ref="E58:E72" si="19">D58*1.1507</f>
        <v>490.86560600000001</v>
      </c>
      <c r="F58" s="39">
        <f t="shared" si="16"/>
        <v>490.86560600000001</v>
      </c>
      <c r="G58" s="34">
        <v>15.2</v>
      </c>
      <c r="H58" s="34">
        <v>15.2</v>
      </c>
      <c r="I58" s="33">
        <f t="shared" ref="I58:I72" si="20">D58*H58</f>
        <v>6484.0159999999996</v>
      </c>
      <c r="J58" s="33">
        <v>100</v>
      </c>
      <c r="K58" s="33">
        <v>1951.6</v>
      </c>
      <c r="L58" s="33"/>
      <c r="M58" s="33">
        <f t="shared" si="0"/>
        <v>8535.616</v>
      </c>
      <c r="N58" s="36">
        <f>I58*1%</f>
        <v>64.840159999999997</v>
      </c>
      <c r="O58" s="33">
        <v>169.8</v>
      </c>
      <c r="P58" s="33">
        <v>989.21</v>
      </c>
      <c r="Q58" s="33"/>
      <c r="R58" s="33"/>
      <c r="S58" s="33"/>
      <c r="T58" s="33"/>
      <c r="U58" s="33"/>
      <c r="V58" s="1">
        <f t="shared" si="17"/>
        <v>0</v>
      </c>
      <c r="W58" s="36">
        <f t="shared" si="1"/>
        <v>1223.85016</v>
      </c>
      <c r="X58" s="40">
        <f t="shared" si="18"/>
        <v>7311.76584</v>
      </c>
      <c r="Y58" s="42"/>
    </row>
    <row r="59" spans="1:25" ht="27.95" customHeight="1" x14ac:dyDescent="0.25">
      <c r="A59" s="37">
        <f t="shared" ref="A59:A70" si="21">A58+1</f>
        <v>39</v>
      </c>
      <c r="B59" s="30" t="s">
        <v>111</v>
      </c>
      <c r="C59" s="38" t="s">
        <v>112</v>
      </c>
      <c r="D59" s="5">
        <v>426.58</v>
      </c>
      <c r="E59" s="39">
        <f t="shared" si="19"/>
        <v>490.86560600000001</v>
      </c>
      <c r="F59" s="39">
        <f t="shared" si="16"/>
        <v>490.86560600000001</v>
      </c>
      <c r="G59" s="34">
        <v>15.2</v>
      </c>
      <c r="H59" s="34">
        <v>15.2</v>
      </c>
      <c r="I59" s="33">
        <f t="shared" si="20"/>
        <v>6484.0159999999996</v>
      </c>
      <c r="J59" s="33">
        <v>100</v>
      </c>
      <c r="K59" s="33">
        <v>836.4</v>
      </c>
      <c r="L59" s="33"/>
      <c r="M59" s="33">
        <f t="shared" si="0"/>
        <v>7420.4159999999993</v>
      </c>
      <c r="N59" s="36">
        <f>I59*1%</f>
        <v>64.840159999999997</v>
      </c>
      <c r="O59" s="33">
        <v>169.8</v>
      </c>
      <c r="P59" s="33">
        <v>762.13</v>
      </c>
      <c r="Q59" s="33"/>
      <c r="R59" s="33">
        <v>20</v>
      </c>
      <c r="S59" s="33">
        <f>I59*5%</f>
        <v>324.20080000000002</v>
      </c>
      <c r="T59" s="33"/>
      <c r="U59" s="33">
        <v>575</v>
      </c>
      <c r="V59" s="1">
        <f t="shared" si="17"/>
        <v>919.20080000000007</v>
      </c>
      <c r="W59" s="36">
        <f t="shared" si="1"/>
        <v>1915.9709600000001</v>
      </c>
      <c r="X59" s="40">
        <f t="shared" si="18"/>
        <v>5504.4450399999987</v>
      </c>
      <c r="Y59" s="42"/>
    </row>
    <row r="60" spans="1:25" ht="27.95" customHeight="1" x14ac:dyDescent="0.25">
      <c r="A60" s="37">
        <f t="shared" si="21"/>
        <v>40</v>
      </c>
      <c r="B60" s="30" t="s">
        <v>113</v>
      </c>
      <c r="C60" s="38" t="s">
        <v>114</v>
      </c>
      <c r="D60" s="5">
        <v>426.58</v>
      </c>
      <c r="E60" s="39">
        <f t="shared" si="19"/>
        <v>490.86560600000001</v>
      </c>
      <c r="F60" s="39">
        <f t="shared" si="16"/>
        <v>490.86560600000001</v>
      </c>
      <c r="G60" s="34">
        <v>15.2</v>
      </c>
      <c r="H60" s="34">
        <v>15.2</v>
      </c>
      <c r="I60" s="33">
        <f t="shared" si="20"/>
        <v>6484.0159999999996</v>
      </c>
      <c r="J60" s="33">
        <v>100</v>
      </c>
      <c r="K60" s="33">
        <v>1394</v>
      </c>
      <c r="L60" s="33"/>
      <c r="M60" s="33">
        <f t="shared" si="0"/>
        <v>7978.0159999999996</v>
      </c>
      <c r="N60" s="36">
        <v>0</v>
      </c>
      <c r="O60" s="33">
        <v>178.47</v>
      </c>
      <c r="P60" s="33">
        <v>870.11</v>
      </c>
      <c r="Q60" s="33"/>
      <c r="R60" s="33"/>
      <c r="S60" s="33"/>
      <c r="T60" s="33">
        <v>500</v>
      </c>
      <c r="U60" s="33"/>
      <c r="V60" s="1">
        <f t="shared" si="17"/>
        <v>500</v>
      </c>
      <c r="W60" s="36">
        <f t="shared" si="1"/>
        <v>1548.58</v>
      </c>
      <c r="X60" s="40">
        <f t="shared" si="18"/>
        <v>6429.4359999999997</v>
      </c>
      <c r="Y60" s="42"/>
    </row>
    <row r="61" spans="1:25" ht="27.95" customHeight="1" x14ac:dyDescent="0.25">
      <c r="A61" s="37">
        <f t="shared" si="21"/>
        <v>41</v>
      </c>
      <c r="B61" s="30" t="s">
        <v>115</v>
      </c>
      <c r="C61" s="38" t="s">
        <v>116</v>
      </c>
      <c r="D61" s="5">
        <v>426.58</v>
      </c>
      <c r="E61" s="39">
        <f t="shared" si="19"/>
        <v>490.86560600000001</v>
      </c>
      <c r="F61" s="39">
        <f t="shared" si="16"/>
        <v>490.86560600000001</v>
      </c>
      <c r="G61" s="34">
        <v>15.2</v>
      </c>
      <c r="H61" s="34">
        <v>15.2</v>
      </c>
      <c r="I61" s="33">
        <f t="shared" si="20"/>
        <v>6484.0159999999996</v>
      </c>
      <c r="J61" s="33">
        <v>100</v>
      </c>
      <c r="K61" s="33">
        <v>836.4</v>
      </c>
      <c r="L61" s="33"/>
      <c r="M61" s="33">
        <f t="shared" si="0"/>
        <v>7420.4159999999993</v>
      </c>
      <c r="N61" s="36">
        <f t="shared" ref="N61:N72" si="22">I61*1%</f>
        <v>64.840159999999997</v>
      </c>
      <c r="O61" s="33">
        <v>178.47</v>
      </c>
      <c r="P61" s="33">
        <v>762.13</v>
      </c>
      <c r="Q61" s="33"/>
      <c r="R61" s="33"/>
      <c r="S61" s="33"/>
      <c r="T61" s="33"/>
      <c r="U61" s="33"/>
      <c r="V61" s="1">
        <f t="shared" si="17"/>
        <v>0</v>
      </c>
      <c r="W61" s="36">
        <f t="shared" si="1"/>
        <v>1005.44016</v>
      </c>
      <c r="X61" s="40">
        <f t="shared" si="18"/>
        <v>6414.9758399999992</v>
      </c>
      <c r="Y61" s="42"/>
    </row>
    <row r="62" spans="1:25" ht="27.95" customHeight="1" x14ac:dyDescent="0.25">
      <c r="A62" s="37">
        <f t="shared" si="21"/>
        <v>42</v>
      </c>
      <c r="B62" s="30" t="s">
        <v>117</v>
      </c>
      <c r="C62" s="38" t="s">
        <v>118</v>
      </c>
      <c r="D62" s="5">
        <v>426.58</v>
      </c>
      <c r="E62" s="39">
        <f t="shared" si="19"/>
        <v>490.86560600000001</v>
      </c>
      <c r="F62" s="39">
        <f t="shared" si="16"/>
        <v>490.86560600000001</v>
      </c>
      <c r="G62" s="34">
        <v>15.2</v>
      </c>
      <c r="H62" s="34">
        <v>15.2</v>
      </c>
      <c r="I62" s="33">
        <f t="shared" si="20"/>
        <v>6484.0159999999996</v>
      </c>
      <c r="J62" s="33">
        <v>100</v>
      </c>
      <c r="K62" s="33">
        <v>836.4</v>
      </c>
      <c r="L62" s="33"/>
      <c r="M62" s="33">
        <f t="shared" si="0"/>
        <v>7420.4159999999993</v>
      </c>
      <c r="N62" s="36">
        <f t="shared" si="22"/>
        <v>64.840159999999997</v>
      </c>
      <c r="O62" s="33">
        <v>178.47</v>
      </c>
      <c r="P62" s="33">
        <v>762.13</v>
      </c>
      <c r="Q62" s="33"/>
      <c r="R62" s="33"/>
      <c r="S62" s="33"/>
      <c r="T62" s="33"/>
      <c r="U62" s="33"/>
      <c r="V62" s="1">
        <f t="shared" si="17"/>
        <v>0</v>
      </c>
      <c r="W62" s="36">
        <f t="shared" si="1"/>
        <v>1005.44016</v>
      </c>
      <c r="X62" s="40">
        <f t="shared" si="18"/>
        <v>6414.9758399999992</v>
      </c>
      <c r="Y62" s="42"/>
    </row>
    <row r="63" spans="1:25" ht="27.95" customHeight="1" x14ac:dyDescent="0.25">
      <c r="A63" s="37">
        <f>A62+1</f>
        <v>43</v>
      </c>
      <c r="B63" s="37" t="s">
        <v>283</v>
      </c>
      <c r="C63" s="46" t="s">
        <v>284</v>
      </c>
      <c r="D63" s="5">
        <v>426.58</v>
      </c>
      <c r="E63" s="39">
        <f>D63*1.1507</f>
        <v>490.86560600000001</v>
      </c>
      <c r="F63" s="39">
        <f t="shared" si="16"/>
        <v>490.86560600000001</v>
      </c>
      <c r="G63" s="34">
        <v>15.2</v>
      </c>
      <c r="H63" s="34">
        <v>15.2</v>
      </c>
      <c r="I63" s="33">
        <f>D63*H63</f>
        <v>6484.0159999999996</v>
      </c>
      <c r="J63" s="33">
        <v>100</v>
      </c>
      <c r="K63" s="33"/>
      <c r="L63" s="33"/>
      <c r="M63" s="33">
        <f t="shared" si="0"/>
        <v>6584.0159999999996</v>
      </c>
      <c r="N63" s="36">
        <f t="shared" si="22"/>
        <v>64.840159999999997</v>
      </c>
      <c r="O63" s="33">
        <v>178.47</v>
      </c>
      <c r="P63" s="33">
        <v>612.25</v>
      </c>
      <c r="Q63" s="33"/>
      <c r="R63" s="33"/>
      <c r="S63" s="33"/>
      <c r="T63" s="33"/>
      <c r="U63" s="33"/>
      <c r="V63" s="1">
        <f t="shared" si="17"/>
        <v>0</v>
      </c>
      <c r="W63" s="36">
        <f t="shared" si="1"/>
        <v>855.56016</v>
      </c>
      <c r="X63" s="40">
        <f t="shared" si="18"/>
        <v>5728.4558399999996</v>
      </c>
      <c r="Y63" s="42"/>
    </row>
    <row r="64" spans="1:25" ht="27.95" customHeight="1" x14ac:dyDescent="0.25">
      <c r="A64" s="37">
        <f>A63+1</f>
        <v>44</v>
      </c>
      <c r="B64" s="30" t="s">
        <v>119</v>
      </c>
      <c r="C64" s="38" t="s">
        <v>120</v>
      </c>
      <c r="D64" s="5">
        <v>302.82</v>
      </c>
      <c r="E64" s="39">
        <f t="shared" si="19"/>
        <v>348.45497399999999</v>
      </c>
      <c r="F64" s="39">
        <f t="shared" si="16"/>
        <v>348.45497399999999</v>
      </c>
      <c r="G64" s="34">
        <v>15.2</v>
      </c>
      <c r="H64" s="34">
        <v>15.2</v>
      </c>
      <c r="I64" s="33">
        <f t="shared" si="20"/>
        <v>4602.8639999999996</v>
      </c>
      <c r="J64" s="33">
        <v>100</v>
      </c>
      <c r="K64" s="33">
        <v>2230.4</v>
      </c>
      <c r="L64" s="33"/>
      <c r="M64" s="33">
        <f t="shared" si="0"/>
        <v>6933.2639999999992</v>
      </c>
      <c r="N64" s="36">
        <f t="shared" si="22"/>
        <v>46.028639999999996</v>
      </c>
      <c r="O64" s="33">
        <v>126.69</v>
      </c>
      <c r="P64" s="33">
        <v>674.83</v>
      </c>
      <c r="Q64" s="33"/>
      <c r="R64" s="33"/>
      <c r="S64" s="33"/>
      <c r="T64" s="33"/>
      <c r="U64" s="33"/>
      <c r="V64" s="1">
        <f t="shared" si="17"/>
        <v>0</v>
      </c>
      <c r="W64" s="36">
        <f t="shared" si="1"/>
        <v>847.54863999999998</v>
      </c>
      <c r="X64" s="40">
        <f t="shared" si="18"/>
        <v>6085.7153599999992</v>
      </c>
      <c r="Y64" s="42"/>
    </row>
    <row r="65" spans="1:25" ht="27.95" customHeight="1" x14ac:dyDescent="0.25">
      <c r="A65" s="37">
        <f t="shared" si="21"/>
        <v>45</v>
      </c>
      <c r="B65" s="30" t="s">
        <v>121</v>
      </c>
      <c r="C65" s="38" t="s">
        <v>122</v>
      </c>
      <c r="D65" s="5">
        <v>302.82</v>
      </c>
      <c r="E65" s="39">
        <f t="shared" si="19"/>
        <v>348.45497399999999</v>
      </c>
      <c r="F65" s="39">
        <f t="shared" si="16"/>
        <v>348.45497399999999</v>
      </c>
      <c r="G65" s="34">
        <v>15.2</v>
      </c>
      <c r="H65" s="34">
        <v>15.2</v>
      </c>
      <c r="I65" s="33">
        <f t="shared" si="20"/>
        <v>4602.8639999999996</v>
      </c>
      <c r="J65" s="33">
        <v>100</v>
      </c>
      <c r="K65" s="33">
        <v>1672.8</v>
      </c>
      <c r="L65" s="33"/>
      <c r="M65" s="33">
        <f t="shared" si="0"/>
        <v>6375.6639999999998</v>
      </c>
      <c r="N65" s="36">
        <f t="shared" si="22"/>
        <v>46.028639999999996</v>
      </c>
      <c r="O65" s="33">
        <v>126.69</v>
      </c>
      <c r="P65" s="33">
        <v>576.67999999999995</v>
      </c>
      <c r="Q65" s="33"/>
      <c r="R65" s="33"/>
      <c r="S65" s="33"/>
      <c r="T65" s="33"/>
      <c r="U65" s="33"/>
      <c r="V65" s="1">
        <f t="shared" si="17"/>
        <v>0</v>
      </c>
      <c r="W65" s="36">
        <f t="shared" si="1"/>
        <v>749.39863999999989</v>
      </c>
      <c r="X65" s="40">
        <f t="shared" si="18"/>
        <v>5626.2653599999994</v>
      </c>
      <c r="Y65" s="42"/>
    </row>
    <row r="66" spans="1:25" ht="27.95" customHeight="1" x14ac:dyDescent="0.25">
      <c r="A66" s="37">
        <f t="shared" si="21"/>
        <v>46</v>
      </c>
      <c r="B66" s="30" t="s">
        <v>123</v>
      </c>
      <c r="C66" s="38" t="s">
        <v>124</v>
      </c>
      <c r="D66" s="5">
        <v>302.82</v>
      </c>
      <c r="E66" s="39">
        <f t="shared" si="19"/>
        <v>348.45497399999999</v>
      </c>
      <c r="F66" s="39">
        <f t="shared" si="16"/>
        <v>348.45497399999999</v>
      </c>
      <c r="G66" s="34">
        <v>15.2</v>
      </c>
      <c r="H66" s="34">
        <v>15.2</v>
      </c>
      <c r="I66" s="33">
        <f t="shared" si="20"/>
        <v>4602.8639999999996</v>
      </c>
      <c r="J66" s="33">
        <v>100</v>
      </c>
      <c r="K66" s="33">
        <v>1672.8</v>
      </c>
      <c r="L66" s="33"/>
      <c r="M66" s="33">
        <f t="shared" si="0"/>
        <v>6375.6639999999998</v>
      </c>
      <c r="N66" s="36">
        <f t="shared" si="22"/>
        <v>46.028639999999996</v>
      </c>
      <c r="O66" s="33">
        <v>126.69</v>
      </c>
      <c r="P66" s="33">
        <v>576.67999999999995</v>
      </c>
      <c r="Q66" s="33"/>
      <c r="R66" s="33"/>
      <c r="S66" s="33"/>
      <c r="T66" s="33"/>
      <c r="U66" s="33"/>
      <c r="V66" s="1">
        <f t="shared" si="17"/>
        <v>0</v>
      </c>
      <c r="W66" s="36">
        <f t="shared" si="1"/>
        <v>749.39863999999989</v>
      </c>
      <c r="X66" s="40">
        <f>M66-W66</f>
        <v>5626.2653599999994</v>
      </c>
      <c r="Y66" s="42"/>
    </row>
    <row r="67" spans="1:25" ht="27.95" customHeight="1" x14ac:dyDescent="0.25">
      <c r="A67" s="37">
        <f t="shared" si="21"/>
        <v>47</v>
      </c>
      <c r="B67" s="30" t="s">
        <v>125</v>
      </c>
      <c r="C67" s="38" t="s">
        <v>126</v>
      </c>
      <c r="D67" s="5">
        <v>302.82</v>
      </c>
      <c r="E67" s="39">
        <f t="shared" si="19"/>
        <v>348.45497399999999</v>
      </c>
      <c r="F67" s="39">
        <f t="shared" si="16"/>
        <v>348.45497399999999</v>
      </c>
      <c r="G67" s="34">
        <v>15.2</v>
      </c>
      <c r="H67" s="34">
        <v>15.2</v>
      </c>
      <c r="I67" s="33">
        <f t="shared" si="20"/>
        <v>4602.8639999999996</v>
      </c>
      <c r="J67" s="33">
        <v>100</v>
      </c>
      <c r="K67" s="33">
        <v>1951.6</v>
      </c>
      <c r="L67" s="33"/>
      <c r="M67" s="33">
        <f t="shared" si="0"/>
        <v>6654.4639999999999</v>
      </c>
      <c r="N67" s="36">
        <f t="shared" si="22"/>
        <v>46.028639999999996</v>
      </c>
      <c r="O67" s="33">
        <v>126.69</v>
      </c>
      <c r="P67" s="33">
        <v>624.87</v>
      </c>
      <c r="Q67" s="33"/>
      <c r="R67" s="33"/>
      <c r="S67" s="33"/>
      <c r="T67" s="33"/>
      <c r="U67" s="33"/>
      <c r="V67" s="1">
        <f t="shared" si="17"/>
        <v>0</v>
      </c>
      <c r="W67" s="36">
        <f t="shared" si="1"/>
        <v>797.58863999999994</v>
      </c>
      <c r="X67" s="40">
        <f t="shared" si="18"/>
        <v>5856.87536</v>
      </c>
      <c r="Y67" s="42"/>
    </row>
    <row r="68" spans="1:25" ht="27.95" customHeight="1" x14ac:dyDescent="0.25">
      <c r="A68" s="37">
        <f t="shared" si="21"/>
        <v>48</v>
      </c>
      <c r="B68" s="30" t="s">
        <v>127</v>
      </c>
      <c r="C68" s="38" t="s">
        <v>128</v>
      </c>
      <c r="D68" s="5">
        <v>359.24</v>
      </c>
      <c r="E68" s="39">
        <f t="shared" si="19"/>
        <v>413.37746800000002</v>
      </c>
      <c r="F68" s="39">
        <f t="shared" si="16"/>
        <v>413.37746800000002</v>
      </c>
      <c r="G68" s="34">
        <v>15.2</v>
      </c>
      <c r="H68" s="34">
        <v>15.2</v>
      </c>
      <c r="I68" s="33">
        <f t="shared" si="20"/>
        <v>5460.4480000000003</v>
      </c>
      <c r="J68" s="33">
        <v>100</v>
      </c>
      <c r="K68" s="33">
        <v>1394</v>
      </c>
      <c r="L68" s="33"/>
      <c r="M68" s="33">
        <f t="shared" si="0"/>
        <v>6954.4480000000003</v>
      </c>
      <c r="N68" s="36">
        <f t="shared" si="22"/>
        <v>54.604480000000002</v>
      </c>
      <c r="O68" s="33">
        <v>150.30000000000001</v>
      </c>
      <c r="P68" s="33">
        <v>678.63</v>
      </c>
      <c r="Q68" s="33"/>
      <c r="R68" s="33"/>
      <c r="S68" s="33"/>
      <c r="T68" s="33"/>
      <c r="U68" s="33"/>
      <c r="V68" s="1">
        <f t="shared" si="17"/>
        <v>0</v>
      </c>
      <c r="W68" s="36">
        <f t="shared" si="1"/>
        <v>883.53448000000003</v>
      </c>
      <c r="X68" s="40">
        <f t="shared" si="18"/>
        <v>6070.9135200000001</v>
      </c>
      <c r="Y68" s="42"/>
    </row>
    <row r="69" spans="1:25" ht="27.95" customHeight="1" x14ac:dyDescent="0.25">
      <c r="A69" s="37">
        <f t="shared" si="21"/>
        <v>49</v>
      </c>
      <c r="B69" s="30" t="s">
        <v>129</v>
      </c>
      <c r="C69" s="49" t="s">
        <v>130</v>
      </c>
      <c r="D69" s="5">
        <v>359.24</v>
      </c>
      <c r="E69" s="39">
        <f t="shared" si="19"/>
        <v>413.37746800000002</v>
      </c>
      <c r="F69" s="39">
        <f t="shared" si="16"/>
        <v>413.37746800000002</v>
      </c>
      <c r="G69" s="34">
        <v>15.2</v>
      </c>
      <c r="H69" s="34">
        <v>15.2</v>
      </c>
      <c r="I69" s="33">
        <f t="shared" si="20"/>
        <v>5460.4480000000003</v>
      </c>
      <c r="J69" s="33">
        <v>100</v>
      </c>
      <c r="K69" s="33">
        <v>836.4</v>
      </c>
      <c r="L69" s="33"/>
      <c r="M69" s="33">
        <f t="shared" si="0"/>
        <v>6396.848</v>
      </c>
      <c r="N69" s="36">
        <f t="shared" si="22"/>
        <v>54.604480000000002</v>
      </c>
      <c r="O69" s="33">
        <v>150.30000000000001</v>
      </c>
      <c r="P69" s="33">
        <v>580.07000000000005</v>
      </c>
      <c r="Q69" s="33"/>
      <c r="R69" s="33"/>
      <c r="S69" s="33"/>
      <c r="T69" s="33"/>
      <c r="U69" s="33"/>
      <c r="V69" s="1">
        <f t="shared" si="17"/>
        <v>0</v>
      </c>
      <c r="W69" s="36">
        <f t="shared" si="1"/>
        <v>784.97448000000009</v>
      </c>
      <c r="X69" s="40">
        <f t="shared" si="18"/>
        <v>5611.8735200000001</v>
      </c>
      <c r="Y69" s="42"/>
    </row>
    <row r="70" spans="1:25" ht="27.95" customHeight="1" x14ac:dyDescent="0.25">
      <c r="A70" s="37">
        <f t="shared" si="21"/>
        <v>50</v>
      </c>
      <c r="B70" s="30" t="s">
        <v>131</v>
      </c>
      <c r="C70" s="38" t="s">
        <v>132</v>
      </c>
      <c r="D70" s="5">
        <v>359.24</v>
      </c>
      <c r="E70" s="39">
        <f t="shared" si="19"/>
        <v>413.37746800000002</v>
      </c>
      <c r="F70" s="39">
        <f t="shared" si="16"/>
        <v>413.37746800000002</v>
      </c>
      <c r="G70" s="34">
        <v>15.2</v>
      </c>
      <c r="H70" s="34">
        <v>15.2</v>
      </c>
      <c r="I70" s="33">
        <f t="shared" si="20"/>
        <v>5460.4480000000003</v>
      </c>
      <c r="J70" s="33">
        <v>100</v>
      </c>
      <c r="K70" s="33">
        <v>1394</v>
      </c>
      <c r="L70" s="33"/>
      <c r="M70" s="33">
        <f t="shared" si="0"/>
        <v>6954.4480000000003</v>
      </c>
      <c r="N70" s="36">
        <f t="shared" si="22"/>
        <v>54.604480000000002</v>
      </c>
      <c r="O70" s="33">
        <v>150.30000000000001</v>
      </c>
      <c r="P70" s="33">
        <v>678.63</v>
      </c>
      <c r="Q70" s="33"/>
      <c r="R70" s="33"/>
      <c r="S70" s="33"/>
      <c r="T70" s="33">
        <v>625</v>
      </c>
      <c r="U70" s="33"/>
      <c r="V70" s="1">
        <f t="shared" si="17"/>
        <v>625</v>
      </c>
      <c r="W70" s="36">
        <f t="shared" si="1"/>
        <v>1508.53448</v>
      </c>
      <c r="X70" s="40">
        <f t="shared" si="18"/>
        <v>5445.9135200000001</v>
      </c>
      <c r="Y70" s="42"/>
    </row>
    <row r="71" spans="1:25" ht="27.95" customHeight="1" x14ac:dyDescent="0.25">
      <c r="A71" s="37">
        <f>A70+1</f>
        <v>51</v>
      </c>
      <c r="B71" s="30" t="s">
        <v>345</v>
      </c>
      <c r="C71" s="38" t="s">
        <v>343</v>
      </c>
      <c r="D71" s="5">
        <v>359.24</v>
      </c>
      <c r="E71" s="39">
        <f t="shared" si="19"/>
        <v>413.37746800000002</v>
      </c>
      <c r="F71" s="39">
        <f t="shared" si="16"/>
        <v>413.37746800000002</v>
      </c>
      <c r="G71" s="34">
        <v>15.2</v>
      </c>
      <c r="H71" s="34">
        <v>15.2</v>
      </c>
      <c r="I71" s="33">
        <f t="shared" si="20"/>
        <v>5460.4480000000003</v>
      </c>
      <c r="J71" s="33">
        <v>100</v>
      </c>
      <c r="K71" s="33"/>
      <c r="L71" s="33"/>
      <c r="M71" s="33">
        <f t="shared" si="0"/>
        <v>5560.4480000000003</v>
      </c>
      <c r="N71" s="36">
        <f t="shared" si="22"/>
        <v>54.604480000000002</v>
      </c>
      <c r="O71" s="33">
        <v>150.30000000000001</v>
      </c>
      <c r="P71" s="33">
        <v>446.43</v>
      </c>
      <c r="Q71" s="33"/>
      <c r="R71" s="33"/>
      <c r="S71" s="33"/>
      <c r="T71" s="33"/>
      <c r="U71" s="33"/>
      <c r="V71" s="1">
        <f t="shared" si="17"/>
        <v>0</v>
      </c>
      <c r="W71" s="36">
        <f t="shared" si="1"/>
        <v>651.33447999999999</v>
      </c>
      <c r="X71" s="40">
        <f t="shared" si="18"/>
        <v>4909.1135200000008</v>
      </c>
      <c r="Y71" s="42"/>
    </row>
    <row r="72" spans="1:25" ht="27.95" customHeight="1" x14ac:dyDescent="0.25">
      <c r="A72" s="37">
        <f>A71+1</f>
        <v>52</v>
      </c>
      <c r="B72" s="30" t="s">
        <v>133</v>
      </c>
      <c r="C72" s="38" t="s">
        <v>134</v>
      </c>
      <c r="D72" s="5">
        <v>278.8</v>
      </c>
      <c r="E72" s="39">
        <f t="shared" si="19"/>
        <v>320.81516000000005</v>
      </c>
      <c r="F72" s="39">
        <f t="shared" si="16"/>
        <v>320.81516000000005</v>
      </c>
      <c r="G72" s="34">
        <v>15.2</v>
      </c>
      <c r="H72" s="34">
        <v>15.2</v>
      </c>
      <c r="I72" s="33">
        <f t="shared" si="20"/>
        <v>4237.76</v>
      </c>
      <c r="J72" s="33">
        <v>100</v>
      </c>
      <c r="K72" s="33">
        <v>836.4</v>
      </c>
      <c r="L72" s="33"/>
      <c r="M72" s="33">
        <f t="shared" si="0"/>
        <v>5174.16</v>
      </c>
      <c r="N72" s="36">
        <f t="shared" si="22"/>
        <v>42.377600000000001</v>
      </c>
      <c r="O72" s="33">
        <v>96.64</v>
      </c>
      <c r="P72" s="33">
        <v>138.09</v>
      </c>
      <c r="Q72" s="33"/>
      <c r="R72" s="33"/>
      <c r="S72" s="33"/>
      <c r="T72" s="33"/>
      <c r="U72" s="33"/>
      <c r="V72" s="1">
        <f t="shared" si="17"/>
        <v>0</v>
      </c>
      <c r="W72" s="36">
        <f t="shared" si="1"/>
        <v>277.10760000000005</v>
      </c>
      <c r="X72" s="40">
        <f t="shared" si="18"/>
        <v>4897.0523999999996</v>
      </c>
      <c r="Y72" s="43"/>
    </row>
    <row r="73" spans="1:25" ht="27.95" customHeight="1" x14ac:dyDescent="0.25">
      <c r="A73" s="37"/>
      <c r="B73" s="30"/>
      <c r="C73" s="31" t="s">
        <v>135</v>
      </c>
      <c r="D73" s="5"/>
      <c r="E73" s="39"/>
      <c r="F73" s="39"/>
      <c r="G73" s="34"/>
      <c r="H73" s="34"/>
      <c r="I73" s="33"/>
      <c r="J73" s="33"/>
      <c r="K73" s="33"/>
      <c r="L73" s="33"/>
      <c r="M73" s="33">
        <f t="shared" si="0"/>
        <v>0</v>
      </c>
      <c r="N73" s="36"/>
      <c r="O73" s="33"/>
      <c r="P73" s="33"/>
      <c r="Q73" s="33"/>
      <c r="R73" s="33"/>
      <c r="S73" s="33"/>
      <c r="T73" s="33"/>
      <c r="U73" s="33"/>
      <c r="V73" s="1"/>
      <c r="W73" s="36">
        <f t="shared" si="1"/>
        <v>0</v>
      </c>
      <c r="X73" s="40"/>
    </row>
    <row r="74" spans="1:25" ht="27.95" customHeight="1" x14ac:dyDescent="0.25">
      <c r="A74" s="37">
        <f>A72+1</f>
        <v>53</v>
      </c>
      <c r="B74" s="30" t="s">
        <v>138</v>
      </c>
      <c r="C74" s="38" t="s">
        <v>139</v>
      </c>
      <c r="D74" s="5">
        <v>302.82</v>
      </c>
      <c r="E74" s="39">
        <f t="shared" ref="E74:E81" si="23">D74*1.1507</f>
        <v>348.45497399999999</v>
      </c>
      <c r="F74" s="39">
        <f t="shared" ref="F74:F80" si="24">E74</f>
        <v>348.45497399999999</v>
      </c>
      <c r="G74" s="34">
        <v>15.2</v>
      </c>
      <c r="H74" s="34">
        <v>15.2</v>
      </c>
      <c r="I74" s="33">
        <f t="shared" ref="I74:I81" si="25">D74*H74</f>
        <v>4602.8639999999996</v>
      </c>
      <c r="J74" s="33">
        <v>100</v>
      </c>
      <c r="K74" s="33">
        <v>1951.6</v>
      </c>
      <c r="L74" s="33"/>
      <c r="M74" s="33">
        <f t="shared" si="0"/>
        <v>6654.4639999999999</v>
      </c>
      <c r="N74" s="36">
        <f t="shared" ref="N74:N81" si="26">I74*1%</f>
        <v>46.028639999999996</v>
      </c>
      <c r="O74" s="33">
        <v>126.69</v>
      </c>
      <c r="P74" s="33">
        <v>624.87</v>
      </c>
      <c r="Q74" s="33"/>
      <c r="R74" s="33">
        <v>20</v>
      </c>
      <c r="S74" s="33">
        <f>I74*5%</f>
        <v>230.14319999999998</v>
      </c>
      <c r="T74" s="33"/>
      <c r="U74" s="33"/>
      <c r="V74" s="1">
        <f t="shared" ref="V74:V81" si="27">SUM(Q74+R74+S74+T74+U74)</f>
        <v>250.14319999999998</v>
      </c>
      <c r="W74" s="36">
        <f t="shared" si="1"/>
        <v>1047.7318399999999</v>
      </c>
      <c r="X74" s="40">
        <f t="shared" ref="X74:X81" si="28">M74-W74</f>
        <v>5606.7321599999996</v>
      </c>
      <c r="Y74" s="42"/>
    </row>
    <row r="75" spans="1:25" ht="27.95" customHeight="1" x14ac:dyDescent="0.25">
      <c r="A75" s="37">
        <f t="shared" ref="A75:A80" si="29">A74+1</f>
        <v>54</v>
      </c>
      <c r="B75" s="30" t="s">
        <v>140</v>
      </c>
      <c r="C75" s="38" t="s">
        <v>141</v>
      </c>
      <c r="D75" s="5">
        <v>302.82</v>
      </c>
      <c r="E75" s="39">
        <f t="shared" si="23"/>
        <v>348.45497399999999</v>
      </c>
      <c r="F75" s="39">
        <f t="shared" si="24"/>
        <v>348.45497399999999</v>
      </c>
      <c r="G75" s="34">
        <v>15.2</v>
      </c>
      <c r="H75" s="34">
        <v>15.2</v>
      </c>
      <c r="I75" s="33">
        <f t="shared" si="25"/>
        <v>4602.8639999999996</v>
      </c>
      <c r="J75" s="33">
        <v>100</v>
      </c>
      <c r="K75" s="33">
        <v>2230.4</v>
      </c>
      <c r="L75" s="33"/>
      <c r="M75" s="33">
        <f t="shared" si="0"/>
        <v>6933.2639999999992</v>
      </c>
      <c r="N75" s="36">
        <f t="shared" si="26"/>
        <v>46.028639999999996</v>
      </c>
      <c r="O75" s="33">
        <v>126.69</v>
      </c>
      <c r="P75" s="33">
        <v>674.83</v>
      </c>
      <c r="Q75" s="33"/>
      <c r="R75" s="33">
        <v>20</v>
      </c>
      <c r="S75" s="33">
        <f>I75*5%</f>
        <v>230.14319999999998</v>
      </c>
      <c r="T75" s="33"/>
      <c r="U75" s="33">
        <v>575</v>
      </c>
      <c r="V75" s="1">
        <f t="shared" si="27"/>
        <v>825.14319999999998</v>
      </c>
      <c r="W75" s="36">
        <f t="shared" si="1"/>
        <v>1672.69184</v>
      </c>
      <c r="X75" s="40">
        <f t="shared" si="28"/>
        <v>5260.5721599999997</v>
      </c>
      <c r="Y75" s="42"/>
    </row>
    <row r="76" spans="1:25" ht="27.95" customHeight="1" x14ac:dyDescent="0.25">
      <c r="A76" s="37">
        <f t="shared" si="29"/>
        <v>55</v>
      </c>
      <c r="B76" s="37" t="s">
        <v>142</v>
      </c>
      <c r="C76" s="46" t="s">
        <v>143</v>
      </c>
      <c r="D76" s="5">
        <v>302.82</v>
      </c>
      <c r="E76" s="39">
        <f t="shared" si="23"/>
        <v>348.45497399999999</v>
      </c>
      <c r="F76" s="39">
        <f t="shared" si="24"/>
        <v>348.45497399999999</v>
      </c>
      <c r="G76" s="37">
        <v>15.2</v>
      </c>
      <c r="H76" s="34">
        <v>15.2</v>
      </c>
      <c r="I76" s="33">
        <f t="shared" si="25"/>
        <v>4602.8639999999996</v>
      </c>
      <c r="J76" s="33">
        <v>100</v>
      </c>
      <c r="K76" s="33">
        <v>836.4</v>
      </c>
      <c r="L76" s="33"/>
      <c r="M76" s="33">
        <f t="shared" ref="M76:M138" si="30">I76+J76+K76+L76</f>
        <v>5539.2639999999992</v>
      </c>
      <c r="N76" s="36">
        <f t="shared" si="26"/>
        <v>46.028639999999996</v>
      </c>
      <c r="O76" s="33">
        <v>126.69</v>
      </c>
      <c r="P76" s="33">
        <v>444.12</v>
      </c>
      <c r="Q76" s="33"/>
      <c r="R76" s="33">
        <v>20</v>
      </c>
      <c r="S76" s="33">
        <f>I76*5%</f>
        <v>230.14319999999998</v>
      </c>
      <c r="T76" s="33"/>
      <c r="U76" s="33"/>
      <c r="V76" s="1">
        <f t="shared" si="27"/>
        <v>250.14319999999998</v>
      </c>
      <c r="W76" s="36">
        <f t="shared" ref="W76:W138" si="31">SUM(N76+O76+P76+Q76+R76+S76+T76+U76)</f>
        <v>866.98183999999992</v>
      </c>
      <c r="X76" s="40">
        <f t="shared" si="28"/>
        <v>4672.2821599999988</v>
      </c>
      <c r="Y76" s="42"/>
    </row>
    <row r="77" spans="1:25" ht="27.95" customHeight="1" x14ac:dyDescent="0.25">
      <c r="A77" s="37">
        <f t="shared" si="29"/>
        <v>56</v>
      </c>
      <c r="B77" s="30" t="s">
        <v>144</v>
      </c>
      <c r="C77" s="38" t="s">
        <v>145</v>
      </c>
      <c r="D77" s="5">
        <v>302.82</v>
      </c>
      <c r="E77" s="39">
        <f t="shared" si="23"/>
        <v>348.45497399999999</v>
      </c>
      <c r="F77" s="39">
        <f t="shared" si="24"/>
        <v>348.45497399999999</v>
      </c>
      <c r="G77" s="34">
        <v>15.2</v>
      </c>
      <c r="H77" s="34">
        <v>15.2</v>
      </c>
      <c r="I77" s="33">
        <f t="shared" si="25"/>
        <v>4602.8639999999996</v>
      </c>
      <c r="J77" s="33">
        <v>100</v>
      </c>
      <c r="K77" s="33">
        <v>1672.8</v>
      </c>
      <c r="L77" s="33"/>
      <c r="M77" s="33">
        <f t="shared" si="30"/>
        <v>6375.6639999999998</v>
      </c>
      <c r="N77" s="36">
        <f t="shared" si="26"/>
        <v>46.028639999999996</v>
      </c>
      <c r="O77" s="33">
        <v>126.69</v>
      </c>
      <c r="P77" s="33">
        <v>576.67999999999995</v>
      </c>
      <c r="Q77" s="33"/>
      <c r="R77" s="33"/>
      <c r="S77" s="33"/>
      <c r="T77" s="33"/>
      <c r="U77" s="33"/>
      <c r="V77" s="1">
        <f t="shared" si="27"/>
        <v>0</v>
      </c>
      <c r="W77" s="36">
        <f t="shared" si="31"/>
        <v>749.39863999999989</v>
      </c>
      <c r="X77" s="40">
        <f t="shared" si="28"/>
        <v>5626.2653599999994</v>
      </c>
      <c r="Y77" s="42"/>
    </row>
    <row r="78" spans="1:25" ht="27.95" customHeight="1" x14ac:dyDescent="0.25">
      <c r="A78" s="37">
        <f t="shared" si="29"/>
        <v>57</v>
      </c>
      <c r="B78" s="30" t="s">
        <v>146</v>
      </c>
      <c r="C78" s="38" t="s">
        <v>147</v>
      </c>
      <c r="D78" s="5">
        <v>302.82</v>
      </c>
      <c r="E78" s="39">
        <f t="shared" si="23"/>
        <v>348.45497399999999</v>
      </c>
      <c r="F78" s="39">
        <f t="shared" si="24"/>
        <v>348.45497399999999</v>
      </c>
      <c r="G78" s="34">
        <v>15.2</v>
      </c>
      <c r="H78" s="34">
        <v>15.2</v>
      </c>
      <c r="I78" s="33">
        <f t="shared" si="25"/>
        <v>4602.8639999999996</v>
      </c>
      <c r="J78" s="33">
        <v>100</v>
      </c>
      <c r="K78" s="33">
        <v>1394</v>
      </c>
      <c r="L78" s="33"/>
      <c r="M78" s="33">
        <f t="shared" si="30"/>
        <v>6096.8639999999996</v>
      </c>
      <c r="N78" s="36">
        <f t="shared" si="26"/>
        <v>46.028639999999996</v>
      </c>
      <c r="O78" s="33">
        <v>126.69</v>
      </c>
      <c r="P78" s="33">
        <v>532.07000000000005</v>
      </c>
      <c r="Q78" s="33"/>
      <c r="R78" s="33"/>
      <c r="S78" s="33"/>
      <c r="T78" s="33"/>
      <c r="U78" s="33"/>
      <c r="V78" s="1">
        <f t="shared" si="27"/>
        <v>0</v>
      </c>
      <c r="W78" s="36">
        <f t="shared" si="31"/>
        <v>704.78863999999999</v>
      </c>
      <c r="X78" s="40">
        <f t="shared" si="28"/>
        <v>5392.0753599999998</v>
      </c>
      <c r="Y78" s="42"/>
    </row>
    <row r="79" spans="1:25" ht="27.95" customHeight="1" x14ac:dyDescent="0.25">
      <c r="A79" s="37">
        <f t="shared" si="29"/>
        <v>58</v>
      </c>
      <c r="B79" s="30" t="s">
        <v>163</v>
      </c>
      <c r="C79" s="38" t="s">
        <v>164</v>
      </c>
      <c r="D79" s="5">
        <v>302.82</v>
      </c>
      <c r="E79" s="39">
        <f t="shared" si="23"/>
        <v>348.45497399999999</v>
      </c>
      <c r="F79" s="39">
        <f t="shared" si="24"/>
        <v>348.45497399999999</v>
      </c>
      <c r="G79" s="34">
        <v>15.2</v>
      </c>
      <c r="H79" s="34">
        <v>15.2</v>
      </c>
      <c r="I79" s="33">
        <f t="shared" si="25"/>
        <v>4602.8639999999996</v>
      </c>
      <c r="J79" s="33">
        <v>100</v>
      </c>
      <c r="K79" s="33">
        <v>1672.8</v>
      </c>
      <c r="L79" s="33"/>
      <c r="M79" s="33">
        <f t="shared" si="30"/>
        <v>6375.6639999999998</v>
      </c>
      <c r="N79" s="36">
        <f t="shared" si="26"/>
        <v>46.028639999999996</v>
      </c>
      <c r="O79" s="33">
        <v>126.69</v>
      </c>
      <c r="P79" s="33">
        <v>576.67999999999995</v>
      </c>
      <c r="Q79" s="33"/>
      <c r="R79" s="33"/>
      <c r="S79" s="33"/>
      <c r="T79" s="33"/>
      <c r="U79" s="33"/>
      <c r="V79" s="1">
        <f t="shared" si="27"/>
        <v>0</v>
      </c>
      <c r="W79" s="36">
        <f t="shared" si="31"/>
        <v>749.39863999999989</v>
      </c>
      <c r="X79" s="40">
        <f t="shared" si="28"/>
        <v>5626.2653599999994</v>
      </c>
      <c r="Y79" s="42"/>
    </row>
    <row r="80" spans="1:25" ht="27.95" customHeight="1" x14ac:dyDescent="0.25">
      <c r="A80" s="37">
        <f t="shared" si="29"/>
        <v>59</v>
      </c>
      <c r="B80" s="30" t="s">
        <v>148</v>
      </c>
      <c r="C80" s="38" t="s">
        <v>149</v>
      </c>
      <c r="D80" s="5">
        <v>412.57</v>
      </c>
      <c r="E80" s="39">
        <f t="shared" si="23"/>
        <v>474.74429900000001</v>
      </c>
      <c r="F80" s="39">
        <f t="shared" si="24"/>
        <v>474.74429900000001</v>
      </c>
      <c r="G80" s="34">
        <v>15.2</v>
      </c>
      <c r="H80" s="34">
        <v>15.2</v>
      </c>
      <c r="I80" s="33">
        <f t="shared" si="25"/>
        <v>6271.0639999999994</v>
      </c>
      <c r="J80" s="33">
        <v>100</v>
      </c>
      <c r="K80" s="33">
        <v>1672.8</v>
      </c>
      <c r="L80" s="33"/>
      <c r="M80" s="33">
        <f t="shared" si="30"/>
        <v>8043.8639999999996</v>
      </c>
      <c r="N80" s="36">
        <f t="shared" si="26"/>
        <v>62.710639999999998</v>
      </c>
      <c r="O80" s="33">
        <v>172.6</v>
      </c>
      <c r="P80" s="33">
        <v>884.17</v>
      </c>
      <c r="Q80" s="33"/>
      <c r="R80" s="33">
        <v>20</v>
      </c>
      <c r="S80" s="33">
        <f>I80*5%</f>
        <v>313.5532</v>
      </c>
      <c r="T80" s="33"/>
      <c r="U80" s="33">
        <v>1725</v>
      </c>
      <c r="V80" s="1">
        <f t="shared" si="27"/>
        <v>2058.5531999999998</v>
      </c>
      <c r="W80" s="36">
        <f t="shared" si="31"/>
        <v>3178.0338400000001</v>
      </c>
      <c r="X80" s="40">
        <f t="shared" si="28"/>
        <v>4865.8301599999995</v>
      </c>
      <c r="Y80" s="42"/>
    </row>
    <row r="81" spans="1:25" ht="27.95" customHeight="1" x14ac:dyDescent="0.25">
      <c r="A81" s="37">
        <f>A80+1</f>
        <v>60</v>
      </c>
      <c r="B81" s="30" t="s">
        <v>204</v>
      </c>
      <c r="C81" s="46" t="s">
        <v>205</v>
      </c>
      <c r="D81" s="5">
        <v>302.82</v>
      </c>
      <c r="E81" s="39">
        <f t="shared" si="23"/>
        <v>348.45497399999999</v>
      </c>
      <c r="F81" s="39">
        <f>E81</f>
        <v>348.45497399999999</v>
      </c>
      <c r="G81" s="34">
        <v>15.2</v>
      </c>
      <c r="H81" s="34">
        <v>15.2</v>
      </c>
      <c r="I81" s="33">
        <f t="shared" si="25"/>
        <v>4602.8639999999996</v>
      </c>
      <c r="J81" s="33">
        <v>100</v>
      </c>
      <c r="K81" s="33"/>
      <c r="L81" s="33"/>
      <c r="M81" s="33">
        <f t="shared" si="30"/>
        <v>4702.8639999999996</v>
      </c>
      <c r="N81" s="36">
        <f t="shared" si="26"/>
        <v>46.028639999999996</v>
      </c>
      <c r="O81" s="33">
        <v>115.19</v>
      </c>
      <c r="P81" s="33">
        <v>115.62</v>
      </c>
      <c r="Q81" s="33"/>
      <c r="R81" s="33"/>
      <c r="S81" s="33"/>
      <c r="T81" s="33"/>
      <c r="U81" s="33"/>
      <c r="V81" s="1">
        <f t="shared" si="27"/>
        <v>0</v>
      </c>
      <c r="W81" s="36">
        <f t="shared" si="31"/>
        <v>276.83864</v>
      </c>
      <c r="X81" s="40">
        <f t="shared" si="28"/>
        <v>4426.0253599999996</v>
      </c>
      <c r="Y81" s="42"/>
    </row>
    <row r="82" spans="1:25" ht="27.75" customHeight="1" x14ac:dyDescent="0.25">
      <c r="A82" s="37"/>
      <c r="B82" s="37"/>
      <c r="C82" s="51" t="s">
        <v>150</v>
      </c>
      <c r="D82" s="5"/>
      <c r="E82" s="39"/>
      <c r="F82" s="39"/>
      <c r="G82" s="52"/>
      <c r="H82" s="34"/>
      <c r="I82" s="53"/>
      <c r="J82" s="33"/>
      <c r="K82" s="53"/>
      <c r="L82" s="53"/>
      <c r="M82" s="33">
        <f t="shared" si="30"/>
        <v>0</v>
      </c>
      <c r="N82" s="36"/>
      <c r="O82" s="33"/>
      <c r="P82" s="33"/>
      <c r="Q82" s="33"/>
      <c r="R82" s="33"/>
      <c r="S82" s="33"/>
      <c r="T82" s="33"/>
      <c r="U82" s="33"/>
      <c r="V82" s="1"/>
      <c r="W82" s="36">
        <f t="shared" si="31"/>
        <v>0</v>
      </c>
      <c r="X82" s="40"/>
    </row>
    <row r="83" spans="1:25" ht="27.95" customHeight="1" x14ac:dyDescent="0.25">
      <c r="A83" s="37">
        <f>A81+1</f>
        <v>61</v>
      </c>
      <c r="B83" s="37" t="s">
        <v>344</v>
      </c>
      <c r="C83" s="39" t="s">
        <v>341</v>
      </c>
      <c r="D83" s="5">
        <v>476.97</v>
      </c>
      <c r="E83" s="39">
        <f>D83*1.1507</f>
        <v>548.84937900000011</v>
      </c>
      <c r="F83" s="39">
        <f>E83</f>
        <v>548.84937900000011</v>
      </c>
      <c r="G83" s="54">
        <v>15.2</v>
      </c>
      <c r="H83" s="34">
        <v>15.2</v>
      </c>
      <c r="I83" s="33">
        <f>D83*H83</f>
        <v>7249.9440000000004</v>
      </c>
      <c r="J83" s="33">
        <v>100</v>
      </c>
      <c r="K83" s="33"/>
      <c r="L83" s="33"/>
      <c r="M83" s="33">
        <f t="shared" si="30"/>
        <v>7349.9440000000004</v>
      </c>
      <c r="N83" s="36"/>
      <c r="O83" s="33">
        <v>201.47</v>
      </c>
      <c r="P83" s="33">
        <v>749.5</v>
      </c>
      <c r="Q83" s="33"/>
      <c r="R83" s="33"/>
      <c r="S83" s="33"/>
      <c r="T83" s="33"/>
      <c r="U83" s="33"/>
      <c r="V83" s="1">
        <f>SUM(Q83+R83+S83+T83+U83)</f>
        <v>0</v>
      </c>
      <c r="W83" s="36">
        <f t="shared" si="31"/>
        <v>950.97</v>
      </c>
      <c r="X83" s="40">
        <f>M83-W83</f>
        <v>6398.9740000000002</v>
      </c>
      <c r="Y83" s="42"/>
    </row>
    <row r="84" spans="1:25" ht="27.95" customHeight="1" x14ac:dyDescent="0.25">
      <c r="A84" s="37">
        <f>A83+1</f>
        <v>62</v>
      </c>
      <c r="B84" s="37" t="s">
        <v>151</v>
      </c>
      <c r="C84" s="39" t="s">
        <v>152</v>
      </c>
      <c r="D84" s="5">
        <v>390</v>
      </c>
      <c r="E84" s="39">
        <f>D84*1.1507</f>
        <v>448.77300000000002</v>
      </c>
      <c r="F84" s="39">
        <f>E84</f>
        <v>448.77300000000002</v>
      </c>
      <c r="G84" s="54">
        <v>15.2</v>
      </c>
      <c r="H84" s="34">
        <v>15.2</v>
      </c>
      <c r="I84" s="33">
        <f>D84*H84</f>
        <v>5928</v>
      </c>
      <c r="J84" s="33">
        <v>100</v>
      </c>
      <c r="K84" s="33">
        <v>836.4</v>
      </c>
      <c r="L84" s="33"/>
      <c r="M84" s="33">
        <f t="shared" si="30"/>
        <v>6864.4</v>
      </c>
      <c r="N84" s="36">
        <f>I84*1%</f>
        <v>59.28</v>
      </c>
      <c r="O84" s="33">
        <v>158.34</v>
      </c>
      <c r="P84" s="33">
        <v>557.6</v>
      </c>
      <c r="Q84" s="33"/>
      <c r="R84" s="33"/>
      <c r="S84" s="33"/>
      <c r="T84" s="33"/>
      <c r="U84" s="33"/>
      <c r="V84" s="1">
        <f>SUM(Q84+R84+S84+T84+U84)</f>
        <v>0</v>
      </c>
      <c r="W84" s="36">
        <f t="shared" si="31"/>
        <v>775.22</v>
      </c>
      <c r="X84" s="40">
        <f>M84-W84</f>
        <v>6089.1799999999994</v>
      </c>
      <c r="Y84" s="42"/>
    </row>
    <row r="85" spans="1:25" ht="27.95" customHeight="1" x14ac:dyDescent="0.25">
      <c r="A85" s="37">
        <f>A84+1</f>
        <v>63</v>
      </c>
      <c r="B85" s="30" t="s">
        <v>153</v>
      </c>
      <c r="C85" s="39" t="s">
        <v>154</v>
      </c>
      <c r="D85" s="5">
        <v>390</v>
      </c>
      <c r="E85" s="39">
        <f>D85*1.1507</f>
        <v>448.77300000000002</v>
      </c>
      <c r="F85" s="39">
        <f>E85</f>
        <v>448.77300000000002</v>
      </c>
      <c r="G85" s="34">
        <v>15.2</v>
      </c>
      <c r="H85" s="34">
        <v>15.2</v>
      </c>
      <c r="I85" s="33">
        <f>D85*H85</f>
        <v>5928</v>
      </c>
      <c r="J85" s="33">
        <v>100</v>
      </c>
      <c r="K85" s="33">
        <v>1115.2</v>
      </c>
      <c r="L85" s="33"/>
      <c r="M85" s="33">
        <f t="shared" si="30"/>
        <v>7143.2</v>
      </c>
      <c r="N85" s="36">
        <f>I85*1%</f>
        <v>59.28</v>
      </c>
      <c r="O85" s="33">
        <v>158.34</v>
      </c>
      <c r="P85" s="33">
        <v>712.45</v>
      </c>
      <c r="Q85" s="33"/>
      <c r="R85" s="33">
        <v>20</v>
      </c>
      <c r="S85" s="33">
        <f>I85*5%</f>
        <v>296.40000000000003</v>
      </c>
      <c r="T85" s="33"/>
      <c r="U85" s="33"/>
      <c r="V85" s="1">
        <f>SUM(Q85+R85+S85+T85+U85)</f>
        <v>316.40000000000003</v>
      </c>
      <c r="W85" s="36">
        <f t="shared" si="31"/>
        <v>1246.47</v>
      </c>
      <c r="X85" s="40">
        <f>M85-W85</f>
        <v>5896.73</v>
      </c>
      <c r="Y85" s="42"/>
    </row>
    <row r="86" spans="1:25" ht="27.95" customHeight="1" x14ac:dyDescent="0.25">
      <c r="A86" s="37">
        <f>A85+1</f>
        <v>64</v>
      </c>
      <c r="B86" s="30" t="s">
        <v>298</v>
      </c>
      <c r="C86" s="39" t="s">
        <v>310</v>
      </c>
      <c r="D86" s="5">
        <v>390</v>
      </c>
      <c r="E86" s="39">
        <f>D86*1.1507</f>
        <v>448.77300000000002</v>
      </c>
      <c r="F86" s="39">
        <f>E86</f>
        <v>448.77300000000002</v>
      </c>
      <c r="G86" s="34">
        <v>15.2</v>
      </c>
      <c r="H86" s="34">
        <v>15.2</v>
      </c>
      <c r="I86" s="33">
        <f>D86*H86</f>
        <v>5928</v>
      </c>
      <c r="J86" s="33">
        <v>100</v>
      </c>
      <c r="K86" s="33"/>
      <c r="L86" s="33"/>
      <c r="M86" s="33">
        <f t="shared" si="30"/>
        <v>6028</v>
      </c>
      <c r="N86" s="36">
        <f>I86*1%</f>
        <v>59.28</v>
      </c>
      <c r="O86" s="33">
        <v>158.34</v>
      </c>
      <c r="P86" s="33">
        <v>521.04999999999995</v>
      </c>
      <c r="Q86" s="33"/>
      <c r="R86" s="33"/>
      <c r="S86" s="33"/>
      <c r="T86" s="33">
        <v>1000</v>
      </c>
      <c r="U86" s="33"/>
      <c r="V86" s="1">
        <f>SUM(Q86+R86+S86+T86+U86)</f>
        <v>1000</v>
      </c>
      <c r="W86" s="36">
        <f t="shared" si="31"/>
        <v>1738.67</v>
      </c>
      <c r="X86" s="40">
        <f>M86-W86</f>
        <v>4289.33</v>
      </c>
      <c r="Y86" s="42"/>
    </row>
    <row r="87" spans="1:25" ht="27.95" customHeight="1" x14ac:dyDescent="0.25">
      <c r="A87" s="37"/>
      <c r="B87" s="37"/>
      <c r="C87" s="51" t="s">
        <v>155</v>
      </c>
      <c r="D87" s="5"/>
      <c r="E87" s="39"/>
      <c r="F87" s="39"/>
      <c r="G87" s="54"/>
      <c r="H87" s="34"/>
      <c r="I87" s="33"/>
      <c r="J87" s="33"/>
      <c r="K87" s="33"/>
      <c r="L87" s="33"/>
      <c r="M87" s="33">
        <f t="shared" si="30"/>
        <v>0</v>
      </c>
      <c r="N87" s="55"/>
      <c r="O87" s="33"/>
      <c r="P87" s="33"/>
      <c r="Q87" s="33"/>
      <c r="R87" s="33"/>
      <c r="S87" s="33"/>
      <c r="T87" s="33"/>
      <c r="U87" s="33"/>
      <c r="V87" s="1"/>
      <c r="W87" s="36">
        <f t="shared" si="31"/>
        <v>0</v>
      </c>
      <c r="X87" s="40"/>
    </row>
    <row r="88" spans="1:25" ht="21.75" customHeight="1" x14ac:dyDescent="0.3">
      <c r="A88" s="37">
        <f>A86+1</f>
        <v>65</v>
      </c>
      <c r="B88" s="44" t="s">
        <v>207</v>
      </c>
      <c r="C88" s="45" t="s">
        <v>208</v>
      </c>
      <c r="D88" s="5">
        <v>443.42</v>
      </c>
      <c r="E88" s="39">
        <f>D88*1.1507</f>
        <v>510.24339400000002</v>
      </c>
      <c r="F88" s="39">
        <f>E88</f>
        <v>510.24339400000002</v>
      </c>
      <c r="G88" s="34">
        <v>15.2</v>
      </c>
      <c r="H88" s="34">
        <v>15.2</v>
      </c>
      <c r="I88" s="33">
        <f>D88*H88</f>
        <v>6739.9840000000004</v>
      </c>
      <c r="J88" s="33">
        <v>100</v>
      </c>
      <c r="K88" s="33"/>
      <c r="L88" s="33"/>
      <c r="M88" s="33">
        <f t="shared" si="30"/>
        <v>6839.9840000000004</v>
      </c>
      <c r="N88" s="36">
        <v>0</v>
      </c>
      <c r="O88" s="33">
        <v>185.51</v>
      </c>
      <c r="P88" s="33">
        <v>658.11</v>
      </c>
      <c r="Q88" s="33"/>
      <c r="R88" s="33"/>
      <c r="S88" s="33"/>
      <c r="T88" s="33"/>
      <c r="U88" s="33"/>
      <c r="V88" s="1">
        <f>SUM(Q88+R88+S88+T88+U88)</f>
        <v>0</v>
      </c>
      <c r="W88" s="36">
        <f t="shared" si="31"/>
        <v>843.62</v>
      </c>
      <c r="X88" s="40">
        <f>M88-W88</f>
        <v>5996.3640000000005</v>
      </c>
      <c r="Y88" s="42"/>
    </row>
    <row r="89" spans="1:25" ht="27.95" customHeight="1" x14ac:dyDescent="0.25">
      <c r="A89" s="37"/>
      <c r="B89" s="37"/>
      <c r="C89" s="51" t="s">
        <v>332</v>
      </c>
      <c r="D89" s="5"/>
      <c r="E89" s="39"/>
      <c r="F89" s="39"/>
      <c r="G89" s="54"/>
      <c r="H89" s="34"/>
      <c r="I89" s="33"/>
      <c r="J89" s="33"/>
      <c r="K89" s="33"/>
      <c r="L89" s="33"/>
      <c r="M89" s="33">
        <f t="shared" si="30"/>
        <v>0</v>
      </c>
      <c r="N89" s="55"/>
      <c r="O89" s="33"/>
      <c r="P89" s="33"/>
      <c r="Q89" s="33"/>
      <c r="R89" s="33"/>
      <c r="S89" s="33"/>
      <c r="T89" s="33"/>
      <c r="U89" s="33"/>
      <c r="V89" s="1"/>
      <c r="W89" s="36">
        <f t="shared" si="31"/>
        <v>0</v>
      </c>
      <c r="X89" s="40"/>
    </row>
    <row r="90" spans="1:25" ht="27.95" customHeight="1" x14ac:dyDescent="0.25">
      <c r="A90" s="37">
        <f>A88+1</f>
        <v>66</v>
      </c>
      <c r="B90" s="30" t="s">
        <v>270</v>
      </c>
      <c r="C90" s="38" t="s">
        <v>271</v>
      </c>
      <c r="D90" s="5">
        <v>443.42</v>
      </c>
      <c r="E90" s="39">
        <f>D90*1.1507</f>
        <v>510.24339400000002</v>
      </c>
      <c r="F90" s="39">
        <f>E90</f>
        <v>510.24339400000002</v>
      </c>
      <c r="G90" s="34">
        <v>15.2</v>
      </c>
      <c r="H90" s="34">
        <v>15.2</v>
      </c>
      <c r="I90" s="33">
        <f>D90*H90</f>
        <v>6739.9840000000004</v>
      </c>
      <c r="J90" s="33">
        <v>100</v>
      </c>
      <c r="K90" s="33"/>
      <c r="L90" s="33"/>
      <c r="M90" s="33">
        <f t="shared" si="30"/>
        <v>6839.9840000000004</v>
      </c>
      <c r="N90" s="36">
        <v>0</v>
      </c>
      <c r="O90" s="33">
        <v>185.51</v>
      </c>
      <c r="P90" s="33">
        <v>658.11</v>
      </c>
      <c r="Q90" s="33"/>
      <c r="R90" s="33"/>
      <c r="S90" s="33"/>
      <c r="T90" s="33"/>
      <c r="U90" s="33"/>
      <c r="V90" s="1">
        <f>SUM(Q90+R90+S90+T90+U90)</f>
        <v>0</v>
      </c>
      <c r="W90" s="36">
        <f t="shared" si="31"/>
        <v>843.62</v>
      </c>
      <c r="X90" s="40">
        <f>M90-W90</f>
        <v>5996.3640000000005</v>
      </c>
      <c r="Y90" s="42"/>
    </row>
    <row r="91" spans="1:25" ht="27.95" customHeight="1" x14ac:dyDescent="0.25">
      <c r="A91" s="37"/>
      <c r="B91" s="37"/>
      <c r="C91" s="51" t="s">
        <v>350</v>
      </c>
      <c r="D91" s="5"/>
      <c r="E91" s="39"/>
      <c r="F91" s="39"/>
      <c r="G91" s="54"/>
      <c r="H91" s="34"/>
      <c r="I91" s="33"/>
      <c r="J91" s="33"/>
      <c r="K91" s="33"/>
      <c r="L91" s="33"/>
      <c r="M91" s="33">
        <f t="shared" si="30"/>
        <v>0</v>
      </c>
      <c r="N91" s="55"/>
      <c r="O91" s="33"/>
      <c r="P91" s="33"/>
      <c r="Q91" s="33"/>
      <c r="R91" s="33"/>
      <c r="S91" s="33"/>
      <c r="T91" s="33"/>
      <c r="U91" s="33"/>
      <c r="V91" s="1"/>
      <c r="W91" s="36">
        <f t="shared" si="31"/>
        <v>0</v>
      </c>
      <c r="X91" s="40"/>
    </row>
    <row r="92" spans="1:25" ht="27.95" customHeight="1" x14ac:dyDescent="0.25">
      <c r="A92" s="37"/>
      <c r="B92" s="30"/>
      <c r="C92" s="31" t="s">
        <v>156</v>
      </c>
      <c r="D92" s="5"/>
      <c r="E92" s="39"/>
      <c r="F92" s="39"/>
      <c r="G92" s="34"/>
      <c r="H92" s="34"/>
      <c r="I92" s="33"/>
      <c r="J92" s="33"/>
      <c r="K92" s="33"/>
      <c r="L92" s="33"/>
      <c r="M92" s="33">
        <f t="shared" si="30"/>
        <v>0</v>
      </c>
      <c r="N92" s="36"/>
      <c r="O92" s="33"/>
      <c r="P92" s="33"/>
      <c r="Q92" s="33"/>
      <c r="R92" s="33"/>
      <c r="S92" s="33"/>
      <c r="T92" s="33"/>
      <c r="U92" s="33"/>
      <c r="V92" s="1"/>
      <c r="W92" s="36">
        <f t="shared" si="31"/>
        <v>0</v>
      </c>
      <c r="X92" s="40"/>
    </row>
    <row r="93" spans="1:25" ht="27.95" customHeight="1" x14ac:dyDescent="0.25">
      <c r="A93" s="8">
        <f>A146+1</f>
        <v>68</v>
      </c>
      <c r="B93" s="30" t="s">
        <v>157</v>
      </c>
      <c r="C93" s="38" t="s">
        <v>158</v>
      </c>
      <c r="D93" s="5">
        <v>302.82</v>
      </c>
      <c r="E93" s="39">
        <f>D93*1.1507</f>
        <v>348.45497399999999</v>
      </c>
      <c r="F93" s="39">
        <f>E93</f>
        <v>348.45497399999999</v>
      </c>
      <c r="G93" s="34">
        <v>15.2</v>
      </c>
      <c r="H93" s="34">
        <v>15.2</v>
      </c>
      <c r="I93" s="33">
        <f>D93*H93</f>
        <v>4602.8639999999996</v>
      </c>
      <c r="J93" s="33">
        <v>100</v>
      </c>
      <c r="K93" s="33">
        <v>1394</v>
      </c>
      <c r="L93" s="33"/>
      <c r="M93" s="33">
        <f t="shared" si="30"/>
        <v>6096.8639999999996</v>
      </c>
      <c r="N93" s="36">
        <f>I93*1%</f>
        <v>46.028639999999996</v>
      </c>
      <c r="O93" s="33">
        <v>126.69</v>
      </c>
      <c r="P93" s="33">
        <v>532.07000000000005</v>
      </c>
      <c r="Q93" s="33"/>
      <c r="R93" s="33">
        <v>20</v>
      </c>
      <c r="S93" s="33">
        <f>I93*5%</f>
        <v>230.14319999999998</v>
      </c>
      <c r="T93" s="33"/>
      <c r="U93" s="33">
        <v>575</v>
      </c>
      <c r="V93" s="1">
        <f>SUM(Q93+R93+S93+T93+U93)</f>
        <v>825.14319999999998</v>
      </c>
      <c r="W93" s="36">
        <f t="shared" si="31"/>
        <v>1529.93184</v>
      </c>
      <c r="X93" s="40">
        <f>M93-W93</f>
        <v>4566.9321599999994</v>
      </c>
      <c r="Y93" s="42"/>
    </row>
    <row r="94" spans="1:25" ht="27.95" customHeight="1" x14ac:dyDescent="0.25">
      <c r="A94" s="8">
        <f>A93+1</f>
        <v>69</v>
      </c>
      <c r="B94" s="30" t="s">
        <v>159</v>
      </c>
      <c r="C94" s="49" t="s">
        <v>160</v>
      </c>
      <c r="D94" s="5">
        <v>359.24</v>
      </c>
      <c r="E94" s="39">
        <f>D94*1.1507</f>
        <v>413.37746800000002</v>
      </c>
      <c r="F94" s="39">
        <f>E94</f>
        <v>413.37746800000002</v>
      </c>
      <c r="G94" s="34">
        <v>15.2</v>
      </c>
      <c r="H94" s="34">
        <v>15.2</v>
      </c>
      <c r="I94" s="33">
        <f>D94*H94</f>
        <v>5460.4480000000003</v>
      </c>
      <c r="J94" s="33">
        <v>100</v>
      </c>
      <c r="K94" s="33">
        <v>836.4</v>
      </c>
      <c r="L94" s="33"/>
      <c r="M94" s="33">
        <f t="shared" si="30"/>
        <v>6396.848</v>
      </c>
      <c r="N94" s="36">
        <f>I94*1%</f>
        <v>54.604480000000002</v>
      </c>
      <c r="O94" s="33">
        <v>149.99</v>
      </c>
      <c r="P94" s="33">
        <v>580.07000000000005</v>
      </c>
      <c r="Q94" s="33"/>
      <c r="R94" s="33"/>
      <c r="S94" s="33"/>
      <c r="T94" s="33">
        <v>1000</v>
      </c>
      <c r="U94" s="33"/>
      <c r="V94" s="1">
        <f>SUM(Q94+R94+S94+T94+U94)</f>
        <v>1000</v>
      </c>
      <c r="W94" s="36">
        <f t="shared" si="31"/>
        <v>1784.6644799999999</v>
      </c>
      <c r="X94" s="40">
        <f>M94-W94</f>
        <v>4612.1835200000005</v>
      </c>
      <c r="Y94" s="42"/>
    </row>
    <row r="95" spans="1:25" ht="27.95" customHeight="1" x14ac:dyDescent="0.25">
      <c r="A95" s="8">
        <f>A94+1</f>
        <v>70</v>
      </c>
      <c r="B95" s="30" t="s">
        <v>161</v>
      </c>
      <c r="C95" s="49" t="s">
        <v>162</v>
      </c>
      <c r="D95" s="5">
        <v>355.62</v>
      </c>
      <c r="E95" s="39">
        <f>D95*1.1507</f>
        <v>409.21193400000004</v>
      </c>
      <c r="F95" s="39">
        <f>E95</f>
        <v>409.21193400000004</v>
      </c>
      <c r="G95" s="34">
        <v>15.2</v>
      </c>
      <c r="H95" s="34">
        <v>15.2</v>
      </c>
      <c r="I95" s="33">
        <f>D95*H95</f>
        <v>5405.424</v>
      </c>
      <c r="J95" s="33">
        <v>100</v>
      </c>
      <c r="K95" s="33">
        <v>836.4</v>
      </c>
      <c r="L95" s="33"/>
      <c r="M95" s="33">
        <f t="shared" si="30"/>
        <v>6341.8239999999996</v>
      </c>
      <c r="N95" s="36">
        <f>I95*1%</f>
        <v>54.05424</v>
      </c>
      <c r="O95" s="33">
        <v>148.78</v>
      </c>
      <c r="P95" s="33">
        <v>571.26</v>
      </c>
      <c r="Q95" s="33"/>
      <c r="R95" s="33">
        <v>20</v>
      </c>
      <c r="S95" s="33">
        <f>I95*5%</f>
        <v>270.27120000000002</v>
      </c>
      <c r="T95" s="33"/>
      <c r="U95" s="33"/>
      <c r="V95" s="1">
        <f>SUM(Q95+R95+S95+T95+U95)</f>
        <v>290.27120000000002</v>
      </c>
      <c r="W95" s="36">
        <f t="shared" si="31"/>
        <v>1064.36544</v>
      </c>
      <c r="X95" s="40">
        <f>M95-W95</f>
        <v>5277.4585599999991</v>
      </c>
      <c r="Y95" s="42"/>
    </row>
    <row r="96" spans="1:25" ht="27.95" customHeight="1" x14ac:dyDescent="0.25">
      <c r="A96" s="8">
        <f>A95+1</f>
        <v>71</v>
      </c>
      <c r="B96" s="30" t="s">
        <v>136</v>
      </c>
      <c r="C96" s="38" t="s">
        <v>137</v>
      </c>
      <c r="D96" s="5">
        <v>443.42</v>
      </c>
      <c r="E96" s="39">
        <f>D96*1.1507</f>
        <v>510.24339400000002</v>
      </c>
      <c r="F96" s="39">
        <f>E96</f>
        <v>510.24339400000002</v>
      </c>
      <c r="G96" s="34">
        <v>15.2</v>
      </c>
      <c r="H96" s="34">
        <v>15.2</v>
      </c>
      <c r="I96" s="33">
        <f>D96*H96</f>
        <v>6739.9840000000004</v>
      </c>
      <c r="J96" s="33">
        <v>100</v>
      </c>
      <c r="K96" s="33">
        <v>836.4</v>
      </c>
      <c r="L96" s="33"/>
      <c r="M96" s="33">
        <f t="shared" si="30"/>
        <v>7676.384</v>
      </c>
      <c r="N96" s="36">
        <f>I96*1%</f>
        <v>67.399840000000012</v>
      </c>
      <c r="O96" s="33">
        <v>185.51</v>
      </c>
      <c r="P96" s="33">
        <v>808</v>
      </c>
      <c r="Q96" s="36">
        <v>443.42</v>
      </c>
      <c r="R96" s="33"/>
      <c r="S96" s="33"/>
      <c r="T96" s="33">
        <v>4000</v>
      </c>
      <c r="U96" s="33"/>
      <c r="V96" s="1">
        <f>SUM(Q96+R96+S96+T96+U96)</f>
        <v>4443.42</v>
      </c>
      <c r="W96" s="36">
        <f t="shared" si="31"/>
        <v>5504.3298400000003</v>
      </c>
      <c r="X96" s="40">
        <f>M96-W96</f>
        <v>2172.0541599999997</v>
      </c>
      <c r="Y96" s="42"/>
    </row>
    <row r="97" spans="1:25" ht="27.95" customHeight="1" x14ac:dyDescent="0.25">
      <c r="A97" s="8">
        <f>A96+1</f>
        <v>72</v>
      </c>
      <c r="B97" s="30" t="s">
        <v>336</v>
      </c>
      <c r="C97" s="38" t="s">
        <v>337</v>
      </c>
      <c r="D97" s="5">
        <v>302.82</v>
      </c>
      <c r="E97" s="39">
        <f>D97*1.1507</f>
        <v>348.45497399999999</v>
      </c>
      <c r="F97" s="39">
        <f>E97</f>
        <v>348.45497399999999</v>
      </c>
      <c r="G97" s="34">
        <v>15.2</v>
      </c>
      <c r="H97" s="34">
        <v>15.2</v>
      </c>
      <c r="I97" s="33">
        <f>D97*H97</f>
        <v>4602.8639999999996</v>
      </c>
      <c r="J97" s="33">
        <v>100</v>
      </c>
      <c r="K97" s="33"/>
      <c r="L97" s="33"/>
      <c r="M97" s="33">
        <f t="shared" si="30"/>
        <v>4702.8639999999996</v>
      </c>
      <c r="N97" s="36">
        <v>0</v>
      </c>
      <c r="O97" s="33">
        <v>126.69</v>
      </c>
      <c r="P97" s="33">
        <v>115.62</v>
      </c>
      <c r="Q97" s="33"/>
      <c r="R97" s="33"/>
      <c r="S97" s="33"/>
      <c r="T97" s="33"/>
      <c r="U97" s="33"/>
      <c r="V97" s="1">
        <f>SUM(Q97+R97+S97+T97+U97)</f>
        <v>0</v>
      </c>
      <c r="W97" s="36">
        <f t="shared" si="31"/>
        <v>242.31</v>
      </c>
      <c r="X97" s="40">
        <f>M97-W97</f>
        <v>4460.5539999999992</v>
      </c>
      <c r="Y97" s="42"/>
    </row>
    <row r="98" spans="1:25" ht="27.95" customHeight="1" x14ac:dyDescent="0.25">
      <c r="A98" s="37"/>
      <c r="B98" s="30"/>
      <c r="C98" s="31" t="s">
        <v>165</v>
      </c>
      <c r="D98" s="5"/>
      <c r="E98" s="39"/>
      <c r="F98" s="39"/>
      <c r="G98" s="34"/>
      <c r="H98" s="34"/>
      <c r="I98" s="33"/>
      <c r="J98" s="33"/>
      <c r="K98" s="33"/>
      <c r="L98" s="33"/>
      <c r="M98" s="33">
        <f t="shared" si="30"/>
        <v>0</v>
      </c>
      <c r="N98" s="36"/>
      <c r="O98" s="33"/>
      <c r="P98" s="33"/>
      <c r="Q98" s="33"/>
      <c r="R98" s="33"/>
      <c r="S98" s="33"/>
      <c r="T98" s="33"/>
      <c r="U98" s="33"/>
      <c r="V98" s="1"/>
      <c r="W98" s="36">
        <f t="shared" si="31"/>
        <v>0</v>
      </c>
      <c r="X98" s="40"/>
    </row>
    <row r="99" spans="1:25" ht="27.95" customHeight="1" x14ac:dyDescent="0.25">
      <c r="A99" s="37">
        <f>A97+1</f>
        <v>73</v>
      </c>
      <c r="B99" s="30" t="s">
        <v>329</v>
      </c>
      <c r="C99" s="46" t="s">
        <v>328</v>
      </c>
      <c r="D99" s="5">
        <v>443.42</v>
      </c>
      <c r="E99" s="39">
        <f t="shared" ref="E99:E119" si="32">D99*1.1507</f>
        <v>510.24339400000002</v>
      </c>
      <c r="F99" s="39">
        <f t="shared" ref="F99:F116" si="33">E99</f>
        <v>510.24339400000002</v>
      </c>
      <c r="G99" s="34">
        <v>15.2</v>
      </c>
      <c r="H99" s="34">
        <v>15.2</v>
      </c>
      <c r="I99" s="33">
        <f t="shared" ref="I99:I119" si="34">D99*H99</f>
        <v>6739.9840000000004</v>
      </c>
      <c r="J99" s="33">
        <v>100</v>
      </c>
      <c r="K99" s="33"/>
      <c r="L99" s="33"/>
      <c r="M99" s="33">
        <f t="shared" si="30"/>
        <v>6839.9840000000004</v>
      </c>
      <c r="N99" s="36">
        <v>0</v>
      </c>
      <c r="O99" s="33">
        <v>185.51</v>
      </c>
      <c r="P99" s="33">
        <v>658.11</v>
      </c>
      <c r="Q99" s="33"/>
      <c r="R99" s="33"/>
      <c r="S99" s="33"/>
      <c r="T99" s="33"/>
      <c r="U99" s="33"/>
      <c r="V99" s="1">
        <f t="shared" ref="V99:V119" si="35">SUM(Q99+R99+S99+T99+U99)</f>
        <v>0</v>
      </c>
      <c r="W99" s="36">
        <f t="shared" si="31"/>
        <v>843.62</v>
      </c>
      <c r="X99" s="40">
        <f t="shared" ref="X99:X119" si="36">M99-W99</f>
        <v>5996.3640000000005</v>
      </c>
      <c r="Y99" s="42"/>
    </row>
    <row r="100" spans="1:25" ht="27.95" customHeight="1" x14ac:dyDescent="0.25">
      <c r="A100" s="37">
        <f t="shared" ref="A100:A116" si="37">A99+1</f>
        <v>74</v>
      </c>
      <c r="B100" s="30" t="s">
        <v>166</v>
      </c>
      <c r="C100" s="38" t="s">
        <v>167</v>
      </c>
      <c r="D100" s="5">
        <v>302.68</v>
      </c>
      <c r="E100" s="39">
        <f t="shared" si="32"/>
        <v>348.29387600000001</v>
      </c>
      <c r="F100" s="39">
        <f t="shared" si="33"/>
        <v>348.29387600000001</v>
      </c>
      <c r="G100" s="34">
        <v>15.2</v>
      </c>
      <c r="H100" s="34">
        <v>15.2</v>
      </c>
      <c r="I100" s="33">
        <f t="shared" si="34"/>
        <v>4600.7359999999999</v>
      </c>
      <c r="J100" s="33">
        <v>100</v>
      </c>
      <c r="K100" s="33">
        <v>1672.8</v>
      </c>
      <c r="L100" s="33"/>
      <c r="M100" s="33">
        <f t="shared" si="30"/>
        <v>6373.5360000000001</v>
      </c>
      <c r="N100" s="36">
        <f t="shared" ref="N100:N119" si="38">I100*1%</f>
        <v>46.007359999999998</v>
      </c>
      <c r="O100" s="33">
        <v>126.63</v>
      </c>
      <c r="P100" s="33">
        <v>576.34</v>
      </c>
      <c r="Q100" s="33"/>
      <c r="R100" s="33">
        <v>20</v>
      </c>
      <c r="S100" s="33">
        <f>I100*5%</f>
        <v>230.0368</v>
      </c>
      <c r="T100" s="33"/>
      <c r="U100" s="33"/>
      <c r="V100" s="1">
        <f t="shared" si="35"/>
        <v>250.0368</v>
      </c>
      <c r="W100" s="36">
        <f t="shared" si="31"/>
        <v>999.01416000000006</v>
      </c>
      <c r="X100" s="40">
        <f t="shared" si="36"/>
        <v>5374.5218400000003</v>
      </c>
      <c r="Y100" s="48"/>
    </row>
    <row r="101" spans="1:25" ht="27.95" customHeight="1" x14ac:dyDescent="0.25">
      <c r="A101" s="37">
        <f t="shared" si="37"/>
        <v>75</v>
      </c>
      <c r="B101" s="30" t="s">
        <v>168</v>
      </c>
      <c r="C101" s="38" t="s">
        <v>169</v>
      </c>
      <c r="D101" s="5">
        <v>302.68</v>
      </c>
      <c r="E101" s="39">
        <f t="shared" si="32"/>
        <v>348.29387600000001</v>
      </c>
      <c r="F101" s="39">
        <f t="shared" si="33"/>
        <v>348.29387600000001</v>
      </c>
      <c r="G101" s="34">
        <v>15.2</v>
      </c>
      <c r="H101" s="34">
        <v>15.2</v>
      </c>
      <c r="I101" s="33">
        <f t="shared" si="34"/>
        <v>4600.7359999999999</v>
      </c>
      <c r="J101" s="33">
        <v>100</v>
      </c>
      <c r="K101" s="33">
        <v>1951.6</v>
      </c>
      <c r="L101" s="33"/>
      <c r="M101" s="33">
        <f t="shared" si="30"/>
        <v>6652.3359999999993</v>
      </c>
      <c r="N101" s="36">
        <f t="shared" si="38"/>
        <v>46.007359999999998</v>
      </c>
      <c r="O101" s="33">
        <v>126.63</v>
      </c>
      <c r="P101" s="33">
        <v>624.49</v>
      </c>
      <c r="Q101" s="33"/>
      <c r="R101" s="33">
        <v>20</v>
      </c>
      <c r="S101" s="33">
        <f>I101*5%</f>
        <v>230.0368</v>
      </c>
      <c r="T101" s="33"/>
      <c r="U101" s="33"/>
      <c r="V101" s="1">
        <f t="shared" si="35"/>
        <v>250.0368</v>
      </c>
      <c r="W101" s="36">
        <f t="shared" si="31"/>
        <v>1047.16416</v>
      </c>
      <c r="X101" s="40">
        <f t="shared" si="36"/>
        <v>5605.1718399999991</v>
      </c>
      <c r="Y101" s="42"/>
    </row>
    <row r="102" spans="1:25" ht="27.95" customHeight="1" x14ac:dyDescent="0.25">
      <c r="A102" s="37">
        <f t="shared" si="37"/>
        <v>76</v>
      </c>
      <c r="B102" s="30" t="s">
        <v>170</v>
      </c>
      <c r="C102" s="38" t="s">
        <v>171</v>
      </c>
      <c r="D102" s="5">
        <v>302.68</v>
      </c>
      <c r="E102" s="39">
        <f t="shared" si="32"/>
        <v>348.29387600000001</v>
      </c>
      <c r="F102" s="39">
        <f t="shared" si="33"/>
        <v>348.29387600000001</v>
      </c>
      <c r="G102" s="34">
        <v>15.2</v>
      </c>
      <c r="H102" s="34">
        <v>15.2</v>
      </c>
      <c r="I102" s="33">
        <f t="shared" si="34"/>
        <v>4600.7359999999999</v>
      </c>
      <c r="J102" s="33">
        <v>100</v>
      </c>
      <c r="K102" s="33">
        <v>1394</v>
      </c>
      <c r="L102" s="33"/>
      <c r="M102" s="33">
        <f t="shared" si="30"/>
        <v>6094.7359999999999</v>
      </c>
      <c r="N102" s="36">
        <f t="shared" si="38"/>
        <v>46.007359999999998</v>
      </c>
      <c r="O102" s="33">
        <v>126.63</v>
      </c>
      <c r="P102" s="33">
        <v>531.73</v>
      </c>
      <c r="Q102" s="33"/>
      <c r="R102" s="33"/>
      <c r="S102" s="33"/>
      <c r="T102" s="33"/>
      <c r="U102" s="33"/>
      <c r="V102" s="1">
        <f t="shared" si="35"/>
        <v>0</v>
      </c>
      <c r="W102" s="36">
        <f t="shared" si="31"/>
        <v>704.36735999999996</v>
      </c>
      <c r="X102" s="40">
        <f t="shared" si="36"/>
        <v>5390.3686399999997</v>
      </c>
      <c r="Y102" s="42"/>
    </row>
    <row r="103" spans="1:25" ht="27.95" customHeight="1" x14ac:dyDescent="0.25">
      <c r="A103" s="37">
        <f t="shared" si="37"/>
        <v>77</v>
      </c>
      <c r="B103" s="30" t="s">
        <v>172</v>
      </c>
      <c r="C103" s="38" t="s">
        <v>173</v>
      </c>
      <c r="D103" s="5">
        <v>302.68</v>
      </c>
      <c r="E103" s="39">
        <f t="shared" si="32"/>
        <v>348.29387600000001</v>
      </c>
      <c r="F103" s="39">
        <f t="shared" si="33"/>
        <v>348.29387600000001</v>
      </c>
      <c r="G103" s="34">
        <v>15.2</v>
      </c>
      <c r="H103" s="34">
        <v>15.2</v>
      </c>
      <c r="I103" s="33">
        <f t="shared" si="34"/>
        <v>4600.7359999999999</v>
      </c>
      <c r="J103" s="33">
        <v>100</v>
      </c>
      <c r="K103" s="33">
        <v>836.4</v>
      </c>
      <c r="L103" s="33"/>
      <c r="M103" s="33">
        <f t="shared" si="30"/>
        <v>5537.1359999999995</v>
      </c>
      <c r="N103" s="36">
        <f t="shared" si="38"/>
        <v>46.007359999999998</v>
      </c>
      <c r="O103" s="33">
        <v>126.63</v>
      </c>
      <c r="P103" s="33">
        <v>443.89</v>
      </c>
      <c r="Q103" s="33"/>
      <c r="R103" s="33">
        <v>20</v>
      </c>
      <c r="S103" s="33">
        <f>I103*5%</f>
        <v>230.0368</v>
      </c>
      <c r="T103" s="33"/>
      <c r="U103" s="33"/>
      <c r="V103" s="1">
        <f t="shared" si="35"/>
        <v>250.0368</v>
      </c>
      <c r="W103" s="36">
        <f t="shared" si="31"/>
        <v>866.56416000000002</v>
      </c>
      <c r="X103" s="40">
        <f t="shared" si="36"/>
        <v>4670.5718399999996</v>
      </c>
      <c r="Y103" s="42"/>
    </row>
    <row r="104" spans="1:25" ht="27.95" customHeight="1" x14ac:dyDescent="0.25">
      <c r="A104" s="37">
        <f t="shared" si="37"/>
        <v>78</v>
      </c>
      <c r="B104" s="30" t="s">
        <v>174</v>
      </c>
      <c r="C104" s="38" t="s">
        <v>175</v>
      </c>
      <c r="D104" s="5">
        <v>302.68</v>
      </c>
      <c r="E104" s="39">
        <f t="shared" si="32"/>
        <v>348.29387600000001</v>
      </c>
      <c r="F104" s="39">
        <f t="shared" si="33"/>
        <v>348.29387600000001</v>
      </c>
      <c r="G104" s="34">
        <v>15.2</v>
      </c>
      <c r="H104" s="34">
        <v>15.2</v>
      </c>
      <c r="I104" s="33">
        <f t="shared" si="34"/>
        <v>4600.7359999999999</v>
      </c>
      <c r="J104" s="33">
        <v>100</v>
      </c>
      <c r="K104" s="33">
        <v>1951.6</v>
      </c>
      <c r="L104" s="33"/>
      <c r="M104" s="33">
        <f t="shared" si="30"/>
        <v>6652.3359999999993</v>
      </c>
      <c r="N104" s="36">
        <f t="shared" si="38"/>
        <v>46.007359999999998</v>
      </c>
      <c r="O104" s="33">
        <v>126.63</v>
      </c>
      <c r="P104" s="33">
        <v>624.49</v>
      </c>
      <c r="Q104" s="33"/>
      <c r="R104" s="33">
        <v>20</v>
      </c>
      <c r="S104" s="33">
        <f>I104*5%</f>
        <v>230.0368</v>
      </c>
      <c r="T104" s="33"/>
      <c r="U104" s="33">
        <v>575</v>
      </c>
      <c r="V104" s="1">
        <f t="shared" si="35"/>
        <v>825.03679999999997</v>
      </c>
      <c r="W104" s="36">
        <f t="shared" si="31"/>
        <v>1622.16416</v>
      </c>
      <c r="X104" s="40">
        <f t="shared" si="36"/>
        <v>5030.1718399999991</v>
      </c>
      <c r="Y104" s="42"/>
    </row>
    <row r="105" spans="1:25" ht="27.95" customHeight="1" x14ac:dyDescent="0.25">
      <c r="A105" s="37">
        <f t="shared" si="37"/>
        <v>79</v>
      </c>
      <c r="B105" s="30" t="s">
        <v>176</v>
      </c>
      <c r="C105" s="38" t="s">
        <v>177</v>
      </c>
      <c r="D105" s="5">
        <v>302.68</v>
      </c>
      <c r="E105" s="39">
        <f t="shared" si="32"/>
        <v>348.29387600000001</v>
      </c>
      <c r="F105" s="39">
        <f t="shared" si="33"/>
        <v>348.29387600000001</v>
      </c>
      <c r="G105" s="34">
        <v>15.2</v>
      </c>
      <c r="H105" s="34">
        <v>15.2</v>
      </c>
      <c r="I105" s="33">
        <f t="shared" si="34"/>
        <v>4600.7359999999999</v>
      </c>
      <c r="J105" s="33">
        <v>100</v>
      </c>
      <c r="K105" s="33">
        <v>1672.8</v>
      </c>
      <c r="L105" s="33"/>
      <c r="M105" s="33">
        <f t="shared" si="30"/>
        <v>6373.5360000000001</v>
      </c>
      <c r="N105" s="36">
        <f t="shared" si="38"/>
        <v>46.007359999999998</v>
      </c>
      <c r="O105" s="33">
        <v>126.63</v>
      </c>
      <c r="P105" s="33">
        <v>576.34</v>
      </c>
      <c r="Q105" s="33"/>
      <c r="R105" s="33"/>
      <c r="S105" s="33"/>
      <c r="T105" s="33"/>
      <c r="U105" s="33"/>
      <c r="V105" s="1">
        <f t="shared" si="35"/>
        <v>0</v>
      </c>
      <c r="W105" s="36">
        <f t="shared" si="31"/>
        <v>748.97736000000009</v>
      </c>
      <c r="X105" s="40">
        <f t="shared" si="36"/>
        <v>5624.5586400000002</v>
      </c>
      <c r="Y105" s="42"/>
    </row>
    <row r="106" spans="1:25" ht="27.95" customHeight="1" x14ac:dyDescent="0.25">
      <c r="A106" s="37">
        <f t="shared" si="37"/>
        <v>80</v>
      </c>
      <c r="B106" s="30" t="s">
        <v>178</v>
      </c>
      <c r="C106" s="38" t="s">
        <v>179</v>
      </c>
      <c r="D106" s="5">
        <v>302.68</v>
      </c>
      <c r="E106" s="39">
        <f t="shared" si="32"/>
        <v>348.29387600000001</v>
      </c>
      <c r="F106" s="39">
        <f t="shared" si="33"/>
        <v>348.29387600000001</v>
      </c>
      <c r="G106" s="34">
        <v>15.2</v>
      </c>
      <c r="H106" s="34">
        <v>15.2</v>
      </c>
      <c r="I106" s="33">
        <f t="shared" si="34"/>
        <v>4600.7359999999999</v>
      </c>
      <c r="J106" s="33">
        <v>100</v>
      </c>
      <c r="K106" s="33">
        <v>1115.2</v>
      </c>
      <c r="L106" s="33"/>
      <c r="M106" s="33">
        <f t="shared" si="30"/>
        <v>5815.9359999999997</v>
      </c>
      <c r="N106" s="36">
        <f t="shared" si="38"/>
        <v>46.007359999999998</v>
      </c>
      <c r="O106" s="33">
        <v>126.63</v>
      </c>
      <c r="P106" s="33">
        <v>487.12</v>
      </c>
      <c r="Q106" s="33"/>
      <c r="R106" s="33">
        <v>20</v>
      </c>
      <c r="S106" s="33">
        <f>I106*5%</f>
        <v>230.0368</v>
      </c>
      <c r="T106" s="33"/>
      <c r="U106" s="33"/>
      <c r="V106" s="1">
        <f t="shared" si="35"/>
        <v>250.0368</v>
      </c>
      <c r="W106" s="36">
        <f t="shared" si="31"/>
        <v>909.79416000000003</v>
      </c>
      <c r="X106" s="40">
        <f t="shared" si="36"/>
        <v>4906.1418399999993</v>
      </c>
      <c r="Y106" s="42"/>
    </row>
    <row r="107" spans="1:25" ht="27.95" customHeight="1" x14ac:dyDescent="0.25">
      <c r="A107" s="37">
        <f t="shared" si="37"/>
        <v>81</v>
      </c>
      <c r="B107" s="30" t="s">
        <v>333</v>
      </c>
      <c r="C107" s="38" t="s">
        <v>334</v>
      </c>
      <c r="D107" s="5">
        <v>302.68</v>
      </c>
      <c r="E107" s="39">
        <f t="shared" si="32"/>
        <v>348.29387600000001</v>
      </c>
      <c r="F107" s="39">
        <f t="shared" si="33"/>
        <v>348.29387600000001</v>
      </c>
      <c r="G107" s="34">
        <v>15.2</v>
      </c>
      <c r="H107" s="34">
        <v>15.2</v>
      </c>
      <c r="I107" s="33">
        <f t="shared" si="34"/>
        <v>4600.7359999999999</v>
      </c>
      <c r="J107" s="33">
        <v>100</v>
      </c>
      <c r="K107" s="33"/>
      <c r="L107" s="33"/>
      <c r="M107" s="33">
        <f t="shared" si="30"/>
        <v>4700.7359999999999</v>
      </c>
      <c r="N107" s="36">
        <f t="shared" si="38"/>
        <v>46.007359999999998</v>
      </c>
      <c r="O107" s="33">
        <v>126.63</v>
      </c>
      <c r="P107" s="33">
        <v>115.39</v>
      </c>
      <c r="Q107" s="33"/>
      <c r="R107" s="33"/>
      <c r="S107" s="33"/>
      <c r="T107" s="33"/>
      <c r="U107" s="33"/>
      <c r="V107" s="1">
        <f t="shared" si="35"/>
        <v>0</v>
      </c>
      <c r="W107" s="36">
        <f t="shared" si="31"/>
        <v>288.02735999999999</v>
      </c>
      <c r="X107" s="40">
        <f t="shared" si="36"/>
        <v>4412.7086399999998</v>
      </c>
      <c r="Y107" s="42"/>
    </row>
    <row r="108" spans="1:25" ht="27.95" customHeight="1" x14ac:dyDescent="0.25">
      <c r="A108" s="37">
        <f t="shared" si="37"/>
        <v>82</v>
      </c>
      <c r="B108" s="30" t="s">
        <v>180</v>
      </c>
      <c r="C108" s="38" t="s">
        <v>181</v>
      </c>
      <c r="D108" s="5">
        <v>302.68</v>
      </c>
      <c r="E108" s="39">
        <f t="shared" si="32"/>
        <v>348.29387600000001</v>
      </c>
      <c r="F108" s="39">
        <f t="shared" si="33"/>
        <v>348.29387600000001</v>
      </c>
      <c r="G108" s="34">
        <v>15.2</v>
      </c>
      <c r="H108" s="34">
        <v>15.2</v>
      </c>
      <c r="I108" s="33">
        <f t="shared" si="34"/>
        <v>4600.7359999999999</v>
      </c>
      <c r="J108" s="33">
        <v>100</v>
      </c>
      <c r="K108" s="33">
        <v>1672.8</v>
      </c>
      <c r="L108" s="33"/>
      <c r="M108" s="33">
        <f t="shared" si="30"/>
        <v>6373.5360000000001</v>
      </c>
      <c r="N108" s="36">
        <f t="shared" si="38"/>
        <v>46.007359999999998</v>
      </c>
      <c r="O108" s="33">
        <v>126.63</v>
      </c>
      <c r="P108" s="33">
        <v>576.34</v>
      </c>
      <c r="Q108" s="33"/>
      <c r="R108" s="33"/>
      <c r="S108" s="33"/>
      <c r="T108" s="33"/>
      <c r="U108" s="33"/>
      <c r="V108" s="1">
        <f t="shared" si="35"/>
        <v>0</v>
      </c>
      <c r="W108" s="36">
        <f t="shared" si="31"/>
        <v>748.97736000000009</v>
      </c>
      <c r="X108" s="40">
        <f t="shared" si="36"/>
        <v>5624.5586400000002</v>
      </c>
      <c r="Y108" s="42"/>
    </row>
    <row r="109" spans="1:25" ht="27.95" customHeight="1" x14ac:dyDescent="0.25">
      <c r="A109" s="37">
        <f t="shared" si="37"/>
        <v>83</v>
      </c>
      <c r="B109" s="30" t="s">
        <v>182</v>
      </c>
      <c r="C109" s="38" t="s">
        <v>183</v>
      </c>
      <c r="D109" s="5">
        <v>273.62</v>
      </c>
      <c r="E109" s="39">
        <f t="shared" si="32"/>
        <v>314.854534</v>
      </c>
      <c r="F109" s="39">
        <f t="shared" si="33"/>
        <v>314.854534</v>
      </c>
      <c r="G109" s="34">
        <v>15.2</v>
      </c>
      <c r="H109" s="34">
        <v>15.2</v>
      </c>
      <c r="I109" s="33">
        <f t="shared" si="34"/>
        <v>4159.0239999999994</v>
      </c>
      <c r="J109" s="33">
        <v>100</v>
      </c>
      <c r="K109" s="33">
        <v>1672.8</v>
      </c>
      <c r="L109" s="33"/>
      <c r="M109" s="33">
        <f t="shared" si="30"/>
        <v>5931.8239999999996</v>
      </c>
      <c r="N109" s="36">
        <f t="shared" si="38"/>
        <v>41.590239999999994</v>
      </c>
      <c r="O109" s="33">
        <v>114.47</v>
      </c>
      <c r="P109" s="33">
        <v>505.66</v>
      </c>
      <c r="Q109" s="33"/>
      <c r="R109" s="33"/>
      <c r="S109" s="33"/>
      <c r="T109" s="33"/>
      <c r="U109" s="33"/>
      <c r="V109" s="1">
        <f t="shared" si="35"/>
        <v>0</v>
      </c>
      <c r="W109" s="36">
        <f t="shared" si="31"/>
        <v>661.72023999999999</v>
      </c>
      <c r="X109" s="40">
        <f t="shared" si="36"/>
        <v>5270.10376</v>
      </c>
      <c r="Y109" s="42"/>
    </row>
    <row r="110" spans="1:25" ht="27.95" customHeight="1" x14ac:dyDescent="0.25">
      <c r="A110" s="37">
        <f t="shared" si="37"/>
        <v>84</v>
      </c>
      <c r="B110" s="30" t="s">
        <v>184</v>
      </c>
      <c r="C110" s="38" t="s">
        <v>185</v>
      </c>
      <c r="D110" s="5">
        <v>154.11000000000001</v>
      </c>
      <c r="E110" s="39">
        <f t="shared" si="32"/>
        <v>177.33437700000002</v>
      </c>
      <c r="F110" s="39">
        <f t="shared" si="33"/>
        <v>177.33437700000002</v>
      </c>
      <c r="G110" s="34">
        <v>15.2</v>
      </c>
      <c r="H110" s="34">
        <v>15.2</v>
      </c>
      <c r="I110" s="33">
        <f t="shared" si="34"/>
        <v>2342.4720000000002</v>
      </c>
      <c r="J110" s="33">
        <v>100</v>
      </c>
      <c r="K110" s="33">
        <v>1672.8</v>
      </c>
      <c r="L110" s="33"/>
      <c r="M110" s="33">
        <f t="shared" si="30"/>
        <v>4115.2719999999999</v>
      </c>
      <c r="N110" s="36">
        <f t="shared" si="38"/>
        <v>23.424720000000004</v>
      </c>
      <c r="O110" s="33">
        <v>0</v>
      </c>
      <c r="P110" s="33"/>
      <c r="Q110" s="33"/>
      <c r="R110" s="33">
        <v>20</v>
      </c>
      <c r="S110" s="33">
        <f>I110*5%</f>
        <v>117.12360000000001</v>
      </c>
      <c r="T110" s="33"/>
      <c r="U110" s="33"/>
      <c r="V110" s="1">
        <f t="shared" si="35"/>
        <v>137.12360000000001</v>
      </c>
      <c r="W110" s="36">
        <f t="shared" si="31"/>
        <v>160.54832000000002</v>
      </c>
      <c r="X110" s="40">
        <f t="shared" si="36"/>
        <v>3954.7236800000001</v>
      </c>
      <c r="Y110" s="42"/>
    </row>
    <row r="111" spans="1:25" ht="27.95" customHeight="1" x14ac:dyDescent="0.25">
      <c r="A111" s="37">
        <f t="shared" si="37"/>
        <v>85</v>
      </c>
      <c r="B111" s="30" t="s">
        <v>186</v>
      </c>
      <c r="C111" s="38" t="s">
        <v>187</v>
      </c>
      <c r="D111" s="5">
        <v>273.62</v>
      </c>
      <c r="E111" s="39">
        <f t="shared" si="32"/>
        <v>314.854534</v>
      </c>
      <c r="F111" s="39">
        <f t="shared" si="33"/>
        <v>314.854534</v>
      </c>
      <c r="G111" s="34">
        <v>15.2</v>
      </c>
      <c r="H111" s="34">
        <v>15.2</v>
      </c>
      <c r="I111" s="33">
        <f t="shared" si="34"/>
        <v>4159.0239999999994</v>
      </c>
      <c r="J111" s="33">
        <v>100</v>
      </c>
      <c r="K111" s="33">
        <v>1672.8</v>
      </c>
      <c r="L111" s="33"/>
      <c r="M111" s="33">
        <f t="shared" si="30"/>
        <v>5931.8239999999996</v>
      </c>
      <c r="N111" s="36">
        <f t="shared" si="38"/>
        <v>41.590239999999994</v>
      </c>
      <c r="O111" s="33">
        <v>114.47</v>
      </c>
      <c r="P111" s="33">
        <v>505.66</v>
      </c>
      <c r="Q111" s="33"/>
      <c r="R111" s="33">
        <v>20</v>
      </c>
      <c r="S111" s="33">
        <f>I111*5%</f>
        <v>207.95119999999997</v>
      </c>
      <c r="T111" s="33"/>
      <c r="U111" s="33"/>
      <c r="V111" s="1">
        <f t="shared" si="35"/>
        <v>227.95119999999997</v>
      </c>
      <c r="W111" s="36">
        <f t="shared" si="31"/>
        <v>889.67143999999996</v>
      </c>
      <c r="X111" s="40">
        <f t="shared" si="36"/>
        <v>5042.1525599999995</v>
      </c>
      <c r="Y111" s="42"/>
    </row>
    <row r="112" spans="1:25" ht="27.95" customHeight="1" x14ac:dyDescent="0.25">
      <c r="A112" s="37">
        <f t="shared" si="37"/>
        <v>86</v>
      </c>
      <c r="B112" s="30" t="s">
        <v>188</v>
      </c>
      <c r="C112" s="38" t="s">
        <v>189</v>
      </c>
      <c r="D112" s="5">
        <v>273.62</v>
      </c>
      <c r="E112" s="39">
        <f t="shared" si="32"/>
        <v>314.854534</v>
      </c>
      <c r="F112" s="39">
        <f t="shared" si="33"/>
        <v>314.854534</v>
      </c>
      <c r="G112" s="34">
        <v>15.2</v>
      </c>
      <c r="H112" s="34">
        <v>15.2</v>
      </c>
      <c r="I112" s="33">
        <f t="shared" si="34"/>
        <v>4159.0239999999994</v>
      </c>
      <c r="J112" s="33">
        <v>100</v>
      </c>
      <c r="K112" s="33">
        <v>1672.8</v>
      </c>
      <c r="L112" s="33"/>
      <c r="M112" s="33">
        <f t="shared" si="30"/>
        <v>5931.8239999999996</v>
      </c>
      <c r="N112" s="36">
        <f t="shared" si="38"/>
        <v>41.590239999999994</v>
      </c>
      <c r="O112" s="33">
        <v>114.47</v>
      </c>
      <c r="P112" s="33">
        <v>461.06</v>
      </c>
      <c r="Q112" s="33"/>
      <c r="R112" s="33"/>
      <c r="S112" s="33"/>
      <c r="T112" s="33"/>
      <c r="U112" s="33"/>
      <c r="V112" s="1">
        <f t="shared" si="35"/>
        <v>0</v>
      </c>
      <c r="W112" s="36">
        <f t="shared" si="31"/>
        <v>617.12023999999997</v>
      </c>
      <c r="X112" s="40">
        <f t="shared" si="36"/>
        <v>5314.7037599999994</v>
      </c>
      <c r="Y112" s="43"/>
    </row>
    <row r="113" spans="1:25" ht="27.95" customHeight="1" x14ac:dyDescent="0.25">
      <c r="A113" s="37">
        <f t="shared" si="37"/>
        <v>87</v>
      </c>
      <c r="B113" s="30" t="s">
        <v>190</v>
      </c>
      <c r="C113" s="38" t="s">
        <v>191</v>
      </c>
      <c r="D113" s="5">
        <v>273.62</v>
      </c>
      <c r="E113" s="39">
        <f t="shared" si="32"/>
        <v>314.854534</v>
      </c>
      <c r="F113" s="39">
        <f t="shared" si="33"/>
        <v>314.854534</v>
      </c>
      <c r="G113" s="34">
        <v>15.2</v>
      </c>
      <c r="H113" s="34">
        <v>15.2</v>
      </c>
      <c r="I113" s="33">
        <f t="shared" si="34"/>
        <v>4159.0239999999994</v>
      </c>
      <c r="J113" s="33">
        <v>100</v>
      </c>
      <c r="K113" s="33">
        <v>1394</v>
      </c>
      <c r="L113" s="33"/>
      <c r="M113" s="33">
        <f t="shared" si="30"/>
        <v>5653.0239999999994</v>
      </c>
      <c r="N113" s="36">
        <f t="shared" si="38"/>
        <v>41.590239999999994</v>
      </c>
      <c r="O113" s="33">
        <v>114.47</v>
      </c>
      <c r="P113" s="33">
        <v>461.06</v>
      </c>
      <c r="Q113" s="33"/>
      <c r="R113" s="33"/>
      <c r="S113" s="33"/>
      <c r="T113" s="33"/>
      <c r="U113" s="33"/>
      <c r="V113" s="1">
        <f t="shared" si="35"/>
        <v>0</v>
      </c>
      <c r="W113" s="36">
        <f t="shared" si="31"/>
        <v>617.12023999999997</v>
      </c>
      <c r="X113" s="40">
        <f t="shared" si="36"/>
        <v>5035.9037599999992</v>
      </c>
      <c r="Y113" s="43"/>
    </row>
    <row r="114" spans="1:25" ht="27.95" customHeight="1" x14ac:dyDescent="0.25">
      <c r="A114" s="37">
        <f t="shared" si="37"/>
        <v>88</v>
      </c>
      <c r="B114" s="30" t="s">
        <v>192</v>
      </c>
      <c r="C114" s="38" t="s">
        <v>193</v>
      </c>
      <c r="D114" s="5">
        <v>273.62</v>
      </c>
      <c r="E114" s="39">
        <f t="shared" si="32"/>
        <v>314.854534</v>
      </c>
      <c r="F114" s="39">
        <f t="shared" si="33"/>
        <v>314.854534</v>
      </c>
      <c r="G114" s="34">
        <v>15.2</v>
      </c>
      <c r="H114" s="34">
        <v>15.2</v>
      </c>
      <c r="I114" s="33">
        <f t="shared" si="34"/>
        <v>4159.0239999999994</v>
      </c>
      <c r="J114" s="33">
        <v>100</v>
      </c>
      <c r="K114" s="33">
        <v>1394</v>
      </c>
      <c r="L114" s="33"/>
      <c r="M114" s="33">
        <f t="shared" si="30"/>
        <v>5653.0239999999994</v>
      </c>
      <c r="N114" s="36">
        <f t="shared" si="38"/>
        <v>41.590239999999994</v>
      </c>
      <c r="O114" s="33">
        <v>114.47</v>
      </c>
      <c r="P114" s="33">
        <v>461.06</v>
      </c>
      <c r="Q114" s="33"/>
      <c r="R114" s="33"/>
      <c r="S114" s="33"/>
      <c r="T114" s="33"/>
      <c r="U114" s="33"/>
      <c r="V114" s="1">
        <f t="shared" si="35"/>
        <v>0</v>
      </c>
      <c r="W114" s="36">
        <f t="shared" si="31"/>
        <v>617.12023999999997</v>
      </c>
      <c r="X114" s="40">
        <f t="shared" si="36"/>
        <v>5035.9037599999992</v>
      </c>
      <c r="Y114" s="42"/>
    </row>
    <row r="115" spans="1:25" ht="27.95" customHeight="1" x14ac:dyDescent="0.25">
      <c r="A115" s="37">
        <f t="shared" si="37"/>
        <v>89</v>
      </c>
      <c r="B115" s="30" t="s">
        <v>194</v>
      </c>
      <c r="C115" s="38" t="s">
        <v>195</v>
      </c>
      <c r="D115" s="5">
        <v>273.62</v>
      </c>
      <c r="E115" s="39">
        <f t="shared" si="32"/>
        <v>314.854534</v>
      </c>
      <c r="F115" s="39">
        <f t="shared" si="33"/>
        <v>314.854534</v>
      </c>
      <c r="G115" s="34">
        <v>15.2</v>
      </c>
      <c r="H115" s="34">
        <v>15.2</v>
      </c>
      <c r="I115" s="33">
        <f t="shared" si="34"/>
        <v>4159.0239999999994</v>
      </c>
      <c r="J115" s="33">
        <v>100</v>
      </c>
      <c r="K115" s="33">
        <v>1672.8</v>
      </c>
      <c r="L115" s="33"/>
      <c r="M115" s="33">
        <f t="shared" si="30"/>
        <v>5931.8239999999996</v>
      </c>
      <c r="N115" s="36">
        <f t="shared" si="38"/>
        <v>41.590239999999994</v>
      </c>
      <c r="O115" s="33">
        <v>114.47</v>
      </c>
      <c r="P115" s="33">
        <v>505.66</v>
      </c>
      <c r="Q115" s="33"/>
      <c r="R115" s="33">
        <v>20</v>
      </c>
      <c r="S115" s="33">
        <f>I115*5%</f>
        <v>207.95119999999997</v>
      </c>
      <c r="T115" s="33"/>
      <c r="U115" s="33">
        <v>575</v>
      </c>
      <c r="V115" s="1">
        <f t="shared" si="35"/>
        <v>802.95119999999997</v>
      </c>
      <c r="W115" s="36">
        <f t="shared" si="31"/>
        <v>1464.6714400000001</v>
      </c>
      <c r="X115" s="40">
        <f t="shared" si="36"/>
        <v>4467.1525599999995</v>
      </c>
      <c r="Y115" s="42"/>
    </row>
    <row r="116" spans="1:25" ht="27.95" customHeight="1" x14ac:dyDescent="0.25">
      <c r="A116" s="37">
        <f t="shared" si="37"/>
        <v>90</v>
      </c>
      <c r="B116" s="30" t="s">
        <v>196</v>
      </c>
      <c r="C116" s="38" t="s">
        <v>197</v>
      </c>
      <c r="D116" s="5">
        <v>273.62</v>
      </c>
      <c r="E116" s="39">
        <f t="shared" si="32"/>
        <v>314.854534</v>
      </c>
      <c r="F116" s="39">
        <f t="shared" si="33"/>
        <v>314.854534</v>
      </c>
      <c r="G116" s="34">
        <v>15.2</v>
      </c>
      <c r="H116" s="34">
        <v>15.2</v>
      </c>
      <c r="I116" s="33">
        <f t="shared" si="34"/>
        <v>4159.0239999999994</v>
      </c>
      <c r="J116" s="33">
        <v>100</v>
      </c>
      <c r="K116" s="33">
        <v>836.4</v>
      </c>
      <c r="L116" s="33"/>
      <c r="M116" s="33">
        <f t="shared" si="30"/>
        <v>5095.4239999999991</v>
      </c>
      <c r="N116" s="36">
        <f t="shared" si="38"/>
        <v>41.590239999999994</v>
      </c>
      <c r="O116" s="33">
        <v>114.47</v>
      </c>
      <c r="P116" s="33">
        <v>395.83</v>
      </c>
      <c r="Q116" s="33"/>
      <c r="R116" s="33"/>
      <c r="S116" s="33"/>
      <c r="T116" s="33"/>
      <c r="U116" s="33"/>
      <c r="V116" s="1">
        <f t="shared" si="35"/>
        <v>0</v>
      </c>
      <c r="W116" s="36">
        <f t="shared" si="31"/>
        <v>551.89023999999995</v>
      </c>
      <c r="X116" s="40">
        <f t="shared" si="36"/>
        <v>4543.5337599999993</v>
      </c>
      <c r="Y116" s="42"/>
    </row>
    <row r="117" spans="1:25" ht="27.95" customHeight="1" x14ac:dyDescent="0.25">
      <c r="A117" s="37">
        <f>A116+1</f>
        <v>91</v>
      </c>
      <c r="B117" s="30" t="s">
        <v>198</v>
      </c>
      <c r="C117" s="46" t="s">
        <v>199</v>
      </c>
      <c r="D117" s="5">
        <v>380.91</v>
      </c>
      <c r="E117" s="39">
        <f t="shared" si="32"/>
        <v>438.31313700000004</v>
      </c>
      <c r="F117" s="39">
        <f>E117</f>
        <v>438.31313700000004</v>
      </c>
      <c r="G117" s="34">
        <v>15.2</v>
      </c>
      <c r="H117" s="34">
        <v>15.2</v>
      </c>
      <c r="I117" s="33">
        <f t="shared" si="34"/>
        <v>5789.8320000000003</v>
      </c>
      <c r="J117" s="33">
        <v>100</v>
      </c>
      <c r="K117" s="33">
        <v>836.4</v>
      </c>
      <c r="L117" s="33"/>
      <c r="M117" s="33">
        <f t="shared" si="30"/>
        <v>6726.232</v>
      </c>
      <c r="N117" s="36">
        <f t="shared" si="38"/>
        <v>57.898320000000005</v>
      </c>
      <c r="O117" s="33">
        <v>159.35</v>
      </c>
      <c r="P117" s="33">
        <v>637.73</v>
      </c>
      <c r="Q117" s="33"/>
      <c r="R117" s="33"/>
      <c r="S117" s="33"/>
      <c r="T117" s="33"/>
      <c r="U117" s="33"/>
      <c r="V117" s="1">
        <f t="shared" si="35"/>
        <v>0</v>
      </c>
      <c r="W117" s="36">
        <f t="shared" si="31"/>
        <v>854.97832000000005</v>
      </c>
      <c r="X117" s="40">
        <f t="shared" si="36"/>
        <v>5871.2536799999998</v>
      </c>
      <c r="Y117" s="42"/>
    </row>
    <row r="118" spans="1:25" ht="27.95" customHeight="1" x14ac:dyDescent="0.25">
      <c r="A118" s="37">
        <f>A117+1</f>
        <v>92</v>
      </c>
      <c r="B118" s="30" t="s">
        <v>200</v>
      </c>
      <c r="C118" s="38" t="s">
        <v>201</v>
      </c>
      <c r="D118" s="5">
        <v>275.33</v>
      </c>
      <c r="E118" s="39">
        <f t="shared" si="32"/>
        <v>316.82223099999999</v>
      </c>
      <c r="F118" s="39">
        <f>E118</f>
        <v>316.82223099999999</v>
      </c>
      <c r="G118" s="34">
        <v>15.2</v>
      </c>
      <c r="H118" s="34">
        <v>15.2</v>
      </c>
      <c r="I118" s="33">
        <f t="shared" si="34"/>
        <v>4185.0159999999996</v>
      </c>
      <c r="J118" s="33">
        <v>100</v>
      </c>
      <c r="K118" s="33">
        <v>1115.2</v>
      </c>
      <c r="L118" s="33"/>
      <c r="M118" s="33">
        <f t="shared" si="30"/>
        <v>5400.2159999999994</v>
      </c>
      <c r="N118" s="36">
        <f t="shared" si="38"/>
        <v>41.850159999999995</v>
      </c>
      <c r="O118" s="33">
        <v>115.19</v>
      </c>
      <c r="P118" s="33">
        <v>428.99</v>
      </c>
      <c r="Q118" s="33"/>
      <c r="R118" s="33">
        <v>20</v>
      </c>
      <c r="S118" s="33">
        <f>I118*5%</f>
        <v>209.2508</v>
      </c>
      <c r="T118" s="33"/>
      <c r="U118" s="33">
        <v>575</v>
      </c>
      <c r="V118" s="1">
        <f t="shared" si="35"/>
        <v>804.25080000000003</v>
      </c>
      <c r="W118" s="36">
        <f t="shared" si="31"/>
        <v>1390.2809600000001</v>
      </c>
      <c r="X118" s="40">
        <f t="shared" si="36"/>
        <v>4009.9350399999994</v>
      </c>
      <c r="Y118" s="42"/>
    </row>
    <row r="119" spans="1:25" ht="27.95" customHeight="1" x14ac:dyDescent="0.25">
      <c r="A119" s="37">
        <f>A118+1</f>
        <v>93</v>
      </c>
      <c r="B119" s="30" t="s">
        <v>202</v>
      </c>
      <c r="C119" s="38" t="s">
        <v>203</v>
      </c>
      <c r="D119" s="5">
        <v>275.33</v>
      </c>
      <c r="E119" s="39">
        <f t="shared" si="32"/>
        <v>316.82223099999999</v>
      </c>
      <c r="F119" s="39">
        <f>E119</f>
        <v>316.82223099999999</v>
      </c>
      <c r="G119" s="34">
        <v>15.2</v>
      </c>
      <c r="H119" s="34">
        <v>15.2</v>
      </c>
      <c r="I119" s="33">
        <f t="shared" si="34"/>
        <v>4185.0159999999996</v>
      </c>
      <c r="J119" s="33">
        <v>100</v>
      </c>
      <c r="K119" s="33">
        <v>1394</v>
      </c>
      <c r="L119" s="33"/>
      <c r="M119" s="33">
        <f t="shared" si="30"/>
        <v>5679.0159999999996</v>
      </c>
      <c r="N119" s="36">
        <f t="shared" si="38"/>
        <v>41.850159999999995</v>
      </c>
      <c r="O119" s="33">
        <v>115.19</v>
      </c>
      <c r="P119" s="33">
        <v>465.22</v>
      </c>
      <c r="Q119" s="33"/>
      <c r="R119" s="33">
        <v>20</v>
      </c>
      <c r="S119" s="33">
        <f>I119*5%</f>
        <v>209.2508</v>
      </c>
      <c r="T119" s="33"/>
      <c r="U119" s="33">
        <v>1383</v>
      </c>
      <c r="V119" s="1">
        <f t="shared" si="35"/>
        <v>1612.2508</v>
      </c>
      <c r="W119" s="36">
        <f t="shared" si="31"/>
        <v>2234.5109600000001</v>
      </c>
      <c r="X119" s="40">
        <f t="shared" si="36"/>
        <v>3444.5050399999996</v>
      </c>
      <c r="Y119" s="42"/>
    </row>
    <row r="120" spans="1:25" ht="27.95" customHeight="1" x14ac:dyDescent="0.25">
      <c r="A120" s="37"/>
      <c r="B120" s="56"/>
      <c r="C120" s="31" t="s">
        <v>206</v>
      </c>
      <c r="D120" s="5"/>
      <c r="E120" s="39"/>
      <c r="F120" s="39"/>
      <c r="G120" s="34"/>
      <c r="H120" s="34"/>
      <c r="I120" s="33"/>
      <c r="J120" s="33"/>
      <c r="K120" s="33"/>
      <c r="L120" s="33"/>
      <c r="M120" s="33">
        <f t="shared" si="30"/>
        <v>0</v>
      </c>
      <c r="N120" s="36"/>
      <c r="O120" s="33"/>
      <c r="P120" s="33"/>
      <c r="Q120" s="33"/>
      <c r="R120" s="33"/>
      <c r="S120" s="33"/>
      <c r="T120" s="33"/>
      <c r="U120" s="33"/>
      <c r="V120" s="1"/>
      <c r="W120" s="36">
        <f t="shared" si="31"/>
        <v>0</v>
      </c>
      <c r="X120" s="40"/>
    </row>
    <row r="121" spans="1:25" ht="27.95" customHeight="1" x14ac:dyDescent="0.25">
      <c r="A121" s="37">
        <f>A119+1</f>
        <v>94</v>
      </c>
      <c r="B121" s="30" t="s">
        <v>217</v>
      </c>
      <c r="C121" s="38" t="s">
        <v>218</v>
      </c>
      <c r="D121" s="5">
        <v>443.42</v>
      </c>
      <c r="E121" s="39">
        <f t="shared" ref="E121:E144" si="39">D121*1.1507</f>
        <v>510.24339400000002</v>
      </c>
      <c r="F121" s="39">
        <f t="shared" ref="F121:F144" si="40">E121</f>
        <v>510.24339400000002</v>
      </c>
      <c r="G121" s="34">
        <v>15.2</v>
      </c>
      <c r="H121" s="34">
        <v>15.2</v>
      </c>
      <c r="I121" s="33">
        <f t="shared" ref="I121:I144" si="41">D121*H121</f>
        <v>6739.9840000000004</v>
      </c>
      <c r="J121" s="33">
        <v>100</v>
      </c>
      <c r="K121" s="33">
        <v>1951.6</v>
      </c>
      <c r="L121" s="33"/>
      <c r="M121" s="33">
        <f t="shared" si="30"/>
        <v>8791.5840000000007</v>
      </c>
      <c r="N121" s="36">
        <v>0</v>
      </c>
      <c r="O121" s="33">
        <v>185.51</v>
      </c>
      <c r="P121" s="33">
        <v>1043.8800000000001</v>
      </c>
      <c r="Q121" s="33"/>
      <c r="R121" s="33">
        <v>0</v>
      </c>
      <c r="S121" s="33">
        <f>I121*5%</f>
        <v>336.99920000000003</v>
      </c>
      <c r="T121" s="33"/>
      <c r="U121" s="33">
        <v>575</v>
      </c>
      <c r="V121" s="1">
        <f t="shared" ref="V121:V144" si="42">SUM(Q121+R121+S121+T121+U121)</f>
        <v>911.99919999999997</v>
      </c>
      <c r="W121" s="36">
        <f t="shared" si="31"/>
        <v>2141.3892000000001</v>
      </c>
      <c r="X121" s="40">
        <f t="shared" ref="X121:X144" si="43">M121-W121</f>
        <v>6650.1948000000011</v>
      </c>
      <c r="Y121" s="42"/>
    </row>
    <row r="122" spans="1:25" ht="27.95" customHeight="1" x14ac:dyDescent="0.25">
      <c r="A122" s="37">
        <f>A121+1</f>
        <v>95</v>
      </c>
      <c r="B122" s="30" t="s">
        <v>209</v>
      </c>
      <c r="C122" s="38" t="s">
        <v>210</v>
      </c>
      <c r="D122" s="5">
        <v>449.98</v>
      </c>
      <c r="E122" s="39">
        <f t="shared" si="39"/>
        <v>517.79198600000007</v>
      </c>
      <c r="F122" s="39">
        <f t="shared" si="40"/>
        <v>517.79198600000007</v>
      </c>
      <c r="G122" s="34">
        <v>15.2</v>
      </c>
      <c r="H122" s="34">
        <v>15.2</v>
      </c>
      <c r="I122" s="33">
        <f t="shared" si="41"/>
        <v>6839.6959999999999</v>
      </c>
      <c r="J122" s="33">
        <v>100</v>
      </c>
      <c r="K122" s="33">
        <v>1394</v>
      </c>
      <c r="L122" s="33"/>
      <c r="M122" s="33">
        <f t="shared" si="30"/>
        <v>8333.6959999999999</v>
      </c>
      <c r="N122" s="36">
        <f t="shared" ref="N122:N144" si="44">I122*1%</f>
        <v>68.396960000000007</v>
      </c>
      <c r="O122" s="33">
        <v>188.26</v>
      </c>
      <c r="P122" s="33">
        <v>946.08</v>
      </c>
      <c r="Q122" s="33"/>
      <c r="R122" s="33">
        <v>20</v>
      </c>
      <c r="S122" s="33">
        <f>I122*5%</f>
        <v>341.98480000000001</v>
      </c>
      <c r="T122" s="33"/>
      <c r="U122" s="33">
        <v>920</v>
      </c>
      <c r="V122" s="1">
        <f t="shared" si="42"/>
        <v>1281.9848</v>
      </c>
      <c r="W122" s="36">
        <f t="shared" si="31"/>
        <v>2484.7217600000004</v>
      </c>
      <c r="X122" s="40">
        <f t="shared" si="43"/>
        <v>5848.9742399999996</v>
      </c>
      <c r="Y122" s="42"/>
    </row>
    <row r="123" spans="1:25" ht="27.95" customHeight="1" x14ac:dyDescent="0.25">
      <c r="A123" s="37">
        <f t="shared" ref="A123:A144" si="45">A122+1</f>
        <v>96</v>
      </c>
      <c r="B123" s="30" t="s">
        <v>211</v>
      </c>
      <c r="C123" s="38" t="s">
        <v>212</v>
      </c>
      <c r="D123" s="5">
        <v>324.45</v>
      </c>
      <c r="E123" s="39">
        <f t="shared" si="39"/>
        <v>373.34461500000003</v>
      </c>
      <c r="F123" s="39">
        <f t="shared" si="40"/>
        <v>373.34461500000003</v>
      </c>
      <c r="G123" s="34">
        <v>15.2</v>
      </c>
      <c r="H123" s="34">
        <v>15.2</v>
      </c>
      <c r="I123" s="33">
        <f t="shared" si="41"/>
        <v>4931.6399999999994</v>
      </c>
      <c r="J123" s="33">
        <v>100</v>
      </c>
      <c r="K123" s="33">
        <v>1951.6</v>
      </c>
      <c r="L123" s="33"/>
      <c r="M123" s="33">
        <f t="shared" si="30"/>
        <v>6983.24</v>
      </c>
      <c r="N123" s="36">
        <f t="shared" si="44"/>
        <v>49.316399999999994</v>
      </c>
      <c r="O123" s="33">
        <v>135.74</v>
      </c>
      <c r="P123" s="33">
        <v>683.79</v>
      </c>
      <c r="Q123" s="33"/>
      <c r="R123" s="33"/>
      <c r="S123" s="33"/>
      <c r="T123" s="33">
        <v>1000</v>
      </c>
      <c r="U123" s="33"/>
      <c r="V123" s="1">
        <f t="shared" si="42"/>
        <v>1000</v>
      </c>
      <c r="W123" s="36">
        <f t="shared" si="31"/>
        <v>1868.8463999999999</v>
      </c>
      <c r="X123" s="40">
        <f t="shared" si="43"/>
        <v>5114.3935999999994</v>
      </c>
      <c r="Y123" s="42"/>
    </row>
    <row r="124" spans="1:25" ht="27.95" customHeight="1" x14ac:dyDescent="0.25">
      <c r="A124" s="37">
        <f t="shared" si="45"/>
        <v>97</v>
      </c>
      <c r="B124" s="30" t="s">
        <v>213</v>
      </c>
      <c r="C124" s="38" t="s">
        <v>214</v>
      </c>
      <c r="D124" s="5">
        <v>367.5</v>
      </c>
      <c r="E124" s="39">
        <f t="shared" si="39"/>
        <v>422.88225</v>
      </c>
      <c r="F124" s="39">
        <f t="shared" si="40"/>
        <v>422.88225</v>
      </c>
      <c r="G124" s="34">
        <v>15.2</v>
      </c>
      <c r="H124" s="34">
        <v>15.2</v>
      </c>
      <c r="I124" s="33">
        <f t="shared" si="41"/>
        <v>5586</v>
      </c>
      <c r="J124" s="33">
        <v>100</v>
      </c>
      <c r="K124" s="33">
        <v>1672.8</v>
      </c>
      <c r="L124" s="33"/>
      <c r="M124" s="33">
        <f t="shared" si="30"/>
        <v>7358.8</v>
      </c>
      <c r="N124" s="36">
        <f t="shared" si="44"/>
        <v>55.86</v>
      </c>
      <c r="O124" s="33">
        <v>149.44</v>
      </c>
      <c r="P124" s="33">
        <v>751.09</v>
      </c>
      <c r="Q124" s="33"/>
      <c r="R124" s="33">
        <v>20</v>
      </c>
      <c r="S124" s="33">
        <f>I124*5%</f>
        <v>279.3</v>
      </c>
      <c r="T124" s="33"/>
      <c r="U124" s="33">
        <v>75</v>
      </c>
      <c r="V124" s="1">
        <f t="shared" si="42"/>
        <v>374.3</v>
      </c>
      <c r="W124" s="36">
        <f t="shared" si="31"/>
        <v>1330.69</v>
      </c>
      <c r="X124" s="40">
        <f t="shared" si="43"/>
        <v>6028.1100000000006</v>
      </c>
      <c r="Y124" s="48"/>
    </row>
    <row r="125" spans="1:25" ht="27.95" customHeight="1" x14ac:dyDescent="0.25">
      <c r="A125" s="37">
        <f t="shared" si="45"/>
        <v>98</v>
      </c>
      <c r="B125" s="30" t="s">
        <v>215</v>
      </c>
      <c r="C125" s="38" t="s">
        <v>216</v>
      </c>
      <c r="D125" s="5">
        <v>324.45</v>
      </c>
      <c r="E125" s="39">
        <f t="shared" si="39"/>
        <v>373.34461500000003</v>
      </c>
      <c r="F125" s="39">
        <f t="shared" si="40"/>
        <v>373.34461500000003</v>
      </c>
      <c r="G125" s="34">
        <v>15.2</v>
      </c>
      <c r="H125" s="34">
        <v>15.2</v>
      </c>
      <c r="I125" s="33">
        <f t="shared" si="41"/>
        <v>4931.6399999999994</v>
      </c>
      <c r="J125" s="33">
        <v>100</v>
      </c>
      <c r="K125" s="33">
        <v>1394</v>
      </c>
      <c r="L125" s="33"/>
      <c r="M125" s="33">
        <f t="shared" si="30"/>
        <v>6425.6399999999994</v>
      </c>
      <c r="N125" s="36">
        <f t="shared" si="44"/>
        <v>49.316399999999994</v>
      </c>
      <c r="O125" s="33">
        <v>135.74</v>
      </c>
      <c r="P125" s="33">
        <v>584.67999999999995</v>
      </c>
      <c r="Q125" s="33"/>
      <c r="R125" s="33"/>
      <c r="S125" s="33"/>
      <c r="T125" s="33"/>
      <c r="U125" s="33"/>
      <c r="V125" s="1">
        <f t="shared" si="42"/>
        <v>0</v>
      </c>
      <c r="W125" s="36">
        <f t="shared" si="31"/>
        <v>769.7364</v>
      </c>
      <c r="X125" s="40">
        <f t="shared" si="43"/>
        <v>5655.9035999999996</v>
      </c>
      <c r="Y125" s="42"/>
    </row>
    <row r="126" spans="1:25" ht="27.95" customHeight="1" x14ac:dyDescent="0.25">
      <c r="A126" s="37">
        <f>A125+1</f>
        <v>99</v>
      </c>
      <c r="B126" s="30" t="s">
        <v>219</v>
      </c>
      <c r="C126" s="38" t="s">
        <v>220</v>
      </c>
      <c r="D126" s="5">
        <v>324.45</v>
      </c>
      <c r="E126" s="39">
        <f t="shared" si="39"/>
        <v>373.34461500000003</v>
      </c>
      <c r="F126" s="39">
        <f t="shared" si="40"/>
        <v>373.34461500000003</v>
      </c>
      <c r="G126" s="34">
        <v>15.2</v>
      </c>
      <c r="H126" s="34">
        <v>15.2</v>
      </c>
      <c r="I126" s="33">
        <f t="shared" si="41"/>
        <v>4931.6399999999994</v>
      </c>
      <c r="J126" s="33">
        <v>100</v>
      </c>
      <c r="K126" s="33">
        <v>1394</v>
      </c>
      <c r="L126" s="33"/>
      <c r="M126" s="33">
        <f t="shared" si="30"/>
        <v>6425.6399999999994</v>
      </c>
      <c r="N126" s="36">
        <f t="shared" si="44"/>
        <v>49.316399999999994</v>
      </c>
      <c r="O126" s="33">
        <v>135.74</v>
      </c>
      <c r="P126" s="33">
        <v>584.67999999999995</v>
      </c>
      <c r="Q126" s="33"/>
      <c r="R126" s="33"/>
      <c r="S126" s="33"/>
      <c r="T126" s="33"/>
      <c r="U126" s="33"/>
      <c r="V126" s="1">
        <f t="shared" si="42"/>
        <v>0</v>
      </c>
      <c r="W126" s="36">
        <f t="shared" si="31"/>
        <v>769.7364</v>
      </c>
      <c r="X126" s="40">
        <f t="shared" si="43"/>
        <v>5655.9035999999996</v>
      </c>
      <c r="Y126" s="42"/>
    </row>
    <row r="127" spans="1:25" ht="27.95" customHeight="1" x14ac:dyDescent="0.25">
      <c r="A127" s="37">
        <f t="shared" si="45"/>
        <v>100</v>
      </c>
      <c r="B127" s="30" t="s">
        <v>221</v>
      </c>
      <c r="C127" s="38" t="s">
        <v>222</v>
      </c>
      <c r="D127" s="5">
        <v>324.45</v>
      </c>
      <c r="E127" s="39">
        <f t="shared" si="39"/>
        <v>373.34461500000003</v>
      </c>
      <c r="F127" s="39">
        <f t="shared" si="40"/>
        <v>373.34461500000003</v>
      </c>
      <c r="G127" s="34">
        <v>15.2</v>
      </c>
      <c r="H127" s="34">
        <v>15.2</v>
      </c>
      <c r="I127" s="33">
        <f t="shared" si="41"/>
        <v>4931.6399999999994</v>
      </c>
      <c r="J127" s="33">
        <v>100</v>
      </c>
      <c r="K127" s="33">
        <v>1672.8</v>
      </c>
      <c r="L127" s="33"/>
      <c r="M127" s="33">
        <f t="shared" si="30"/>
        <v>6704.44</v>
      </c>
      <c r="N127" s="36">
        <f t="shared" si="44"/>
        <v>49.316399999999994</v>
      </c>
      <c r="O127" s="33">
        <v>135.74</v>
      </c>
      <c r="P127" s="33">
        <v>584.67999999999995</v>
      </c>
      <c r="Q127" s="33"/>
      <c r="R127" s="33"/>
      <c r="S127" s="33"/>
      <c r="T127" s="33"/>
      <c r="U127" s="33"/>
      <c r="V127" s="1">
        <f t="shared" si="42"/>
        <v>0</v>
      </c>
      <c r="W127" s="36">
        <f t="shared" si="31"/>
        <v>769.7364</v>
      </c>
      <c r="X127" s="40">
        <f t="shared" si="43"/>
        <v>5934.7035999999998</v>
      </c>
      <c r="Y127" s="42"/>
    </row>
    <row r="128" spans="1:25" ht="27.95" customHeight="1" x14ac:dyDescent="0.25">
      <c r="A128" s="37">
        <f t="shared" si="45"/>
        <v>101</v>
      </c>
      <c r="B128" s="30" t="s">
        <v>223</v>
      </c>
      <c r="C128" s="38" t="s">
        <v>224</v>
      </c>
      <c r="D128" s="5">
        <v>324.45</v>
      </c>
      <c r="E128" s="39">
        <f t="shared" si="39"/>
        <v>373.34461500000003</v>
      </c>
      <c r="F128" s="39">
        <f t="shared" si="40"/>
        <v>373.34461500000003</v>
      </c>
      <c r="G128" s="37">
        <v>15.2</v>
      </c>
      <c r="H128" s="34">
        <v>15.2</v>
      </c>
      <c r="I128" s="33">
        <f t="shared" si="41"/>
        <v>4931.6399999999994</v>
      </c>
      <c r="J128" s="33">
        <v>100</v>
      </c>
      <c r="K128" s="33">
        <v>836.4</v>
      </c>
      <c r="L128" s="33"/>
      <c r="M128" s="33">
        <f t="shared" si="30"/>
        <v>5868.0399999999991</v>
      </c>
      <c r="N128" s="36">
        <f t="shared" si="44"/>
        <v>49.316399999999994</v>
      </c>
      <c r="O128" s="33">
        <v>135.74</v>
      </c>
      <c r="P128" s="33">
        <v>495.46</v>
      </c>
      <c r="Q128" s="33"/>
      <c r="R128" s="33">
        <v>20</v>
      </c>
      <c r="S128" s="33">
        <f>I128*5%</f>
        <v>246.58199999999999</v>
      </c>
      <c r="T128" s="33"/>
      <c r="U128" s="33"/>
      <c r="V128" s="1">
        <f t="shared" si="42"/>
        <v>266.58199999999999</v>
      </c>
      <c r="W128" s="36">
        <f t="shared" si="31"/>
        <v>947.09839999999997</v>
      </c>
      <c r="X128" s="40">
        <f t="shared" si="43"/>
        <v>4920.9415999999992</v>
      </c>
      <c r="Y128" s="48"/>
    </row>
    <row r="129" spans="1:25" ht="27.95" customHeight="1" x14ac:dyDescent="0.25">
      <c r="A129" s="37">
        <f t="shared" si="45"/>
        <v>102</v>
      </c>
      <c r="B129" s="30" t="s">
        <v>225</v>
      </c>
      <c r="C129" s="38" t="s">
        <v>226</v>
      </c>
      <c r="D129" s="5">
        <v>324.45</v>
      </c>
      <c r="E129" s="39">
        <f t="shared" si="39"/>
        <v>373.34461500000003</v>
      </c>
      <c r="F129" s="39">
        <f t="shared" si="40"/>
        <v>373.34461500000003</v>
      </c>
      <c r="G129" s="34">
        <v>15.2</v>
      </c>
      <c r="H129" s="34">
        <v>15.2</v>
      </c>
      <c r="I129" s="33">
        <f t="shared" si="41"/>
        <v>4931.6399999999994</v>
      </c>
      <c r="J129" s="33">
        <v>100</v>
      </c>
      <c r="K129" s="33">
        <v>1115.2</v>
      </c>
      <c r="L129" s="33"/>
      <c r="M129" s="33">
        <f t="shared" si="30"/>
        <v>6146.8399999999992</v>
      </c>
      <c r="N129" s="36">
        <f t="shared" si="44"/>
        <v>49.316399999999994</v>
      </c>
      <c r="O129" s="33">
        <v>135.74</v>
      </c>
      <c r="P129" s="33">
        <v>540.07000000000005</v>
      </c>
      <c r="Q129" s="33"/>
      <c r="R129" s="33">
        <v>20</v>
      </c>
      <c r="S129" s="33">
        <f>I129*5%</f>
        <v>246.58199999999999</v>
      </c>
      <c r="T129" s="33"/>
      <c r="U129" s="33"/>
      <c r="V129" s="1">
        <f t="shared" si="42"/>
        <v>266.58199999999999</v>
      </c>
      <c r="W129" s="36">
        <f t="shared" si="31"/>
        <v>991.7084000000001</v>
      </c>
      <c r="X129" s="40">
        <f t="shared" si="43"/>
        <v>5155.1315999999988</v>
      </c>
      <c r="Y129" s="48"/>
    </row>
    <row r="130" spans="1:25" ht="27.95" customHeight="1" x14ac:dyDescent="0.25">
      <c r="A130" s="37">
        <f t="shared" si="45"/>
        <v>103</v>
      </c>
      <c r="B130" s="30" t="s">
        <v>227</v>
      </c>
      <c r="C130" s="38" t="s">
        <v>228</v>
      </c>
      <c r="D130" s="5">
        <v>302.82</v>
      </c>
      <c r="E130" s="39">
        <f t="shared" si="39"/>
        <v>348.45497399999999</v>
      </c>
      <c r="F130" s="39">
        <f t="shared" si="40"/>
        <v>348.45497399999999</v>
      </c>
      <c r="G130" s="34">
        <v>15.2</v>
      </c>
      <c r="H130" s="34">
        <v>15.2</v>
      </c>
      <c r="I130" s="33">
        <f t="shared" si="41"/>
        <v>4602.8639999999996</v>
      </c>
      <c r="J130" s="33">
        <v>100</v>
      </c>
      <c r="K130" s="33">
        <v>1951.6</v>
      </c>
      <c r="L130" s="33"/>
      <c r="M130" s="33">
        <f t="shared" si="30"/>
        <v>6654.4639999999999</v>
      </c>
      <c r="N130" s="36">
        <f t="shared" si="44"/>
        <v>46.028639999999996</v>
      </c>
      <c r="O130" s="33">
        <v>126.69</v>
      </c>
      <c r="P130" s="33">
        <v>624.87</v>
      </c>
      <c r="Q130" s="33"/>
      <c r="R130" s="33">
        <v>20</v>
      </c>
      <c r="S130" s="33">
        <f>I130*5%</f>
        <v>230.14319999999998</v>
      </c>
      <c r="T130" s="33"/>
      <c r="U130" s="33">
        <v>575</v>
      </c>
      <c r="V130" s="1">
        <f t="shared" si="42"/>
        <v>825.14319999999998</v>
      </c>
      <c r="W130" s="36">
        <f t="shared" si="31"/>
        <v>1622.7318399999999</v>
      </c>
      <c r="X130" s="40">
        <f t="shared" si="43"/>
        <v>5031.7321599999996</v>
      </c>
      <c r="Y130" s="42"/>
    </row>
    <row r="131" spans="1:25" ht="30" customHeight="1" x14ac:dyDescent="0.25">
      <c r="A131" s="37">
        <f t="shared" si="45"/>
        <v>104</v>
      </c>
      <c r="B131" s="30" t="s">
        <v>354</v>
      </c>
      <c r="C131" s="38" t="s">
        <v>353</v>
      </c>
      <c r="D131" s="5">
        <v>302.82</v>
      </c>
      <c r="E131" s="39">
        <f t="shared" si="39"/>
        <v>348.45497399999999</v>
      </c>
      <c r="F131" s="39">
        <f t="shared" si="40"/>
        <v>348.45497399999999</v>
      </c>
      <c r="G131" s="34">
        <v>15.2</v>
      </c>
      <c r="H131" s="34">
        <v>15.2</v>
      </c>
      <c r="I131" s="33">
        <f t="shared" si="41"/>
        <v>4602.8639999999996</v>
      </c>
      <c r="J131" s="33">
        <v>100</v>
      </c>
      <c r="K131" s="33"/>
      <c r="L131" s="33"/>
      <c r="M131" s="33">
        <f t="shared" si="30"/>
        <v>4702.8639999999996</v>
      </c>
      <c r="N131" s="36">
        <f t="shared" si="44"/>
        <v>46.028639999999996</v>
      </c>
      <c r="O131" s="33">
        <v>126.69</v>
      </c>
      <c r="P131" s="33">
        <v>344.31</v>
      </c>
      <c r="Q131" s="33"/>
      <c r="R131" s="33"/>
      <c r="S131" s="33"/>
      <c r="T131" s="33"/>
      <c r="U131" s="33"/>
      <c r="V131" s="1">
        <f t="shared" si="42"/>
        <v>0</v>
      </c>
      <c r="W131" s="36">
        <f t="shared" si="31"/>
        <v>517.02864</v>
      </c>
      <c r="X131" s="40">
        <f t="shared" si="43"/>
        <v>4185.8353599999991</v>
      </c>
      <c r="Y131" s="42"/>
    </row>
    <row r="132" spans="1:25" ht="27.95" customHeight="1" x14ac:dyDescent="0.25">
      <c r="A132" s="37">
        <f t="shared" si="45"/>
        <v>105</v>
      </c>
      <c r="B132" s="30" t="s">
        <v>231</v>
      </c>
      <c r="C132" s="38" t="s">
        <v>232</v>
      </c>
      <c r="D132" s="5">
        <v>302.82</v>
      </c>
      <c r="E132" s="39">
        <f t="shared" si="39"/>
        <v>348.45497399999999</v>
      </c>
      <c r="F132" s="39">
        <f t="shared" si="40"/>
        <v>348.45497399999999</v>
      </c>
      <c r="G132" s="34">
        <v>15.2</v>
      </c>
      <c r="H132" s="34">
        <v>15.2</v>
      </c>
      <c r="I132" s="33">
        <f t="shared" si="41"/>
        <v>4602.8639999999996</v>
      </c>
      <c r="J132" s="33">
        <v>100</v>
      </c>
      <c r="K132" s="33">
        <v>1672.8</v>
      </c>
      <c r="L132" s="33"/>
      <c r="M132" s="33">
        <f t="shared" si="30"/>
        <v>6375.6639999999998</v>
      </c>
      <c r="N132" s="36">
        <f t="shared" si="44"/>
        <v>46.028639999999996</v>
      </c>
      <c r="O132" s="33">
        <v>126.69</v>
      </c>
      <c r="P132" s="33">
        <v>576.67999999999995</v>
      </c>
      <c r="Q132" s="33"/>
      <c r="R132" s="33">
        <v>20</v>
      </c>
      <c r="S132" s="33">
        <f>I132*5%</f>
        <v>230.14319999999998</v>
      </c>
      <c r="T132" s="33"/>
      <c r="U132" s="33">
        <v>575</v>
      </c>
      <c r="V132" s="1">
        <f t="shared" si="42"/>
        <v>825.14319999999998</v>
      </c>
      <c r="W132" s="36">
        <f t="shared" si="31"/>
        <v>1574.5418399999999</v>
      </c>
      <c r="X132" s="40">
        <f t="shared" si="43"/>
        <v>4801.1221599999999</v>
      </c>
      <c r="Y132" s="42"/>
    </row>
    <row r="133" spans="1:25" ht="27.95" customHeight="1" x14ac:dyDescent="0.25">
      <c r="A133" s="37">
        <f t="shared" si="45"/>
        <v>106</v>
      </c>
      <c r="B133" s="30" t="s">
        <v>233</v>
      </c>
      <c r="C133" s="38" t="s">
        <v>234</v>
      </c>
      <c r="D133" s="5">
        <v>302.82</v>
      </c>
      <c r="E133" s="39">
        <f t="shared" si="39"/>
        <v>348.45497399999999</v>
      </c>
      <c r="F133" s="39">
        <f t="shared" si="40"/>
        <v>348.45497399999999</v>
      </c>
      <c r="G133" s="34">
        <v>15.2</v>
      </c>
      <c r="H133" s="34">
        <v>15.2</v>
      </c>
      <c r="I133" s="33">
        <f t="shared" si="41"/>
        <v>4602.8639999999996</v>
      </c>
      <c r="J133" s="33">
        <v>100</v>
      </c>
      <c r="K133" s="33">
        <v>1672.8</v>
      </c>
      <c r="L133" s="33"/>
      <c r="M133" s="33">
        <f t="shared" si="30"/>
        <v>6375.6639999999998</v>
      </c>
      <c r="N133" s="36">
        <f t="shared" si="44"/>
        <v>46.028639999999996</v>
      </c>
      <c r="O133" s="33">
        <v>126.69</v>
      </c>
      <c r="P133" s="33">
        <v>576.67999999999995</v>
      </c>
      <c r="Q133" s="33"/>
      <c r="R133" s="33">
        <v>20</v>
      </c>
      <c r="S133" s="33">
        <f>I133*5%</f>
        <v>230.14319999999998</v>
      </c>
      <c r="T133" s="33"/>
      <c r="U133" s="33">
        <v>1150</v>
      </c>
      <c r="V133" s="1">
        <f t="shared" si="42"/>
        <v>1400.1432</v>
      </c>
      <c r="W133" s="36">
        <f t="shared" si="31"/>
        <v>2149.5418399999999</v>
      </c>
      <c r="X133" s="40">
        <f t="shared" si="43"/>
        <v>4226.1221599999999</v>
      </c>
      <c r="Y133" s="42"/>
    </row>
    <row r="134" spans="1:25" ht="27.95" customHeight="1" x14ac:dyDescent="0.25">
      <c r="A134" s="37">
        <f t="shared" si="45"/>
        <v>107</v>
      </c>
      <c r="B134" s="30" t="s">
        <v>235</v>
      </c>
      <c r="C134" s="38" t="s">
        <v>236</v>
      </c>
      <c r="D134" s="5">
        <v>302.82</v>
      </c>
      <c r="E134" s="39">
        <f t="shared" si="39"/>
        <v>348.45497399999999</v>
      </c>
      <c r="F134" s="39">
        <f t="shared" si="40"/>
        <v>348.45497399999999</v>
      </c>
      <c r="G134" s="34">
        <v>15.2</v>
      </c>
      <c r="H134" s="34">
        <v>15.2</v>
      </c>
      <c r="I134" s="33">
        <f t="shared" si="41"/>
        <v>4602.8639999999996</v>
      </c>
      <c r="J134" s="33">
        <v>100</v>
      </c>
      <c r="K134" s="33">
        <v>1115.2</v>
      </c>
      <c r="L134" s="33"/>
      <c r="M134" s="33">
        <f t="shared" si="30"/>
        <v>5818.0639999999994</v>
      </c>
      <c r="N134" s="36">
        <f t="shared" si="44"/>
        <v>46.028639999999996</v>
      </c>
      <c r="O134" s="33">
        <v>126.69</v>
      </c>
      <c r="P134" s="33">
        <v>487.46</v>
      </c>
      <c r="Q134" s="33"/>
      <c r="R134" s="33">
        <v>20</v>
      </c>
      <c r="S134" s="33">
        <f>I134*5%</f>
        <v>230.14319999999998</v>
      </c>
      <c r="T134" s="33"/>
      <c r="U134" s="33"/>
      <c r="V134" s="1">
        <f t="shared" si="42"/>
        <v>250.14319999999998</v>
      </c>
      <c r="W134" s="36">
        <f t="shared" si="31"/>
        <v>910.32183999999995</v>
      </c>
      <c r="X134" s="40">
        <f t="shared" si="43"/>
        <v>4907.7421599999998</v>
      </c>
      <c r="Y134" s="48"/>
    </row>
    <row r="135" spans="1:25" ht="27.95" customHeight="1" x14ac:dyDescent="0.25">
      <c r="A135" s="37">
        <f t="shared" si="45"/>
        <v>108</v>
      </c>
      <c r="B135" s="30" t="s">
        <v>237</v>
      </c>
      <c r="C135" s="38" t="s">
        <v>238</v>
      </c>
      <c r="D135" s="5">
        <v>324.45</v>
      </c>
      <c r="E135" s="39">
        <f t="shared" si="39"/>
        <v>373.34461500000003</v>
      </c>
      <c r="F135" s="39">
        <f t="shared" si="40"/>
        <v>373.34461500000003</v>
      </c>
      <c r="G135" s="37">
        <v>15.2</v>
      </c>
      <c r="H135" s="34">
        <v>15.2</v>
      </c>
      <c r="I135" s="33">
        <f t="shared" si="41"/>
        <v>4931.6399999999994</v>
      </c>
      <c r="J135" s="33">
        <v>100</v>
      </c>
      <c r="K135" s="33">
        <v>836.4</v>
      </c>
      <c r="L135" s="33"/>
      <c r="M135" s="33">
        <f t="shared" si="30"/>
        <v>5868.0399999999991</v>
      </c>
      <c r="N135" s="36">
        <f t="shared" si="44"/>
        <v>49.316399999999994</v>
      </c>
      <c r="O135" s="33">
        <v>135.74</v>
      </c>
      <c r="P135" s="33">
        <v>495.46</v>
      </c>
      <c r="Q135" s="33"/>
      <c r="R135" s="33">
        <v>20</v>
      </c>
      <c r="S135" s="33">
        <v>246.58</v>
      </c>
      <c r="T135" s="33"/>
      <c r="U135" s="33"/>
      <c r="V135" s="1">
        <f t="shared" si="42"/>
        <v>266.58000000000004</v>
      </c>
      <c r="W135" s="36">
        <f t="shared" si="31"/>
        <v>947.09640000000002</v>
      </c>
      <c r="X135" s="40">
        <f t="shared" si="43"/>
        <v>4920.9435999999987</v>
      </c>
      <c r="Y135" s="48"/>
    </row>
    <row r="136" spans="1:25" ht="27.95" customHeight="1" x14ac:dyDescent="0.25">
      <c r="A136" s="37">
        <f>A135+1</f>
        <v>109</v>
      </c>
      <c r="B136" s="30" t="s">
        <v>347</v>
      </c>
      <c r="C136" s="38" t="s">
        <v>355</v>
      </c>
      <c r="D136" s="5">
        <v>302.82</v>
      </c>
      <c r="E136" s="39">
        <f t="shared" si="39"/>
        <v>348.45497399999999</v>
      </c>
      <c r="F136" s="39">
        <f t="shared" si="40"/>
        <v>348.45497399999999</v>
      </c>
      <c r="G136" s="34">
        <v>15.2</v>
      </c>
      <c r="H136" s="34">
        <v>15.2</v>
      </c>
      <c r="I136" s="33">
        <f t="shared" si="41"/>
        <v>4602.8639999999996</v>
      </c>
      <c r="J136" s="33">
        <v>100</v>
      </c>
      <c r="K136" s="33"/>
      <c r="L136" s="33"/>
      <c r="M136" s="33">
        <f t="shared" si="30"/>
        <v>4702.8639999999996</v>
      </c>
      <c r="N136" s="36">
        <f t="shared" si="44"/>
        <v>46.028639999999996</v>
      </c>
      <c r="O136" s="33">
        <v>126.69</v>
      </c>
      <c r="P136" s="33">
        <v>115.62</v>
      </c>
      <c r="Q136" s="33"/>
      <c r="R136" s="33"/>
      <c r="S136" s="33"/>
      <c r="T136" s="33"/>
      <c r="U136" s="33"/>
      <c r="V136" s="1">
        <f t="shared" si="42"/>
        <v>0</v>
      </c>
      <c r="W136" s="36">
        <f t="shared" si="31"/>
        <v>288.33864</v>
      </c>
      <c r="X136" s="40">
        <f t="shared" si="43"/>
        <v>4414.5253599999996</v>
      </c>
      <c r="Y136" s="48"/>
    </row>
    <row r="137" spans="1:25" ht="27.95" customHeight="1" x14ac:dyDescent="0.25">
      <c r="A137" s="37">
        <f>A136+1</f>
        <v>110</v>
      </c>
      <c r="B137" s="30" t="s">
        <v>279</v>
      </c>
      <c r="C137" s="38" t="s">
        <v>280</v>
      </c>
      <c r="D137" s="5">
        <v>296</v>
      </c>
      <c r="E137" s="39">
        <f>D137*1.1507</f>
        <v>340.60720000000003</v>
      </c>
      <c r="F137" s="39">
        <f t="shared" si="40"/>
        <v>340.60720000000003</v>
      </c>
      <c r="G137" s="34">
        <v>15.2</v>
      </c>
      <c r="H137" s="34">
        <v>15.2</v>
      </c>
      <c r="I137" s="33">
        <f>D137*H137</f>
        <v>4499.2</v>
      </c>
      <c r="J137" s="33">
        <v>100</v>
      </c>
      <c r="K137" s="33">
        <v>836.4</v>
      </c>
      <c r="L137" s="33"/>
      <c r="M137" s="33">
        <f t="shared" si="30"/>
        <v>5435.5999999999995</v>
      </c>
      <c r="N137" s="36">
        <f t="shared" si="44"/>
        <v>44.991999999999997</v>
      </c>
      <c r="O137" s="33">
        <v>123.83</v>
      </c>
      <c r="P137" s="33">
        <v>432.84</v>
      </c>
      <c r="Q137" s="33"/>
      <c r="R137" s="33"/>
      <c r="S137" s="33"/>
      <c r="T137" s="33"/>
      <c r="U137" s="33"/>
      <c r="V137" s="1">
        <f t="shared" si="42"/>
        <v>0</v>
      </c>
      <c r="W137" s="36">
        <f t="shared" si="31"/>
        <v>601.66200000000003</v>
      </c>
      <c r="X137" s="40">
        <f t="shared" si="43"/>
        <v>4833.9379999999992</v>
      </c>
      <c r="Y137" s="42"/>
    </row>
    <row r="138" spans="1:25" ht="27.95" customHeight="1" x14ac:dyDescent="0.25">
      <c r="A138" s="37">
        <f>A137+1</f>
        <v>111</v>
      </c>
      <c r="B138" s="30" t="s">
        <v>239</v>
      </c>
      <c r="C138" s="38" t="s">
        <v>240</v>
      </c>
      <c r="D138" s="5">
        <v>278.8</v>
      </c>
      <c r="E138" s="39">
        <f t="shared" si="39"/>
        <v>320.81516000000005</v>
      </c>
      <c r="F138" s="39">
        <f t="shared" si="40"/>
        <v>320.81516000000005</v>
      </c>
      <c r="G138" s="34">
        <v>15.2</v>
      </c>
      <c r="H138" s="34">
        <v>15.2</v>
      </c>
      <c r="I138" s="33">
        <f t="shared" si="41"/>
        <v>4237.76</v>
      </c>
      <c r="J138" s="33">
        <v>100</v>
      </c>
      <c r="K138" s="33">
        <v>1394</v>
      </c>
      <c r="L138" s="33"/>
      <c r="M138" s="33">
        <f t="shared" si="30"/>
        <v>5731.76</v>
      </c>
      <c r="N138" s="36">
        <f t="shared" si="44"/>
        <v>42.377600000000001</v>
      </c>
      <c r="O138" s="33">
        <v>115.73</v>
      </c>
      <c r="P138" s="33">
        <v>468.33</v>
      </c>
      <c r="Q138" s="33"/>
      <c r="R138" s="33"/>
      <c r="S138" s="33"/>
      <c r="T138" s="33"/>
      <c r="U138" s="33"/>
      <c r="V138" s="1">
        <f t="shared" si="42"/>
        <v>0</v>
      </c>
      <c r="W138" s="36">
        <f t="shared" si="31"/>
        <v>626.43759999999997</v>
      </c>
      <c r="X138" s="40">
        <f t="shared" si="43"/>
        <v>5105.3224</v>
      </c>
      <c r="Y138" s="42"/>
    </row>
    <row r="139" spans="1:25" ht="27.95" customHeight="1" x14ac:dyDescent="0.25">
      <c r="A139" s="37">
        <f t="shared" si="45"/>
        <v>112</v>
      </c>
      <c r="B139" s="30" t="s">
        <v>241</v>
      </c>
      <c r="C139" s="38" t="s">
        <v>242</v>
      </c>
      <c r="D139" s="5">
        <v>324.45</v>
      </c>
      <c r="E139" s="39">
        <f t="shared" si="39"/>
        <v>373.34461500000003</v>
      </c>
      <c r="F139" s="39">
        <f t="shared" si="40"/>
        <v>373.34461500000003</v>
      </c>
      <c r="G139" s="34">
        <v>15.2</v>
      </c>
      <c r="H139" s="34">
        <v>15.2</v>
      </c>
      <c r="I139" s="33">
        <f t="shared" si="41"/>
        <v>4931.6399999999994</v>
      </c>
      <c r="J139" s="33">
        <v>100</v>
      </c>
      <c r="K139" s="33">
        <v>836.4</v>
      </c>
      <c r="L139" s="33"/>
      <c r="M139" s="33">
        <f t="shared" ref="M139:M170" si="46">I139+J139+K139+L139</f>
        <v>5868.0399999999991</v>
      </c>
      <c r="N139" s="36">
        <f t="shared" si="44"/>
        <v>49.316399999999994</v>
      </c>
      <c r="O139" s="33">
        <v>126.69</v>
      </c>
      <c r="P139" s="33">
        <v>495.46</v>
      </c>
      <c r="Q139" s="33"/>
      <c r="R139" s="33"/>
      <c r="S139" s="33"/>
      <c r="T139" s="33"/>
      <c r="U139" s="33"/>
      <c r="V139" s="1">
        <f t="shared" si="42"/>
        <v>0</v>
      </c>
      <c r="W139" s="36">
        <f t="shared" ref="W139:W170" si="47">SUM(N139+O139+P139+Q139+R139+S139+T139+U139)</f>
        <v>671.46640000000002</v>
      </c>
      <c r="X139" s="40">
        <f t="shared" si="43"/>
        <v>5196.5735999999988</v>
      </c>
      <c r="Y139" s="42"/>
    </row>
    <row r="140" spans="1:25" ht="27.95" customHeight="1" x14ac:dyDescent="0.25">
      <c r="A140" s="37">
        <f t="shared" si="45"/>
        <v>113</v>
      </c>
      <c r="B140" s="30" t="s">
        <v>243</v>
      </c>
      <c r="C140" s="38" t="s">
        <v>244</v>
      </c>
      <c r="D140" s="5">
        <v>302.82</v>
      </c>
      <c r="E140" s="39">
        <f t="shared" si="39"/>
        <v>348.45497399999999</v>
      </c>
      <c r="F140" s="39">
        <f t="shared" si="40"/>
        <v>348.45497399999999</v>
      </c>
      <c r="G140" s="34">
        <v>15.2</v>
      </c>
      <c r="H140" s="34">
        <v>15.2</v>
      </c>
      <c r="I140" s="33">
        <f t="shared" si="41"/>
        <v>4602.8639999999996</v>
      </c>
      <c r="J140" s="33">
        <v>100</v>
      </c>
      <c r="K140" s="33">
        <v>2230.4</v>
      </c>
      <c r="L140" s="33"/>
      <c r="M140" s="33">
        <f t="shared" si="46"/>
        <v>6933.2639999999992</v>
      </c>
      <c r="N140" s="36">
        <f t="shared" si="44"/>
        <v>46.028639999999996</v>
      </c>
      <c r="O140" s="33">
        <v>126.69</v>
      </c>
      <c r="P140" s="33">
        <v>674.83</v>
      </c>
      <c r="Q140" s="33"/>
      <c r="R140" s="33"/>
      <c r="S140" s="33"/>
      <c r="T140" s="33">
        <v>6085.72</v>
      </c>
      <c r="U140" s="33"/>
      <c r="V140" s="1">
        <f t="shared" si="42"/>
        <v>6085.72</v>
      </c>
      <c r="W140" s="36">
        <f t="shared" si="47"/>
        <v>6933.2686400000002</v>
      </c>
      <c r="X140" s="40">
        <f t="shared" si="43"/>
        <v>-4.640000001018052E-3</v>
      </c>
      <c r="Y140" s="42"/>
    </row>
    <row r="141" spans="1:25" ht="27.95" customHeight="1" x14ac:dyDescent="0.25">
      <c r="A141" s="37">
        <f t="shared" si="45"/>
        <v>114</v>
      </c>
      <c r="B141" s="37" t="s">
        <v>245</v>
      </c>
      <c r="C141" s="46" t="s">
        <v>246</v>
      </c>
      <c r="D141" s="5">
        <v>302.82</v>
      </c>
      <c r="E141" s="39">
        <f t="shared" si="39"/>
        <v>348.45497399999999</v>
      </c>
      <c r="F141" s="39">
        <f t="shared" si="40"/>
        <v>348.45497399999999</v>
      </c>
      <c r="G141" s="34">
        <v>15.2</v>
      </c>
      <c r="H141" s="34">
        <v>15.2</v>
      </c>
      <c r="I141" s="33">
        <f t="shared" si="41"/>
        <v>4602.8639999999996</v>
      </c>
      <c r="J141" s="33">
        <v>100</v>
      </c>
      <c r="K141" s="33">
        <v>1672.8</v>
      </c>
      <c r="L141" s="33"/>
      <c r="M141" s="33">
        <f t="shared" si="46"/>
        <v>6375.6639999999998</v>
      </c>
      <c r="N141" s="36">
        <f t="shared" si="44"/>
        <v>46.028639999999996</v>
      </c>
      <c r="O141" s="33">
        <v>126.69</v>
      </c>
      <c r="P141" s="33">
        <v>576.67999999999995</v>
      </c>
      <c r="Q141" s="33"/>
      <c r="R141" s="33"/>
      <c r="S141" s="33"/>
      <c r="T141" s="33"/>
      <c r="U141" s="33"/>
      <c r="V141" s="1">
        <f t="shared" si="42"/>
        <v>0</v>
      </c>
      <c r="W141" s="36">
        <f t="shared" si="47"/>
        <v>749.39863999999989</v>
      </c>
      <c r="X141" s="40">
        <f t="shared" si="43"/>
        <v>5626.2653599999994</v>
      </c>
      <c r="Y141" s="42"/>
    </row>
    <row r="142" spans="1:25" ht="27.95" customHeight="1" x14ac:dyDescent="0.25">
      <c r="A142" s="37">
        <f t="shared" si="45"/>
        <v>115</v>
      </c>
      <c r="B142" s="30" t="s">
        <v>248</v>
      </c>
      <c r="C142" s="38" t="s">
        <v>249</v>
      </c>
      <c r="D142" s="5">
        <v>302.82</v>
      </c>
      <c r="E142" s="39">
        <f t="shared" si="39"/>
        <v>348.45497399999999</v>
      </c>
      <c r="F142" s="39">
        <f t="shared" si="40"/>
        <v>348.45497399999999</v>
      </c>
      <c r="G142" s="34">
        <v>15.2</v>
      </c>
      <c r="H142" s="34">
        <v>15.2</v>
      </c>
      <c r="I142" s="33">
        <f t="shared" si="41"/>
        <v>4602.8639999999996</v>
      </c>
      <c r="J142" s="33">
        <v>100</v>
      </c>
      <c r="K142" s="33">
        <v>1115.2</v>
      </c>
      <c r="L142" s="33"/>
      <c r="M142" s="33">
        <f t="shared" si="46"/>
        <v>5818.0639999999994</v>
      </c>
      <c r="N142" s="36">
        <f t="shared" si="44"/>
        <v>46.028639999999996</v>
      </c>
      <c r="O142" s="33">
        <v>126.69</v>
      </c>
      <c r="P142" s="33">
        <v>487.46</v>
      </c>
      <c r="Q142" s="33"/>
      <c r="R142" s="33"/>
      <c r="S142" s="33"/>
      <c r="T142" s="33">
        <v>750</v>
      </c>
      <c r="U142" s="33"/>
      <c r="V142" s="1">
        <f t="shared" si="42"/>
        <v>750</v>
      </c>
      <c r="W142" s="36">
        <f t="shared" si="47"/>
        <v>1410.1786400000001</v>
      </c>
      <c r="X142" s="40">
        <f t="shared" si="43"/>
        <v>4407.8853599999993</v>
      </c>
      <c r="Y142" s="42"/>
    </row>
    <row r="143" spans="1:25" ht="27.95" customHeight="1" x14ac:dyDescent="0.25">
      <c r="A143" s="37">
        <f t="shared" si="45"/>
        <v>116</v>
      </c>
      <c r="B143" s="30" t="s">
        <v>250</v>
      </c>
      <c r="C143" s="38" t="s">
        <v>251</v>
      </c>
      <c r="D143" s="5">
        <v>302.82</v>
      </c>
      <c r="E143" s="39">
        <f t="shared" si="39"/>
        <v>348.45497399999999</v>
      </c>
      <c r="F143" s="39">
        <f t="shared" si="40"/>
        <v>348.45497399999999</v>
      </c>
      <c r="G143" s="34">
        <v>15.2</v>
      </c>
      <c r="H143" s="34">
        <v>15.2</v>
      </c>
      <c r="I143" s="33">
        <f t="shared" si="41"/>
        <v>4602.8639999999996</v>
      </c>
      <c r="J143" s="33">
        <v>100</v>
      </c>
      <c r="K143" s="33">
        <v>1672.8</v>
      </c>
      <c r="L143" s="33"/>
      <c r="M143" s="33">
        <f t="shared" si="46"/>
        <v>6375.6639999999998</v>
      </c>
      <c r="N143" s="36">
        <f t="shared" si="44"/>
        <v>46.028639999999996</v>
      </c>
      <c r="O143" s="33">
        <v>126.69</v>
      </c>
      <c r="P143" s="33">
        <v>576.67999999999995</v>
      </c>
      <c r="Q143" s="33"/>
      <c r="R143" s="33"/>
      <c r="S143" s="33"/>
      <c r="T143" s="33"/>
      <c r="U143" s="33"/>
      <c r="V143" s="1">
        <f t="shared" si="42"/>
        <v>0</v>
      </c>
      <c r="W143" s="36">
        <f t="shared" si="47"/>
        <v>749.39863999999989</v>
      </c>
      <c r="X143" s="40">
        <f t="shared" si="43"/>
        <v>5626.2653599999994</v>
      </c>
      <c r="Y143" s="42"/>
    </row>
    <row r="144" spans="1:25" ht="27.95" customHeight="1" x14ac:dyDescent="0.25">
      <c r="A144" s="37">
        <f t="shared" si="45"/>
        <v>117</v>
      </c>
      <c r="B144" s="37" t="s">
        <v>295</v>
      </c>
      <c r="C144" s="46" t="s">
        <v>247</v>
      </c>
      <c r="D144" s="5">
        <v>302.82</v>
      </c>
      <c r="E144" s="39">
        <f t="shared" si="39"/>
        <v>348.45497399999999</v>
      </c>
      <c r="F144" s="39">
        <f t="shared" si="40"/>
        <v>348.45497399999999</v>
      </c>
      <c r="G144" s="34">
        <v>15.2</v>
      </c>
      <c r="H144" s="34">
        <v>15.2</v>
      </c>
      <c r="I144" s="33">
        <f t="shared" si="41"/>
        <v>4602.8639999999996</v>
      </c>
      <c r="J144" s="33">
        <v>100</v>
      </c>
      <c r="K144" s="33"/>
      <c r="L144" s="33"/>
      <c r="M144" s="33">
        <f t="shared" si="46"/>
        <v>4702.8639999999996</v>
      </c>
      <c r="N144" s="36">
        <f t="shared" si="44"/>
        <v>46.028639999999996</v>
      </c>
      <c r="O144" s="33">
        <v>118.51</v>
      </c>
      <c r="P144" s="33">
        <v>115.62</v>
      </c>
      <c r="Q144" s="33"/>
      <c r="R144" s="33"/>
      <c r="S144" s="33"/>
      <c r="T144" s="33"/>
      <c r="U144" s="33"/>
      <c r="V144" s="1">
        <f t="shared" si="42"/>
        <v>0</v>
      </c>
      <c r="W144" s="36">
        <f t="shared" si="47"/>
        <v>280.15863999999999</v>
      </c>
      <c r="X144" s="40">
        <f t="shared" si="43"/>
        <v>4422.7053599999999</v>
      </c>
      <c r="Y144" s="42"/>
    </row>
    <row r="145" spans="1:27" ht="27.95" customHeight="1" x14ac:dyDescent="0.25">
      <c r="A145" s="37"/>
      <c r="B145" s="30"/>
      <c r="C145" s="57" t="s">
        <v>252</v>
      </c>
      <c r="D145" s="5"/>
      <c r="E145" s="39"/>
      <c r="F145" s="39"/>
      <c r="G145" s="34"/>
      <c r="H145" s="34"/>
      <c r="I145" s="33"/>
      <c r="J145" s="33"/>
      <c r="K145" s="33"/>
      <c r="L145" s="33"/>
      <c r="M145" s="33">
        <f t="shared" si="46"/>
        <v>0</v>
      </c>
      <c r="N145" s="36"/>
      <c r="O145" s="33"/>
      <c r="P145" s="33"/>
      <c r="Q145" s="33"/>
      <c r="R145" s="33"/>
      <c r="S145" s="33"/>
      <c r="T145" s="33"/>
      <c r="U145" s="33"/>
      <c r="V145" s="1"/>
      <c r="W145" s="36">
        <f t="shared" si="47"/>
        <v>0</v>
      </c>
      <c r="X145" s="40"/>
      <c r="Y145" s="50"/>
    </row>
    <row r="146" spans="1:27" ht="27.95" customHeight="1" x14ac:dyDescent="0.25">
      <c r="A146" s="37">
        <f>A90+1</f>
        <v>67</v>
      </c>
      <c r="B146" s="30" t="s">
        <v>351</v>
      </c>
      <c r="C146" s="38" t="s">
        <v>352</v>
      </c>
      <c r="D146" s="5">
        <v>443.42</v>
      </c>
      <c r="E146" s="39">
        <f>D146*1.1507</f>
        <v>510.24339400000002</v>
      </c>
      <c r="F146" s="39">
        <f>E146</f>
        <v>510.24339400000002</v>
      </c>
      <c r="G146" s="34">
        <v>15.2</v>
      </c>
      <c r="H146" s="34">
        <v>15.2</v>
      </c>
      <c r="I146" s="33">
        <f>D146*H146</f>
        <v>6739.9840000000004</v>
      </c>
      <c r="J146" s="33">
        <v>100</v>
      </c>
      <c r="K146" s="33"/>
      <c r="L146" s="33"/>
      <c r="M146" s="33">
        <f>I146+J146+K146+L146</f>
        <v>6839.9840000000004</v>
      </c>
      <c r="N146" s="36">
        <v>0</v>
      </c>
      <c r="O146" s="33">
        <v>185.51</v>
      </c>
      <c r="P146" s="33">
        <v>647.66</v>
      </c>
      <c r="Q146" s="33"/>
      <c r="R146" s="33"/>
      <c r="S146" s="33"/>
      <c r="T146" s="33"/>
      <c r="U146" s="33"/>
      <c r="V146" s="1">
        <f>SUM(Q146+R146+S146+T146+U146)</f>
        <v>0</v>
      </c>
      <c r="W146" s="36">
        <f>SUM(N146+O146+P146+Q146+R146+S146+T146+U146)</f>
        <v>833.17</v>
      </c>
      <c r="X146" s="40">
        <f>M146-W146</f>
        <v>6006.8140000000003</v>
      </c>
      <c r="Y146" s="42"/>
    </row>
    <row r="147" spans="1:27" ht="27" customHeight="1" x14ac:dyDescent="0.25">
      <c r="A147" s="37">
        <f>A144+1</f>
        <v>118</v>
      </c>
      <c r="B147" s="30" t="s">
        <v>253</v>
      </c>
      <c r="C147" s="38" t="s">
        <v>254</v>
      </c>
      <c r="D147" s="5">
        <v>390</v>
      </c>
      <c r="E147" s="39">
        <f t="shared" ref="E147:E156" si="48">D147*1.1507</f>
        <v>448.77300000000002</v>
      </c>
      <c r="F147" s="39">
        <f t="shared" ref="F147:F169" si="49">E147</f>
        <v>448.77300000000002</v>
      </c>
      <c r="G147" s="34">
        <v>15.2</v>
      </c>
      <c r="H147" s="34">
        <v>15.2</v>
      </c>
      <c r="I147" s="33">
        <f t="shared" ref="I147:I156" si="50">D147*H147</f>
        <v>5928</v>
      </c>
      <c r="J147" s="33">
        <v>100</v>
      </c>
      <c r="K147" s="33">
        <v>1394</v>
      </c>
      <c r="L147" s="33"/>
      <c r="M147" s="33">
        <f t="shared" si="46"/>
        <v>7422</v>
      </c>
      <c r="N147" s="36">
        <f t="shared" ref="N147:N152" si="51">I147*1%</f>
        <v>59.28</v>
      </c>
      <c r="O147" s="33">
        <v>185.51</v>
      </c>
      <c r="P147" s="33">
        <v>770.22</v>
      </c>
      <c r="Q147" s="33"/>
      <c r="R147" s="33"/>
      <c r="S147" s="33"/>
      <c r="T147" s="33"/>
      <c r="U147" s="33"/>
      <c r="V147" s="1">
        <f t="shared" ref="V147:V156" si="52">SUM(Q147+R147+S147+T147+U147)</f>
        <v>0</v>
      </c>
      <c r="W147" s="36">
        <f t="shared" si="47"/>
        <v>1015.01</v>
      </c>
      <c r="X147" s="40">
        <f t="shared" ref="X147:X156" si="53">M147-W147</f>
        <v>6406.99</v>
      </c>
      <c r="Y147" s="48"/>
    </row>
    <row r="148" spans="1:27" ht="27.95" customHeight="1" x14ac:dyDescent="0.25">
      <c r="A148" s="37">
        <f t="shared" ref="A148:A156" si="54">A147+1</f>
        <v>119</v>
      </c>
      <c r="B148" s="30" t="s">
        <v>255</v>
      </c>
      <c r="C148" s="38" t="s">
        <v>256</v>
      </c>
      <c r="D148" s="5">
        <v>367.5</v>
      </c>
      <c r="E148" s="39">
        <f t="shared" si="48"/>
        <v>422.88225</v>
      </c>
      <c r="F148" s="39">
        <f t="shared" si="49"/>
        <v>422.88225</v>
      </c>
      <c r="G148" s="34">
        <v>15.2</v>
      </c>
      <c r="H148" s="34">
        <v>15.2</v>
      </c>
      <c r="I148" s="33">
        <f t="shared" si="50"/>
        <v>5586</v>
      </c>
      <c r="J148" s="33">
        <v>100</v>
      </c>
      <c r="K148" s="33">
        <v>1394</v>
      </c>
      <c r="L148" s="33"/>
      <c r="M148" s="33">
        <f t="shared" si="46"/>
        <v>7080</v>
      </c>
      <c r="N148" s="36">
        <f t="shared" si="51"/>
        <v>55.86</v>
      </c>
      <c r="O148" s="33">
        <v>157.69999999999999</v>
      </c>
      <c r="P148" s="33">
        <v>701.13</v>
      </c>
      <c r="Q148" s="33"/>
      <c r="R148" s="33"/>
      <c r="S148" s="33"/>
      <c r="T148" s="33"/>
      <c r="U148" s="33"/>
      <c r="V148" s="1">
        <f t="shared" si="52"/>
        <v>0</v>
      </c>
      <c r="W148" s="36">
        <f t="shared" si="47"/>
        <v>914.69</v>
      </c>
      <c r="X148" s="40">
        <f t="shared" si="53"/>
        <v>6165.3099999999995</v>
      </c>
      <c r="Y148" s="48"/>
    </row>
    <row r="149" spans="1:27" ht="27.95" customHeight="1" x14ac:dyDescent="0.25">
      <c r="A149" s="37">
        <f>A148+1</f>
        <v>120</v>
      </c>
      <c r="B149" s="30" t="s">
        <v>257</v>
      </c>
      <c r="C149" s="38" t="s">
        <v>258</v>
      </c>
      <c r="D149" s="5">
        <v>376.94</v>
      </c>
      <c r="E149" s="39">
        <f t="shared" si="48"/>
        <v>433.74485800000002</v>
      </c>
      <c r="F149" s="39">
        <f t="shared" si="49"/>
        <v>433.74485800000002</v>
      </c>
      <c r="G149" s="34">
        <v>15.2</v>
      </c>
      <c r="H149" s="34">
        <v>15.2</v>
      </c>
      <c r="I149" s="33">
        <f t="shared" si="50"/>
        <v>5729.4879999999994</v>
      </c>
      <c r="J149" s="33">
        <v>100</v>
      </c>
      <c r="K149" s="33">
        <v>1951.6</v>
      </c>
      <c r="L149" s="33"/>
      <c r="M149" s="33">
        <f t="shared" si="46"/>
        <v>7781.0879999999997</v>
      </c>
      <c r="N149" s="36">
        <f t="shared" si="51"/>
        <v>57.294879999999992</v>
      </c>
      <c r="O149" s="33">
        <v>157.69999999999999</v>
      </c>
      <c r="P149" s="33">
        <v>828.04</v>
      </c>
      <c r="Q149" s="33"/>
      <c r="R149" s="33"/>
      <c r="S149" s="33"/>
      <c r="T149" s="33"/>
      <c r="U149" s="33"/>
      <c r="V149" s="1">
        <f t="shared" si="52"/>
        <v>0</v>
      </c>
      <c r="W149" s="36">
        <f t="shared" si="47"/>
        <v>1043.0348799999999</v>
      </c>
      <c r="X149" s="40">
        <f t="shared" si="53"/>
        <v>6738.0531199999996</v>
      </c>
      <c r="Y149" s="42"/>
    </row>
    <row r="150" spans="1:27" ht="27.95" customHeight="1" x14ac:dyDescent="0.25">
      <c r="A150" s="37">
        <f t="shared" si="54"/>
        <v>121</v>
      </c>
      <c r="B150" s="30" t="s">
        <v>259</v>
      </c>
      <c r="C150" s="38" t="s">
        <v>260</v>
      </c>
      <c r="D150" s="5">
        <v>376.94</v>
      </c>
      <c r="E150" s="39">
        <f t="shared" si="48"/>
        <v>433.74485800000002</v>
      </c>
      <c r="F150" s="39">
        <f t="shared" si="49"/>
        <v>433.74485800000002</v>
      </c>
      <c r="G150" s="34">
        <v>15.2</v>
      </c>
      <c r="H150" s="34">
        <v>15.2</v>
      </c>
      <c r="I150" s="33">
        <f t="shared" si="50"/>
        <v>5729.4879999999994</v>
      </c>
      <c r="J150" s="33">
        <v>100</v>
      </c>
      <c r="K150" s="33">
        <v>1115.2</v>
      </c>
      <c r="L150" s="33"/>
      <c r="M150" s="33">
        <f t="shared" si="46"/>
        <v>6944.6879999999992</v>
      </c>
      <c r="N150" s="36">
        <f t="shared" si="51"/>
        <v>57.294879999999992</v>
      </c>
      <c r="O150" s="33">
        <v>157.69999999999999</v>
      </c>
      <c r="P150" s="33">
        <v>676.88</v>
      </c>
      <c r="Q150" s="33"/>
      <c r="R150" s="33"/>
      <c r="S150" s="33"/>
      <c r="T150" s="33"/>
      <c r="U150" s="33"/>
      <c r="V150" s="1">
        <f t="shared" si="52"/>
        <v>0</v>
      </c>
      <c r="W150" s="36">
        <f t="shared" si="47"/>
        <v>891.87487999999996</v>
      </c>
      <c r="X150" s="40">
        <f t="shared" si="53"/>
        <v>6052.8131199999989</v>
      </c>
      <c r="Y150" s="42"/>
    </row>
    <row r="151" spans="1:27" ht="27.95" customHeight="1" x14ac:dyDescent="0.25">
      <c r="A151" s="37">
        <f t="shared" si="54"/>
        <v>122</v>
      </c>
      <c r="B151" s="37" t="s">
        <v>261</v>
      </c>
      <c r="C151" s="46" t="s">
        <v>262</v>
      </c>
      <c r="D151" s="5">
        <v>376.94</v>
      </c>
      <c r="E151" s="39">
        <f t="shared" si="48"/>
        <v>433.74485800000002</v>
      </c>
      <c r="F151" s="39">
        <f t="shared" si="49"/>
        <v>433.74485800000002</v>
      </c>
      <c r="G151" s="54">
        <v>15.2</v>
      </c>
      <c r="H151" s="34">
        <v>15.2</v>
      </c>
      <c r="I151" s="33">
        <f t="shared" si="50"/>
        <v>5729.4879999999994</v>
      </c>
      <c r="J151" s="33">
        <v>100</v>
      </c>
      <c r="K151" s="33">
        <v>836.4</v>
      </c>
      <c r="L151" s="33"/>
      <c r="M151" s="33">
        <f t="shared" si="46"/>
        <v>6665.887999999999</v>
      </c>
      <c r="N151" s="36">
        <f t="shared" si="51"/>
        <v>57.294879999999992</v>
      </c>
      <c r="O151" s="33">
        <v>157.69999999999999</v>
      </c>
      <c r="P151" s="33">
        <v>626.91999999999996</v>
      </c>
      <c r="Q151" s="33"/>
      <c r="R151" s="33"/>
      <c r="S151" s="33"/>
      <c r="T151" s="33"/>
      <c r="U151" s="33"/>
      <c r="V151" s="1">
        <f t="shared" si="52"/>
        <v>0</v>
      </c>
      <c r="W151" s="36">
        <f t="shared" si="47"/>
        <v>841.91487999999993</v>
      </c>
      <c r="X151" s="40">
        <f t="shared" si="53"/>
        <v>5823.9731199999987</v>
      </c>
      <c r="Y151" s="58"/>
    </row>
    <row r="152" spans="1:27" ht="27.95" customHeight="1" x14ac:dyDescent="0.25">
      <c r="A152" s="37">
        <f t="shared" si="54"/>
        <v>123</v>
      </c>
      <c r="B152" s="37" t="s">
        <v>263</v>
      </c>
      <c r="C152" s="46" t="s">
        <v>264</v>
      </c>
      <c r="D152" s="5">
        <v>376.94</v>
      </c>
      <c r="E152" s="39">
        <f t="shared" si="48"/>
        <v>433.74485800000002</v>
      </c>
      <c r="F152" s="39">
        <f t="shared" si="49"/>
        <v>433.74485800000002</v>
      </c>
      <c r="G152" s="54">
        <v>15.2</v>
      </c>
      <c r="H152" s="34">
        <v>15.2</v>
      </c>
      <c r="I152" s="33">
        <f t="shared" si="50"/>
        <v>5729.4879999999994</v>
      </c>
      <c r="J152" s="33">
        <v>100</v>
      </c>
      <c r="K152" s="33"/>
      <c r="L152" s="33"/>
      <c r="M152" s="33">
        <f t="shared" si="46"/>
        <v>5829.4879999999994</v>
      </c>
      <c r="N152" s="36">
        <f t="shared" si="51"/>
        <v>57.294879999999992</v>
      </c>
      <c r="O152" s="33">
        <v>157.69999999999999</v>
      </c>
      <c r="P152" s="33">
        <v>489.29</v>
      </c>
      <c r="Q152" s="33"/>
      <c r="R152" s="33"/>
      <c r="S152" s="33"/>
      <c r="T152" s="33"/>
      <c r="U152" s="33"/>
      <c r="V152" s="1">
        <f t="shared" si="52"/>
        <v>0</v>
      </c>
      <c r="W152" s="36">
        <f t="shared" si="47"/>
        <v>704.28487999999993</v>
      </c>
      <c r="X152" s="40">
        <f t="shared" si="53"/>
        <v>5125.2031199999992</v>
      </c>
      <c r="Y152" s="58"/>
    </row>
    <row r="153" spans="1:27" ht="27.95" customHeight="1" x14ac:dyDescent="0.25">
      <c r="A153" s="37">
        <f>A152+1</f>
        <v>124</v>
      </c>
      <c r="B153" s="37" t="s">
        <v>320</v>
      </c>
      <c r="C153" s="46" t="s">
        <v>321</v>
      </c>
      <c r="D153" s="5">
        <v>376.94</v>
      </c>
      <c r="E153" s="39">
        <f t="shared" si="48"/>
        <v>433.74485800000002</v>
      </c>
      <c r="F153" s="39">
        <f t="shared" si="49"/>
        <v>433.74485800000002</v>
      </c>
      <c r="G153" s="54">
        <v>15.2</v>
      </c>
      <c r="H153" s="34">
        <v>15.2</v>
      </c>
      <c r="I153" s="33">
        <f t="shared" si="50"/>
        <v>5729.4879999999994</v>
      </c>
      <c r="J153" s="33">
        <v>100</v>
      </c>
      <c r="K153" s="33"/>
      <c r="L153" s="33"/>
      <c r="M153" s="33">
        <f t="shared" si="46"/>
        <v>5829.4879999999994</v>
      </c>
      <c r="N153" s="36">
        <v>0</v>
      </c>
      <c r="O153" s="33">
        <v>157.69999999999999</v>
      </c>
      <c r="P153" s="33">
        <v>489.29</v>
      </c>
      <c r="Q153" s="33"/>
      <c r="R153" s="33"/>
      <c r="S153" s="33"/>
      <c r="T153" s="33"/>
      <c r="U153" s="33"/>
      <c r="V153" s="1">
        <f t="shared" si="52"/>
        <v>0</v>
      </c>
      <c r="W153" s="36">
        <f t="shared" si="47"/>
        <v>646.99</v>
      </c>
      <c r="X153" s="40">
        <f t="shared" si="53"/>
        <v>5182.4979999999996</v>
      </c>
      <c r="Y153" s="58"/>
    </row>
    <row r="154" spans="1:27" ht="27.95" customHeight="1" x14ac:dyDescent="0.25">
      <c r="A154" s="37">
        <f>A153+1</f>
        <v>125</v>
      </c>
      <c r="B154" s="30" t="s">
        <v>323</v>
      </c>
      <c r="C154" s="38" t="s">
        <v>324</v>
      </c>
      <c r="D154" s="5">
        <v>376.94</v>
      </c>
      <c r="E154" s="39">
        <f t="shared" si="48"/>
        <v>433.74485800000002</v>
      </c>
      <c r="F154" s="39">
        <f t="shared" si="49"/>
        <v>433.74485800000002</v>
      </c>
      <c r="G154" s="34">
        <v>15.2</v>
      </c>
      <c r="H154" s="34">
        <v>15.2</v>
      </c>
      <c r="I154" s="33">
        <f t="shared" si="50"/>
        <v>5729.4879999999994</v>
      </c>
      <c r="J154" s="33">
        <v>100</v>
      </c>
      <c r="K154" s="33"/>
      <c r="L154" s="33"/>
      <c r="M154" s="33">
        <f t="shared" si="46"/>
        <v>5829.4879999999994</v>
      </c>
      <c r="N154" s="36">
        <f>I154*1%</f>
        <v>57.294879999999992</v>
      </c>
      <c r="O154" s="33">
        <v>157.69999999999999</v>
      </c>
      <c r="P154" s="33">
        <v>489.29</v>
      </c>
      <c r="Q154" s="33"/>
      <c r="R154" s="33"/>
      <c r="S154" s="33"/>
      <c r="T154" s="33"/>
      <c r="U154" s="33"/>
      <c r="V154" s="1">
        <f t="shared" si="52"/>
        <v>0</v>
      </c>
      <c r="W154" s="36">
        <f t="shared" si="47"/>
        <v>704.28487999999993</v>
      </c>
      <c r="X154" s="40">
        <f t="shared" si="53"/>
        <v>5125.2031199999992</v>
      </c>
    </row>
    <row r="155" spans="1:27" ht="27.95" customHeight="1" x14ac:dyDescent="0.25">
      <c r="A155" s="37">
        <f>A154+1</f>
        <v>126</v>
      </c>
      <c r="B155" s="30" t="s">
        <v>265</v>
      </c>
      <c r="C155" s="38" t="s">
        <v>266</v>
      </c>
      <c r="D155" s="5">
        <v>302.82</v>
      </c>
      <c r="E155" s="39">
        <f t="shared" si="48"/>
        <v>348.45497399999999</v>
      </c>
      <c r="F155" s="39">
        <f t="shared" si="49"/>
        <v>348.45497399999999</v>
      </c>
      <c r="G155" s="34">
        <v>15.2</v>
      </c>
      <c r="H155" s="34">
        <v>15.2</v>
      </c>
      <c r="I155" s="33">
        <f t="shared" si="50"/>
        <v>4602.8639999999996</v>
      </c>
      <c r="J155" s="33">
        <v>100</v>
      </c>
      <c r="K155" s="33">
        <v>1951.6</v>
      </c>
      <c r="L155" s="33"/>
      <c r="M155" s="33">
        <f t="shared" si="46"/>
        <v>6654.4639999999999</v>
      </c>
      <c r="N155" s="36">
        <f>I155*1%</f>
        <v>46.028639999999996</v>
      </c>
      <c r="O155" s="33">
        <v>123.28</v>
      </c>
      <c r="P155" s="33">
        <v>624.87</v>
      </c>
      <c r="Q155" s="33"/>
      <c r="R155" s="33"/>
      <c r="S155" s="33"/>
      <c r="T155" s="33"/>
      <c r="U155" s="33"/>
      <c r="V155" s="1">
        <f t="shared" si="52"/>
        <v>0</v>
      </c>
      <c r="W155" s="36">
        <f t="shared" si="47"/>
        <v>794.17863999999997</v>
      </c>
      <c r="X155" s="40">
        <f t="shared" si="53"/>
        <v>5860.2853599999999</v>
      </c>
      <c r="Y155" s="42"/>
    </row>
    <row r="156" spans="1:27" ht="27.95" customHeight="1" x14ac:dyDescent="0.25">
      <c r="A156" s="37">
        <f t="shared" si="54"/>
        <v>127</v>
      </c>
      <c r="B156" s="30" t="s">
        <v>267</v>
      </c>
      <c r="C156" s="46" t="s">
        <v>268</v>
      </c>
      <c r="D156" s="5">
        <v>302.82</v>
      </c>
      <c r="E156" s="39">
        <f t="shared" si="48"/>
        <v>348.45497399999999</v>
      </c>
      <c r="F156" s="39">
        <f t="shared" si="49"/>
        <v>348.45497399999999</v>
      </c>
      <c r="G156" s="34">
        <v>15.2</v>
      </c>
      <c r="H156" s="34">
        <v>15.2</v>
      </c>
      <c r="I156" s="33">
        <f t="shared" si="50"/>
        <v>4602.8639999999996</v>
      </c>
      <c r="J156" s="33">
        <v>100</v>
      </c>
      <c r="K156" s="33">
        <v>1394</v>
      </c>
      <c r="L156" s="33"/>
      <c r="M156" s="33">
        <f t="shared" si="46"/>
        <v>6096.8639999999996</v>
      </c>
      <c r="N156" s="36">
        <f>I156*1%</f>
        <v>46.028639999999996</v>
      </c>
      <c r="O156" s="33">
        <v>123.28</v>
      </c>
      <c r="P156" s="33">
        <v>532.07000000000005</v>
      </c>
      <c r="Q156" s="33"/>
      <c r="R156" s="33"/>
      <c r="S156" s="33"/>
      <c r="T156" s="33">
        <v>500</v>
      </c>
      <c r="U156" s="33"/>
      <c r="V156" s="1">
        <f t="shared" si="52"/>
        <v>500</v>
      </c>
      <c r="W156" s="36">
        <f t="shared" si="47"/>
        <v>1201.3786399999999</v>
      </c>
      <c r="X156" s="40">
        <f t="shared" si="53"/>
        <v>4895.4853599999997</v>
      </c>
      <c r="Y156" s="43"/>
    </row>
    <row r="157" spans="1:27" ht="27.95" customHeight="1" x14ac:dyDescent="0.25">
      <c r="A157" s="37"/>
      <c r="B157" s="30"/>
      <c r="C157" s="31" t="s">
        <v>269</v>
      </c>
      <c r="D157" s="5"/>
      <c r="E157" s="39"/>
      <c r="F157" s="39"/>
      <c r="G157" s="34"/>
      <c r="H157" s="34"/>
      <c r="I157" s="33"/>
      <c r="J157" s="33"/>
      <c r="K157" s="33"/>
      <c r="L157" s="33"/>
      <c r="M157" s="33">
        <f t="shared" si="46"/>
        <v>0</v>
      </c>
      <c r="N157" s="36"/>
      <c r="O157" s="33"/>
      <c r="P157" s="33"/>
      <c r="Q157" s="33"/>
      <c r="R157" s="33"/>
      <c r="S157" s="33"/>
      <c r="T157" s="33"/>
      <c r="U157" s="33"/>
      <c r="V157" s="1"/>
      <c r="W157" s="36">
        <f t="shared" si="47"/>
        <v>0</v>
      </c>
      <c r="X157" s="40"/>
    </row>
    <row r="158" spans="1:27" ht="27.95" customHeight="1" x14ac:dyDescent="0.25">
      <c r="A158" s="37">
        <f>A156+1</f>
        <v>128</v>
      </c>
      <c r="B158" s="30" t="s">
        <v>274</v>
      </c>
      <c r="C158" s="49" t="s">
        <v>275</v>
      </c>
      <c r="D158" s="5">
        <v>449.9</v>
      </c>
      <c r="E158" s="39">
        <f>D158*1.1507</f>
        <v>517.69992999999999</v>
      </c>
      <c r="F158" s="39">
        <f t="shared" si="49"/>
        <v>517.69992999999999</v>
      </c>
      <c r="G158" s="37">
        <v>15.2</v>
      </c>
      <c r="H158" s="34">
        <v>15.2</v>
      </c>
      <c r="I158" s="33">
        <f>D158*H158</f>
        <v>6838.48</v>
      </c>
      <c r="J158" s="33">
        <v>100</v>
      </c>
      <c r="K158" s="33">
        <v>836.4</v>
      </c>
      <c r="L158" s="33"/>
      <c r="M158" s="33">
        <f t="shared" si="46"/>
        <v>7774.8799999999992</v>
      </c>
      <c r="N158" s="36">
        <v>0</v>
      </c>
      <c r="O158" s="33">
        <v>188.22</v>
      </c>
      <c r="P158" s="33">
        <v>826.72</v>
      </c>
      <c r="Q158" s="33"/>
      <c r="R158" s="33"/>
      <c r="S158" s="33"/>
      <c r="T158" s="33"/>
      <c r="U158" s="33"/>
      <c r="V158" s="1">
        <f>SUM(Q158+R158+S158+T158+U158)</f>
        <v>0</v>
      </c>
      <c r="W158" s="36">
        <f t="shared" si="47"/>
        <v>1014.94</v>
      </c>
      <c r="X158" s="40">
        <f>M158-W158</f>
        <v>6759.9399999999987</v>
      </c>
      <c r="Y158" s="42"/>
    </row>
    <row r="159" spans="1:27" ht="27.95" customHeight="1" x14ac:dyDescent="0.25">
      <c r="A159" s="37">
        <f>A158+1</f>
        <v>129</v>
      </c>
      <c r="B159" s="30" t="s">
        <v>71</v>
      </c>
      <c r="C159" s="38" t="s">
        <v>72</v>
      </c>
      <c r="D159" s="5">
        <v>449.98</v>
      </c>
      <c r="E159" s="39">
        <f>D159*1.1507</f>
        <v>517.79198600000007</v>
      </c>
      <c r="F159" s="39">
        <f t="shared" si="49"/>
        <v>517.79198600000007</v>
      </c>
      <c r="G159" s="34">
        <v>15.2</v>
      </c>
      <c r="H159" s="34">
        <v>15.2</v>
      </c>
      <c r="I159" s="33">
        <f>D159*H159</f>
        <v>6839.6959999999999</v>
      </c>
      <c r="J159" s="33">
        <v>100</v>
      </c>
      <c r="K159" s="33">
        <v>1672.8</v>
      </c>
      <c r="L159" s="33">
        <v>361.99</v>
      </c>
      <c r="M159" s="33">
        <f t="shared" si="46"/>
        <v>8974.485999999999</v>
      </c>
      <c r="N159" s="36">
        <f>I159*1%</f>
        <v>68.396960000000007</v>
      </c>
      <c r="O159" s="33">
        <v>188.22</v>
      </c>
      <c r="P159" s="33">
        <v>1005.63</v>
      </c>
      <c r="Q159" s="33"/>
      <c r="R159" s="33"/>
      <c r="S159" s="36"/>
      <c r="T159" s="36"/>
      <c r="U159" s="33"/>
      <c r="V159" s="1">
        <f>SUM(Q159+R159+S159+T159+U159)</f>
        <v>0</v>
      </c>
      <c r="W159" s="36">
        <f t="shared" si="47"/>
        <v>1262.2469599999999</v>
      </c>
      <c r="X159" s="40">
        <f>M159-W159</f>
        <v>7712.2390399999986</v>
      </c>
      <c r="Y159" s="42"/>
      <c r="Z159" s="36"/>
      <c r="AA159" s="40"/>
    </row>
    <row r="160" spans="1:27" ht="24.75" customHeight="1" x14ac:dyDescent="0.3">
      <c r="A160" s="37">
        <f>A159+1</f>
        <v>130</v>
      </c>
      <c r="B160" s="44" t="s">
        <v>51</v>
      </c>
      <c r="C160" s="45" t="s">
        <v>294</v>
      </c>
      <c r="D160" s="5">
        <v>344.01</v>
      </c>
      <c r="E160" s="39">
        <f>D160*1.1507</f>
        <v>395.852307</v>
      </c>
      <c r="F160" s="39">
        <f>E160</f>
        <v>395.852307</v>
      </c>
      <c r="G160" s="34">
        <v>15.2</v>
      </c>
      <c r="H160" s="34">
        <v>15.2</v>
      </c>
      <c r="I160" s="33">
        <f>D160*H160</f>
        <v>5228.9519999999993</v>
      </c>
      <c r="J160" s="33">
        <v>100</v>
      </c>
      <c r="K160" s="33"/>
      <c r="L160" s="33"/>
      <c r="M160" s="33">
        <f t="shared" si="46"/>
        <v>5328.9519999999993</v>
      </c>
      <c r="N160" s="36">
        <f>I160*1%</f>
        <v>52.289519999999996</v>
      </c>
      <c r="O160" s="33">
        <v>151.12</v>
      </c>
      <c r="P160" s="33">
        <v>421.24</v>
      </c>
      <c r="Q160" s="33"/>
      <c r="R160" s="33"/>
      <c r="S160" s="33"/>
      <c r="T160" s="33"/>
      <c r="U160" s="33"/>
      <c r="V160" s="1">
        <f>SUM(Q160+R160+S160+T160+U160)</f>
        <v>0</v>
      </c>
      <c r="W160" s="36">
        <f t="shared" si="47"/>
        <v>624.64951999999994</v>
      </c>
      <c r="X160" s="40">
        <f>M160-W160</f>
        <v>4704.3024799999994</v>
      </c>
      <c r="Y160" s="42"/>
    </row>
    <row r="161" spans="1:25" ht="27.95" customHeight="1" x14ac:dyDescent="0.25">
      <c r="A161" s="37"/>
      <c r="B161" s="37"/>
      <c r="C161" s="31" t="s">
        <v>276</v>
      </c>
      <c r="D161" s="5"/>
      <c r="E161" s="39"/>
      <c r="F161" s="39"/>
      <c r="G161" s="34"/>
      <c r="H161" s="34"/>
      <c r="I161" s="33"/>
      <c r="J161" s="33"/>
      <c r="K161" s="33"/>
      <c r="L161" s="33"/>
      <c r="M161" s="33">
        <f t="shared" si="46"/>
        <v>0</v>
      </c>
      <c r="N161" s="55"/>
      <c r="O161" s="33"/>
      <c r="P161" s="33"/>
      <c r="Q161" s="33"/>
      <c r="R161" s="33"/>
      <c r="S161" s="33"/>
      <c r="T161" s="33"/>
      <c r="U161" s="33"/>
      <c r="V161" s="1"/>
      <c r="W161" s="36">
        <f t="shared" si="47"/>
        <v>0</v>
      </c>
      <c r="X161" s="40"/>
    </row>
    <row r="162" spans="1:25" ht="27.95" customHeight="1" x14ac:dyDescent="0.25">
      <c r="A162" s="37">
        <f>A160+1</f>
        <v>131</v>
      </c>
      <c r="B162" s="30" t="s">
        <v>277</v>
      </c>
      <c r="C162" s="38" t="s">
        <v>278</v>
      </c>
      <c r="D162" s="5">
        <v>431.77</v>
      </c>
      <c r="E162" s="39">
        <f>D162*1.1507</f>
        <v>496.837739</v>
      </c>
      <c r="F162" s="39">
        <f t="shared" si="49"/>
        <v>496.837739</v>
      </c>
      <c r="G162" s="34">
        <v>15.2</v>
      </c>
      <c r="H162" s="34">
        <v>15.2</v>
      </c>
      <c r="I162" s="33">
        <f>D162*H162</f>
        <v>6562.9039999999995</v>
      </c>
      <c r="J162" s="33">
        <v>100</v>
      </c>
      <c r="K162" s="33">
        <v>1672.8</v>
      </c>
      <c r="L162" s="33"/>
      <c r="M162" s="33">
        <f t="shared" si="46"/>
        <v>8335.7039999999997</v>
      </c>
      <c r="N162" s="36">
        <v>0</v>
      </c>
      <c r="O162" s="33">
        <v>180.63</v>
      </c>
      <c r="P162" s="33">
        <v>946.51</v>
      </c>
      <c r="Q162" s="33"/>
      <c r="R162" s="33"/>
      <c r="S162" s="33"/>
      <c r="T162" s="33"/>
      <c r="U162" s="33"/>
      <c r="V162" s="1">
        <f>SUM(Q162+R162+S162+T162+U162)</f>
        <v>0</v>
      </c>
      <c r="W162" s="36">
        <f t="shared" si="47"/>
        <v>1127.1399999999999</v>
      </c>
      <c r="X162" s="40">
        <f>M162-W162</f>
        <v>7208.5640000000003</v>
      </c>
      <c r="Y162" s="42"/>
    </row>
    <row r="163" spans="1:25" ht="27.95" customHeight="1" x14ac:dyDescent="0.25">
      <c r="A163" s="37">
        <f>A162+1</f>
        <v>132</v>
      </c>
      <c r="B163" s="37" t="s">
        <v>335</v>
      </c>
      <c r="C163" s="46" t="s">
        <v>281</v>
      </c>
      <c r="D163" s="5">
        <v>278.8</v>
      </c>
      <c r="E163" s="39">
        <f>D163*1.1507</f>
        <v>320.81516000000005</v>
      </c>
      <c r="F163" s="39">
        <f t="shared" si="49"/>
        <v>320.81516000000005</v>
      </c>
      <c r="G163" s="34">
        <v>15.2</v>
      </c>
      <c r="H163" s="34">
        <v>15.2</v>
      </c>
      <c r="I163" s="33">
        <f>D163*H163</f>
        <v>4237.76</v>
      </c>
      <c r="J163" s="33">
        <v>100</v>
      </c>
      <c r="K163" s="33">
        <v>836.4</v>
      </c>
      <c r="L163" s="33"/>
      <c r="M163" s="33">
        <f t="shared" si="46"/>
        <v>5174.16</v>
      </c>
      <c r="N163" s="36">
        <f>I163*1%</f>
        <v>42.377600000000001</v>
      </c>
      <c r="O163" s="33">
        <v>93.86</v>
      </c>
      <c r="P163" s="33">
        <v>138.09</v>
      </c>
      <c r="Q163" s="33"/>
      <c r="R163" s="33"/>
      <c r="S163" s="33"/>
      <c r="T163" s="33"/>
      <c r="U163" s="33"/>
      <c r="V163" s="1">
        <f>SUM(Q163+R163+S163+T163+U163)</f>
        <v>0</v>
      </c>
      <c r="W163" s="36">
        <f t="shared" si="47"/>
        <v>274.32759999999996</v>
      </c>
      <c r="X163" s="40">
        <f>M163-W163</f>
        <v>4899.8324000000002</v>
      </c>
      <c r="Y163" s="42"/>
    </row>
    <row r="164" spans="1:25" ht="27.95" customHeight="1" x14ac:dyDescent="0.25">
      <c r="A164" s="37"/>
      <c r="B164" s="37"/>
      <c r="C164" s="51" t="s">
        <v>282</v>
      </c>
      <c r="D164" s="5"/>
      <c r="E164" s="39"/>
      <c r="F164" s="39"/>
      <c r="G164" s="34"/>
      <c r="H164" s="34"/>
      <c r="I164" s="33"/>
      <c r="J164" s="33"/>
      <c r="K164" s="33"/>
      <c r="L164" s="33"/>
      <c r="M164" s="33">
        <f t="shared" si="46"/>
        <v>0</v>
      </c>
      <c r="N164" s="55"/>
      <c r="O164" s="33"/>
      <c r="P164" s="33"/>
      <c r="Q164" s="33"/>
      <c r="R164" s="33"/>
      <c r="S164" s="33"/>
      <c r="T164" s="33"/>
      <c r="U164" s="33"/>
      <c r="V164" s="1"/>
      <c r="W164" s="36">
        <f t="shared" si="47"/>
        <v>0</v>
      </c>
      <c r="X164" s="40"/>
      <c r="Y164" s="42"/>
    </row>
    <row r="165" spans="1:25" ht="27.95" customHeight="1" x14ac:dyDescent="0.25">
      <c r="A165" s="37">
        <f>A163+1</f>
        <v>133</v>
      </c>
      <c r="B165" s="37" t="s">
        <v>327</v>
      </c>
      <c r="C165" s="46" t="s">
        <v>286</v>
      </c>
      <c r="D165" s="5">
        <v>419.62</v>
      </c>
      <c r="E165" s="39">
        <f>D165*1.1507</f>
        <v>482.85673400000002</v>
      </c>
      <c r="F165" s="39">
        <f>E165</f>
        <v>482.85673400000002</v>
      </c>
      <c r="G165" s="34">
        <v>15.2</v>
      </c>
      <c r="H165" s="34">
        <v>15.2</v>
      </c>
      <c r="I165" s="33">
        <f>D165*H165</f>
        <v>6378.2240000000002</v>
      </c>
      <c r="J165" s="33">
        <v>100</v>
      </c>
      <c r="K165" s="33"/>
      <c r="L165" s="33"/>
      <c r="M165" s="33">
        <f t="shared" si="46"/>
        <v>6478.2240000000002</v>
      </c>
      <c r="N165" s="36">
        <f>I165*1%</f>
        <v>63.782240000000002</v>
      </c>
      <c r="O165" s="33">
        <v>175.56</v>
      </c>
      <c r="P165" s="33">
        <v>593.29</v>
      </c>
      <c r="Q165" s="33"/>
      <c r="R165" s="33"/>
      <c r="S165" s="33"/>
      <c r="T165" s="33">
        <v>1000</v>
      </c>
      <c r="U165" s="33"/>
      <c r="V165" s="1">
        <f>SUM(Q165+R165+S165+T165+U165)</f>
        <v>1000</v>
      </c>
      <c r="W165" s="36">
        <f t="shared" si="47"/>
        <v>1832.6322399999999</v>
      </c>
      <c r="X165" s="40">
        <f>M165-W165</f>
        <v>4645.5917600000002</v>
      </c>
      <c r="Y165" s="42"/>
    </row>
    <row r="166" spans="1:25" ht="27.95" customHeight="1" x14ac:dyDescent="0.25">
      <c r="A166" s="37"/>
      <c r="B166" s="37"/>
      <c r="C166" s="51" t="s">
        <v>285</v>
      </c>
      <c r="D166" s="5"/>
      <c r="E166" s="39"/>
      <c r="F166" s="39"/>
      <c r="G166" s="34"/>
      <c r="H166" s="34"/>
      <c r="I166" s="33"/>
      <c r="J166" s="33"/>
      <c r="K166" s="33"/>
      <c r="L166" s="33"/>
      <c r="M166" s="33">
        <f t="shared" si="46"/>
        <v>0</v>
      </c>
      <c r="N166" s="55"/>
      <c r="O166" s="33"/>
      <c r="P166" s="33"/>
      <c r="Q166" s="33"/>
      <c r="R166" s="33"/>
      <c r="S166" s="33"/>
      <c r="T166" s="33"/>
      <c r="U166" s="33"/>
      <c r="V166" s="1"/>
      <c r="W166" s="36">
        <f t="shared" si="47"/>
        <v>0</v>
      </c>
      <c r="X166" s="40"/>
      <c r="Y166" s="42"/>
    </row>
    <row r="167" spans="1:25" ht="21.75" customHeight="1" x14ac:dyDescent="0.3">
      <c r="A167" s="59"/>
      <c r="B167" s="37"/>
      <c r="C167" s="60" t="s">
        <v>315</v>
      </c>
      <c r="D167" s="5"/>
      <c r="E167" s="39"/>
      <c r="F167" s="39"/>
      <c r="G167" s="34"/>
      <c r="H167" s="34"/>
      <c r="I167" s="33"/>
      <c r="J167" s="33"/>
      <c r="K167" s="33"/>
      <c r="L167" s="33"/>
      <c r="M167" s="33">
        <f t="shared" si="46"/>
        <v>0</v>
      </c>
      <c r="N167" s="55"/>
      <c r="O167" s="33"/>
      <c r="P167" s="33"/>
      <c r="Q167" s="33"/>
      <c r="R167" s="33"/>
      <c r="S167" s="33"/>
      <c r="T167" s="33"/>
      <c r="U167" s="33"/>
      <c r="V167" s="1"/>
      <c r="W167" s="36">
        <f t="shared" si="47"/>
        <v>0</v>
      </c>
      <c r="X167" s="40"/>
    </row>
    <row r="168" spans="1:25" ht="21.75" customHeight="1" x14ac:dyDescent="0.3">
      <c r="A168" s="59">
        <f>A165+1</f>
        <v>134</v>
      </c>
      <c r="B168" s="37" t="s">
        <v>299</v>
      </c>
      <c r="C168" s="6" t="s">
        <v>300</v>
      </c>
      <c r="D168" s="5">
        <v>443.42</v>
      </c>
      <c r="E168" s="39">
        <f>D168*1.1507</f>
        <v>510.24339400000002</v>
      </c>
      <c r="F168" s="39">
        <f t="shared" si="49"/>
        <v>510.24339400000002</v>
      </c>
      <c r="G168" s="34">
        <v>15.2</v>
      </c>
      <c r="H168" s="34">
        <v>13.2</v>
      </c>
      <c r="I168" s="33">
        <f>D168*H168</f>
        <v>5853.1440000000002</v>
      </c>
      <c r="J168" s="33">
        <v>100</v>
      </c>
      <c r="K168" s="33"/>
      <c r="L168" s="33"/>
      <c r="M168" s="33">
        <f t="shared" si="46"/>
        <v>5953.1440000000002</v>
      </c>
      <c r="N168" s="55">
        <v>0</v>
      </c>
      <c r="O168" s="33">
        <v>185.51</v>
      </c>
      <c r="P168" s="33">
        <v>658.11</v>
      </c>
      <c r="Q168" s="33"/>
      <c r="R168" s="33"/>
      <c r="S168" s="33"/>
      <c r="T168" s="33"/>
      <c r="U168" s="33"/>
      <c r="V168" s="1">
        <f>SUM(Q168+R168+S168+T168+U168)</f>
        <v>0</v>
      </c>
      <c r="W168" s="36">
        <f t="shared" si="47"/>
        <v>843.62</v>
      </c>
      <c r="X168" s="40">
        <f>M168-W168</f>
        <v>5109.5240000000003</v>
      </c>
      <c r="Y168" s="42"/>
    </row>
    <row r="169" spans="1:25" ht="26.25" customHeight="1" x14ac:dyDescent="0.3">
      <c r="A169" s="59">
        <f>A168+1</f>
        <v>135</v>
      </c>
      <c r="B169" s="37" t="s">
        <v>317</v>
      </c>
      <c r="C169" s="6" t="s">
        <v>316</v>
      </c>
      <c r="D169" s="5">
        <v>397.2</v>
      </c>
      <c r="E169" s="39">
        <f>D169*1.1507</f>
        <v>457.05804000000001</v>
      </c>
      <c r="F169" s="39">
        <f t="shared" si="49"/>
        <v>457.05804000000001</v>
      </c>
      <c r="G169" s="34">
        <v>15.2</v>
      </c>
      <c r="H169" s="34">
        <v>15.2</v>
      </c>
      <c r="I169" s="33">
        <f>D169*H169</f>
        <v>6037.44</v>
      </c>
      <c r="J169" s="33">
        <v>100</v>
      </c>
      <c r="K169" s="33"/>
      <c r="L169" s="33"/>
      <c r="M169" s="33">
        <f t="shared" si="46"/>
        <v>6137.44</v>
      </c>
      <c r="N169" s="55"/>
      <c r="O169" s="33">
        <v>0</v>
      </c>
      <c r="P169" s="33">
        <v>528.47</v>
      </c>
      <c r="Q169" s="33"/>
      <c r="R169" s="33"/>
      <c r="S169" s="33"/>
      <c r="T169" s="33"/>
      <c r="U169" s="33"/>
      <c r="V169" s="1">
        <f>SUM(Q169+R169+S169+T169+U169)</f>
        <v>0</v>
      </c>
      <c r="W169" s="36">
        <f t="shared" si="47"/>
        <v>528.47</v>
      </c>
      <c r="X169" s="40">
        <f>M169-W169</f>
        <v>5608.9699999999993</v>
      </c>
    </row>
    <row r="170" spans="1:25" ht="27.95" customHeight="1" x14ac:dyDescent="0.25">
      <c r="A170" s="37">
        <f>A169+1</f>
        <v>136</v>
      </c>
      <c r="B170" s="30" t="s">
        <v>302</v>
      </c>
      <c r="C170" s="38" t="s">
        <v>301</v>
      </c>
      <c r="D170" s="5">
        <v>324.45</v>
      </c>
      <c r="E170" s="39">
        <f>D170*1.1507</f>
        <v>373.34461500000003</v>
      </c>
      <c r="F170" s="39">
        <f>E170</f>
        <v>373.34461500000003</v>
      </c>
      <c r="G170" s="34">
        <v>15.2</v>
      </c>
      <c r="H170" s="34">
        <v>15.2</v>
      </c>
      <c r="I170" s="33">
        <f>D170*H170</f>
        <v>4931.6399999999994</v>
      </c>
      <c r="J170" s="33">
        <v>100</v>
      </c>
      <c r="K170" s="33"/>
      <c r="L170" s="33"/>
      <c r="M170" s="33">
        <f t="shared" si="46"/>
        <v>5031.6399999999994</v>
      </c>
      <c r="N170" s="36">
        <f>I170*1%</f>
        <v>49.316399999999994</v>
      </c>
      <c r="O170" s="33">
        <v>131.78</v>
      </c>
      <c r="P170" s="33">
        <v>151.38999999999999</v>
      </c>
      <c r="Q170" s="33"/>
      <c r="R170" s="33"/>
      <c r="S170" s="33"/>
      <c r="T170" s="33">
        <v>500</v>
      </c>
      <c r="U170" s="33"/>
      <c r="V170" s="1">
        <f>SUM(Q170+R170+S170+T170+U170)</f>
        <v>500</v>
      </c>
      <c r="W170" s="36">
        <f t="shared" si="47"/>
        <v>832.4864</v>
      </c>
      <c r="X170" s="40">
        <f>M170-W170</f>
        <v>4199.1535999999996</v>
      </c>
      <c r="Y170" s="42"/>
    </row>
    <row r="171" spans="1:25" ht="27.95" customHeight="1" x14ac:dyDescent="0.25">
      <c r="A171" s="30"/>
      <c r="C171" s="6"/>
      <c r="D171" s="61"/>
      <c r="E171" s="39"/>
      <c r="F171" s="39"/>
      <c r="G171" s="54"/>
      <c r="H171" s="54"/>
      <c r="I171" s="62">
        <f t="shared" ref="I171:X171" si="55">SUM(I11:I170)</f>
        <v>758027.11999999895</v>
      </c>
      <c r="J171" s="62">
        <f t="shared" si="55"/>
        <v>13600</v>
      </c>
      <c r="K171" s="62">
        <f t="shared" si="55"/>
        <v>145254.79999999999</v>
      </c>
      <c r="L171" s="62">
        <f>SUM(L11:L170)</f>
        <v>361.99</v>
      </c>
      <c r="M171" s="62">
        <f t="shared" si="55"/>
        <v>917243.91</v>
      </c>
      <c r="N171" s="62">
        <f t="shared" si="55"/>
        <v>5834.2631200000051</v>
      </c>
      <c r="O171" s="62">
        <f t="shared" si="55"/>
        <v>19935.129999999994</v>
      </c>
      <c r="P171" s="62">
        <f t="shared" si="55"/>
        <v>87002.40999999996</v>
      </c>
      <c r="Q171" s="62">
        <f t="shared" si="55"/>
        <v>1487.63</v>
      </c>
      <c r="R171" s="62">
        <f t="shared" si="55"/>
        <v>800</v>
      </c>
      <c r="S171" s="62">
        <f t="shared" si="55"/>
        <v>10470.1684</v>
      </c>
      <c r="T171" s="62">
        <f t="shared" si="55"/>
        <v>32092.720000000001</v>
      </c>
      <c r="U171" s="62">
        <f t="shared" si="55"/>
        <v>13697</v>
      </c>
      <c r="V171" s="62">
        <f t="shared" si="55"/>
        <v>58547.518400000008</v>
      </c>
      <c r="W171" s="62">
        <f t="shared" si="55"/>
        <v>171319.32152</v>
      </c>
      <c r="X171" s="62">
        <f t="shared" si="55"/>
        <v>745924.5884799998</v>
      </c>
    </row>
    <row r="172" spans="1:25" ht="27.95" customHeight="1" x14ac:dyDescent="0.25">
      <c r="A172" s="30"/>
      <c r="C172" s="6"/>
      <c r="D172" s="61"/>
      <c r="E172" s="39"/>
      <c r="F172" s="39"/>
      <c r="G172" s="54"/>
      <c r="H172" s="54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</row>
    <row r="173" spans="1:25" ht="27.95" customHeight="1" x14ac:dyDescent="0.25">
      <c r="A173" s="30"/>
      <c r="C173" s="6"/>
      <c r="D173" s="61"/>
      <c r="E173" s="39"/>
      <c r="F173" s="39"/>
      <c r="G173" s="54"/>
      <c r="H173" s="54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82"/>
      <c r="X173" s="63"/>
    </row>
    <row r="174" spans="1:25" ht="18" customHeight="1" x14ac:dyDescent="0.25">
      <c r="A174" s="37"/>
      <c r="B174" s="37" t="s">
        <v>0</v>
      </c>
      <c r="C174" s="38"/>
      <c r="D174" s="33"/>
      <c r="E174" s="64"/>
      <c r="F174" s="64"/>
      <c r="G174" s="65"/>
      <c r="H174" s="65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7"/>
      <c r="W174" s="67"/>
      <c r="X174" s="67"/>
    </row>
    <row r="175" spans="1:25" ht="17.25" x14ac:dyDescent="0.25">
      <c r="A175" s="49"/>
      <c r="B175" s="68" t="s">
        <v>287</v>
      </c>
      <c r="C175" s="68" t="s">
        <v>288</v>
      </c>
      <c r="D175" s="49"/>
      <c r="E175" s="49"/>
      <c r="F175" s="49"/>
      <c r="G175" s="49"/>
      <c r="H175" s="49"/>
      <c r="I175" s="49"/>
      <c r="J175" s="49"/>
      <c r="K175" s="49"/>
      <c r="L175" s="49"/>
      <c r="M175" s="68" t="s">
        <v>287</v>
      </c>
      <c r="N175" s="68" t="s">
        <v>8</v>
      </c>
      <c r="O175" s="49"/>
      <c r="P175" s="49"/>
      <c r="Q175" s="49"/>
      <c r="R175" s="49"/>
      <c r="S175" s="49"/>
      <c r="T175" s="49"/>
      <c r="U175" s="49"/>
      <c r="V175" s="49"/>
      <c r="W175" s="49"/>
      <c r="X175" s="69"/>
    </row>
    <row r="176" spans="1:25" ht="18" thickBot="1" x14ac:dyDescent="0.3">
      <c r="A176" s="49"/>
      <c r="B176" s="70">
        <v>3</v>
      </c>
      <c r="C176" s="70" t="s">
        <v>290</v>
      </c>
      <c r="D176" s="49"/>
      <c r="E176" s="49" t="s">
        <v>0</v>
      </c>
      <c r="F176" s="49"/>
      <c r="G176" s="49"/>
      <c r="H176" s="49"/>
      <c r="I176" s="49"/>
      <c r="J176" s="49"/>
      <c r="K176" s="49"/>
      <c r="L176" s="49"/>
      <c r="M176" s="70">
        <v>2</v>
      </c>
      <c r="N176" s="71" t="s">
        <v>296</v>
      </c>
      <c r="O176" s="49"/>
      <c r="P176" s="49"/>
      <c r="Q176" s="49"/>
      <c r="R176" s="49"/>
      <c r="S176" s="49"/>
      <c r="T176" s="49"/>
      <c r="U176" s="49"/>
      <c r="V176" s="49"/>
      <c r="W176" s="62"/>
      <c r="X176" s="49"/>
    </row>
    <row r="177" spans="1:24" ht="17.25" x14ac:dyDescent="0.25">
      <c r="A177" s="49"/>
      <c r="B177" s="70">
        <v>1</v>
      </c>
      <c r="C177" s="70" t="s">
        <v>289</v>
      </c>
      <c r="D177" s="49"/>
      <c r="E177" s="49"/>
      <c r="F177" s="72" t="s">
        <v>311</v>
      </c>
      <c r="G177" s="3">
        <v>2.4150000000000001E-2</v>
      </c>
      <c r="H177" s="49"/>
      <c r="I177" s="49"/>
      <c r="J177" s="49"/>
      <c r="K177" s="49"/>
      <c r="L177" s="49"/>
      <c r="M177" s="70">
        <v>4</v>
      </c>
      <c r="N177" s="71" t="s">
        <v>297</v>
      </c>
      <c r="O177" s="49"/>
      <c r="P177" s="49"/>
      <c r="Q177" s="49"/>
      <c r="R177" s="49"/>
      <c r="S177" s="49"/>
      <c r="T177" s="49"/>
      <c r="U177" s="49"/>
      <c r="V177" s="33"/>
      <c r="W177" s="49"/>
      <c r="X177" s="49"/>
    </row>
    <row r="178" spans="1:24" ht="18" thickBot="1" x14ac:dyDescent="0.35">
      <c r="A178" s="44" t="s">
        <v>0</v>
      </c>
      <c r="B178" s="73"/>
      <c r="C178" s="73"/>
      <c r="D178" s="44"/>
      <c r="E178" s="44"/>
      <c r="F178" s="74" t="s">
        <v>312</v>
      </c>
      <c r="G178" s="75">
        <v>548.85</v>
      </c>
      <c r="H178" s="44"/>
      <c r="I178" s="44"/>
      <c r="J178" s="44"/>
      <c r="K178" s="44"/>
      <c r="L178" s="44"/>
      <c r="M178" s="70">
        <v>8</v>
      </c>
      <c r="N178" s="71" t="s">
        <v>308</v>
      </c>
      <c r="O178" s="44"/>
      <c r="P178" s="44"/>
      <c r="Q178" s="44"/>
      <c r="R178" s="44"/>
      <c r="S178" s="44"/>
      <c r="T178" s="44"/>
      <c r="U178" s="44"/>
      <c r="V178" s="44"/>
      <c r="W178" s="44"/>
      <c r="X178" s="44"/>
    </row>
    <row r="179" spans="1:24" ht="16.5" thickTop="1" x14ac:dyDescent="0.25">
      <c r="B179" s="73"/>
      <c r="C179" s="73"/>
      <c r="F179" s="74"/>
      <c r="G179" s="76">
        <f>+G178*G177</f>
        <v>13.254727500000001</v>
      </c>
      <c r="M179" s="70">
        <v>10</v>
      </c>
      <c r="N179" s="71" t="s">
        <v>291</v>
      </c>
    </row>
    <row r="180" spans="1:24" ht="16.5" thickBot="1" x14ac:dyDescent="0.3">
      <c r="B180" s="73"/>
      <c r="C180" s="73"/>
      <c r="F180" s="74" t="s">
        <v>313</v>
      </c>
      <c r="G180" s="75">
        <v>30.4</v>
      </c>
      <c r="M180" s="70">
        <v>12</v>
      </c>
      <c r="N180" s="71" t="s">
        <v>22</v>
      </c>
    </row>
    <row r="181" spans="1:24" ht="16.5" thickTop="1" x14ac:dyDescent="0.25">
      <c r="B181" s="73"/>
      <c r="C181" s="73"/>
      <c r="F181" s="74"/>
      <c r="G181" s="76">
        <f>+G179*G180</f>
        <v>402.94371599999999</v>
      </c>
      <c r="M181" s="70">
        <v>14</v>
      </c>
      <c r="N181" s="71" t="s">
        <v>304</v>
      </c>
    </row>
    <row r="182" spans="1:24" x14ac:dyDescent="0.25">
      <c r="B182" s="73"/>
      <c r="C182" s="73"/>
      <c r="F182" s="74"/>
      <c r="G182" s="77"/>
      <c r="M182" s="70">
        <v>32</v>
      </c>
      <c r="N182" s="71" t="s">
        <v>20</v>
      </c>
    </row>
    <row r="183" spans="1:24" ht="16.5" thickBot="1" x14ac:dyDescent="0.3">
      <c r="B183" s="73"/>
      <c r="C183" s="73"/>
      <c r="F183" s="78" t="s">
        <v>314</v>
      </c>
      <c r="G183" s="4">
        <f>+G181/2</f>
        <v>201.471858</v>
      </c>
      <c r="M183" s="70">
        <v>34</v>
      </c>
      <c r="N183" s="71" t="s">
        <v>21</v>
      </c>
    </row>
    <row r="184" spans="1:24" x14ac:dyDescent="0.25">
      <c r="B184" s="73"/>
      <c r="C184" s="73"/>
      <c r="M184" s="73"/>
      <c r="N184" s="79"/>
    </row>
    <row r="185" spans="1:24" x14ac:dyDescent="0.25">
      <c r="B185" s="73"/>
      <c r="C185" s="73"/>
      <c r="M185" s="73"/>
      <c r="N185" s="79"/>
    </row>
    <row r="186" spans="1:24" x14ac:dyDescent="0.25">
      <c r="B186" s="73"/>
      <c r="C186" s="80"/>
      <c r="M186" s="73"/>
      <c r="N186" s="79"/>
    </row>
    <row r="187" spans="1:24" x14ac:dyDescent="0.25">
      <c r="B187" s="73"/>
      <c r="C187" s="73"/>
      <c r="M187" s="73"/>
      <c r="N187" s="79"/>
    </row>
    <row r="188" spans="1:24" x14ac:dyDescent="0.25">
      <c r="B188" s="73"/>
      <c r="C188" s="73"/>
      <c r="M188" s="73"/>
      <c r="N188" s="79"/>
    </row>
    <row r="189" spans="1:24" x14ac:dyDescent="0.25">
      <c r="B189" s="73"/>
      <c r="C189" s="73"/>
      <c r="G189" s="6" t="s">
        <v>0</v>
      </c>
      <c r="M189" s="73"/>
      <c r="N189" s="79"/>
    </row>
    <row r="190" spans="1:24" x14ac:dyDescent="0.25">
      <c r="B190" s="73"/>
      <c r="C190" s="73"/>
      <c r="M190" s="73"/>
      <c r="N190" s="79"/>
    </row>
    <row r="191" spans="1:24" x14ac:dyDescent="0.25">
      <c r="B191" s="73"/>
      <c r="C191" s="73"/>
      <c r="M191" s="73"/>
      <c r="N191" s="79"/>
    </row>
    <row r="192" spans="1:24" x14ac:dyDescent="0.25">
      <c r="B192" s="81"/>
      <c r="C192" s="81"/>
      <c r="M192" s="73"/>
      <c r="N192" s="79"/>
    </row>
    <row r="193" spans="5:23" x14ac:dyDescent="0.25">
      <c r="M193" s="73"/>
      <c r="N193" s="79"/>
      <c r="V193" s="6" t="s">
        <v>5</v>
      </c>
    </row>
    <row r="194" spans="5:23" x14ac:dyDescent="0.25">
      <c r="M194" s="73"/>
      <c r="N194" s="79"/>
    </row>
    <row r="195" spans="5:23" x14ac:dyDescent="0.25">
      <c r="M195" s="73"/>
      <c r="N195" s="79"/>
      <c r="O195" s="6" t="s">
        <v>0</v>
      </c>
    </row>
    <row r="196" spans="5:23" x14ac:dyDescent="0.25">
      <c r="E196" s="6" t="s">
        <v>0</v>
      </c>
      <c r="M196" s="73"/>
    </row>
    <row r="200" spans="5:23" x14ac:dyDescent="0.25">
      <c r="I200" s="6" t="s">
        <v>0</v>
      </c>
    </row>
    <row r="201" spans="5:23" x14ac:dyDescent="0.25">
      <c r="W201" s="6" t="s">
        <v>0</v>
      </c>
    </row>
    <row r="205" spans="5:23" x14ac:dyDescent="0.25">
      <c r="V205" s="6" t="s">
        <v>0</v>
      </c>
    </row>
    <row r="212" spans="3:5" x14ac:dyDescent="0.25">
      <c r="E212" s="6" t="s">
        <v>0</v>
      </c>
    </row>
    <row r="216" spans="3:5" x14ac:dyDescent="0.25">
      <c r="C216" s="7" t="s">
        <v>0</v>
      </c>
    </row>
  </sheetData>
  <mergeCells count="31">
    <mergeCell ref="P7:P8"/>
    <mergeCell ref="Q7:Q8"/>
    <mergeCell ref="Y7:Y9"/>
    <mergeCell ref="S7:S8"/>
    <mergeCell ref="T7:T8"/>
    <mergeCell ref="U7:U8"/>
    <mergeCell ref="V7:V8"/>
    <mergeCell ref="W7:W9"/>
    <mergeCell ref="X7:X9"/>
    <mergeCell ref="R7:R8"/>
    <mergeCell ref="O7:O8"/>
    <mergeCell ref="A7:A9"/>
    <mergeCell ref="B7:B9"/>
    <mergeCell ref="C7:C9"/>
    <mergeCell ref="D7:D9"/>
    <mergeCell ref="E7:E9"/>
    <mergeCell ref="L7:L8"/>
    <mergeCell ref="F7:F9"/>
    <mergeCell ref="G7:G9"/>
    <mergeCell ref="H7:H9"/>
    <mergeCell ref="I7:I9"/>
    <mergeCell ref="J7:J8"/>
    <mergeCell ref="K7:K8"/>
    <mergeCell ref="M7:M9"/>
    <mergeCell ref="N7:N8"/>
    <mergeCell ref="D2:V2"/>
    <mergeCell ref="D3:I3"/>
    <mergeCell ref="H4:I4"/>
    <mergeCell ref="N5:W5"/>
    <mergeCell ref="D6:I6"/>
    <mergeCell ref="N6:O6"/>
  </mergeCells>
  <pageMargins left="0.70866141732283461" right="0.70866141732283461" top="0.74803149606299213" bottom="0.74803149606299213" header="0.31496062992125984" footer="0.31496062992125984"/>
  <pageSetup paperSize="155" scale="10" fitToHeight="0" orientation="landscape" r:id="rId1"/>
  <rowBreaks count="3" manualBreakCount="3">
    <brk id="51" max="23" man="1"/>
    <brk id="148" max="23" man="1"/>
    <brk id="183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ENERO 15</vt:lpstr>
      <vt:lpstr>ENERO 30</vt:lpstr>
      <vt:lpstr>MARZO 15</vt:lpstr>
      <vt:lpstr>FEBRERO 15</vt:lpstr>
      <vt:lpstr>MAYO 15</vt:lpstr>
      <vt:lpstr>'ENERO 15'!Área_de_impresión</vt:lpstr>
      <vt:lpstr>'ENERO 30'!Área_de_impresión</vt:lpstr>
      <vt:lpstr>'FEBRERO 15'!Área_de_impresión</vt:lpstr>
      <vt:lpstr>'MARZO 15'!Área_de_impresión</vt:lpstr>
      <vt:lpstr>'MAYO 15'!Área_de_impresión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RH</dc:creator>
  <cp:lastModifiedBy>UAVI</cp:lastModifiedBy>
  <cp:lastPrinted>2025-07-01T20:19:48Z</cp:lastPrinted>
  <dcterms:created xsi:type="dcterms:W3CDTF">2022-01-04T16:38:31Z</dcterms:created>
  <dcterms:modified xsi:type="dcterms:W3CDTF">2025-07-03T16:27:33Z</dcterms:modified>
</cp:coreProperties>
</file>