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nomina 25\"/>
    </mc:Choice>
  </mc:AlternateContent>
  <bookViews>
    <workbookView xWindow="-120" yWindow="-120" windowWidth="29040" windowHeight="15720"/>
  </bookViews>
  <sheets>
    <sheet name="JULIO 15" sheetId="239" r:id="rId1"/>
  </sheets>
  <definedNames>
    <definedName name="_xlnm.Print_Area" localSheetId="0">'JULIO 15'!$A$1:$W$172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8" i="239" l="1"/>
  <c r="Q148" i="239"/>
  <c r="P148" i="239"/>
  <c r="O148" i="239"/>
  <c r="N148" i="239"/>
  <c r="J148" i="239"/>
  <c r="U22" i="239"/>
  <c r="I22" i="239"/>
  <c r="L22" i="239" s="1"/>
  <c r="E22" i="239"/>
  <c r="F22" i="239" s="1"/>
  <c r="V22" i="239" l="1"/>
  <c r="W22" i="239" s="1"/>
  <c r="G156" i="239"/>
  <c r="G158" i="239" s="1"/>
  <c r="G160" i="239" s="1"/>
  <c r="U147" i="239"/>
  <c r="I147" i="239"/>
  <c r="M147" i="239" s="1"/>
  <c r="V147" i="239" s="1"/>
  <c r="E147" i="239"/>
  <c r="F147" i="239" s="1"/>
  <c r="V146" i="239"/>
  <c r="U146" i="239"/>
  <c r="I146" i="239"/>
  <c r="L146" i="239" s="1"/>
  <c r="E146" i="239"/>
  <c r="F146" i="239" s="1"/>
  <c r="V145" i="239"/>
  <c r="U145" i="239"/>
  <c r="I145" i="239"/>
  <c r="L145" i="239" s="1"/>
  <c r="E145" i="239"/>
  <c r="F145" i="239" s="1"/>
  <c r="U144" i="239"/>
  <c r="I144" i="239"/>
  <c r="L144" i="239" s="1"/>
  <c r="E144" i="239"/>
  <c r="F144" i="239" s="1"/>
  <c r="U143" i="239"/>
  <c r="I143" i="239"/>
  <c r="M143" i="239" s="1"/>
  <c r="V143" i="239" s="1"/>
  <c r="E143" i="239"/>
  <c r="F143" i="239" s="1"/>
  <c r="I142" i="239"/>
  <c r="E142" i="239"/>
  <c r="F142" i="239" s="1"/>
  <c r="U141" i="239"/>
  <c r="I141" i="239"/>
  <c r="M141" i="239" s="1"/>
  <c r="V141" i="239" s="1"/>
  <c r="E141" i="239"/>
  <c r="F141" i="239" s="1"/>
  <c r="U140" i="239"/>
  <c r="I140" i="239"/>
  <c r="M140" i="239" s="1"/>
  <c r="V140" i="239" s="1"/>
  <c r="E140" i="239"/>
  <c r="F140" i="239" s="1"/>
  <c r="V139" i="239"/>
  <c r="U139" i="239"/>
  <c r="I139" i="239"/>
  <c r="L139" i="239" s="1"/>
  <c r="E139" i="239"/>
  <c r="F139" i="239" s="1"/>
  <c r="U138" i="239"/>
  <c r="I138" i="239"/>
  <c r="L138" i="239" s="1"/>
  <c r="E138" i="239"/>
  <c r="F138" i="239" s="1"/>
  <c r="U137" i="239"/>
  <c r="I137" i="239"/>
  <c r="M137" i="239" s="1"/>
  <c r="V137" i="239" s="1"/>
  <c r="E137" i="239"/>
  <c r="F137" i="239" s="1"/>
  <c r="U136" i="239"/>
  <c r="I136" i="239"/>
  <c r="M136" i="239" s="1"/>
  <c r="V136" i="239" s="1"/>
  <c r="E136" i="239"/>
  <c r="F136" i="239" s="1"/>
  <c r="V135" i="239"/>
  <c r="U135" i="239"/>
  <c r="I135" i="239"/>
  <c r="L135" i="239" s="1"/>
  <c r="E135" i="239"/>
  <c r="F135" i="239" s="1"/>
  <c r="U134" i="239"/>
  <c r="I134" i="239"/>
  <c r="M134" i="239" s="1"/>
  <c r="V134" i="239" s="1"/>
  <c r="E134" i="239"/>
  <c r="F134" i="239" s="1"/>
  <c r="U133" i="239"/>
  <c r="I133" i="239"/>
  <c r="L133" i="239" s="1"/>
  <c r="E133" i="239"/>
  <c r="F133" i="239" s="1"/>
  <c r="U132" i="239"/>
  <c r="I132" i="239"/>
  <c r="M132" i="239" s="1"/>
  <c r="V132" i="239" s="1"/>
  <c r="E132" i="239"/>
  <c r="F132" i="239" s="1"/>
  <c r="U131" i="239"/>
  <c r="I131" i="239"/>
  <c r="M131" i="239" s="1"/>
  <c r="V131" i="239" s="1"/>
  <c r="E131" i="239"/>
  <c r="F131" i="239" s="1"/>
  <c r="U130" i="239"/>
  <c r="I130" i="239"/>
  <c r="M130" i="239" s="1"/>
  <c r="V130" i="239" s="1"/>
  <c r="E130" i="239"/>
  <c r="F130" i="239" s="1"/>
  <c r="U129" i="239"/>
  <c r="I129" i="239"/>
  <c r="L129" i="239" s="1"/>
  <c r="E129" i="239"/>
  <c r="F129" i="239" s="1"/>
  <c r="V128" i="239"/>
  <c r="U128" i="239"/>
  <c r="I128" i="239"/>
  <c r="L128" i="239" s="1"/>
  <c r="E128" i="239"/>
  <c r="F128" i="239" s="1"/>
  <c r="U127" i="239"/>
  <c r="I127" i="239"/>
  <c r="M127" i="239" s="1"/>
  <c r="V127" i="239" s="1"/>
  <c r="E127" i="239"/>
  <c r="F127" i="239" s="1"/>
  <c r="U126" i="239"/>
  <c r="I126" i="239"/>
  <c r="M126" i="239" s="1"/>
  <c r="V126" i="239" s="1"/>
  <c r="E126" i="239"/>
  <c r="F126" i="239" s="1"/>
  <c r="U125" i="239"/>
  <c r="I125" i="239"/>
  <c r="M125" i="239" s="1"/>
  <c r="V125" i="239" s="1"/>
  <c r="E125" i="239"/>
  <c r="F125" i="239" s="1"/>
  <c r="U124" i="239"/>
  <c r="I124" i="239"/>
  <c r="M124" i="239" s="1"/>
  <c r="V124" i="239" s="1"/>
  <c r="E124" i="239"/>
  <c r="F124" i="239" s="1"/>
  <c r="U123" i="239"/>
  <c r="I123" i="239"/>
  <c r="M123" i="239" s="1"/>
  <c r="V123" i="239" s="1"/>
  <c r="E123" i="239"/>
  <c r="F123" i="239" s="1"/>
  <c r="U122" i="239"/>
  <c r="I122" i="239"/>
  <c r="M122" i="239" s="1"/>
  <c r="V122" i="239" s="1"/>
  <c r="E122" i="239"/>
  <c r="F122" i="239" s="1"/>
  <c r="U121" i="239"/>
  <c r="I121" i="239"/>
  <c r="L121" i="239" s="1"/>
  <c r="E121" i="239"/>
  <c r="F121" i="239" s="1"/>
  <c r="U120" i="239"/>
  <c r="I120" i="239"/>
  <c r="L120" i="239" s="1"/>
  <c r="E120" i="239"/>
  <c r="F120" i="239" s="1"/>
  <c r="U119" i="239"/>
  <c r="I119" i="239"/>
  <c r="M119" i="239" s="1"/>
  <c r="V119" i="239" s="1"/>
  <c r="E119" i="239"/>
  <c r="F119" i="239" s="1"/>
  <c r="I118" i="239"/>
  <c r="L118" i="239" s="1"/>
  <c r="E118" i="239"/>
  <c r="F118" i="239" s="1"/>
  <c r="I117" i="239"/>
  <c r="E117" i="239"/>
  <c r="F117" i="239" s="1"/>
  <c r="I116" i="239"/>
  <c r="E116" i="239"/>
  <c r="F116" i="239" s="1"/>
  <c r="I115" i="239"/>
  <c r="R115" i="239" s="1"/>
  <c r="U115" i="239" s="1"/>
  <c r="E115" i="239"/>
  <c r="F115" i="239" s="1"/>
  <c r="U114" i="239"/>
  <c r="I114" i="239"/>
  <c r="M114" i="239" s="1"/>
  <c r="V114" i="239" s="1"/>
  <c r="E114" i="239"/>
  <c r="F114" i="239" s="1"/>
  <c r="I113" i="239"/>
  <c r="L113" i="239" s="1"/>
  <c r="E113" i="239"/>
  <c r="F113" i="239" s="1"/>
  <c r="I112" i="239"/>
  <c r="L112" i="239" s="1"/>
  <c r="E112" i="239"/>
  <c r="F112" i="239" s="1"/>
  <c r="I111" i="239"/>
  <c r="R111" i="239" s="1"/>
  <c r="E111" i="239"/>
  <c r="F111" i="239" s="1"/>
  <c r="U110" i="239"/>
  <c r="I110" i="239"/>
  <c r="L110" i="239" s="1"/>
  <c r="E110" i="239"/>
  <c r="F110" i="239" s="1"/>
  <c r="U109" i="239"/>
  <c r="I109" i="239"/>
  <c r="M109" i="239" s="1"/>
  <c r="V109" i="239" s="1"/>
  <c r="E109" i="239"/>
  <c r="F109" i="239" s="1"/>
  <c r="U108" i="239"/>
  <c r="I108" i="239"/>
  <c r="M108" i="239" s="1"/>
  <c r="V108" i="239" s="1"/>
  <c r="E108" i="239"/>
  <c r="F108" i="239" s="1"/>
  <c r="I107" i="239"/>
  <c r="E107" i="239"/>
  <c r="F107" i="239" s="1"/>
  <c r="U106" i="239"/>
  <c r="I106" i="239"/>
  <c r="M106" i="239" s="1"/>
  <c r="V106" i="239" s="1"/>
  <c r="E106" i="239"/>
  <c r="F106" i="239" s="1"/>
  <c r="I105" i="239"/>
  <c r="M105" i="239" s="1"/>
  <c r="E105" i="239"/>
  <c r="F105" i="239" s="1"/>
  <c r="I104" i="239"/>
  <c r="E104" i="239"/>
  <c r="F104" i="239" s="1"/>
  <c r="I103" i="239"/>
  <c r="L103" i="239" s="1"/>
  <c r="E103" i="239"/>
  <c r="F103" i="239" s="1"/>
  <c r="I102" i="239"/>
  <c r="L102" i="239" s="1"/>
  <c r="E102" i="239"/>
  <c r="F102" i="239" s="1"/>
  <c r="U101" i="239"/>
  <c r="I101" i="239"/>
  <c r="M101" i="239" s="1"/>
  <c r="V101" i="239" s="1"/>
  <c r="E101" i="239"/>
  <c r="F101" i="239" s="1"/>
  <c r="U100" i="239"/>
  <c r="I100" i="239"/>
  <c r="M100" i="239" s="1"/>
  <c r="V100" i="239" s="1"/>
  <c r="E100" i="239"/>
  <c r="F100" i="239" s="1"/>
  <c r="I99" i="239"/>
  <c r="L99" i="239" s="1"/>
  <c r="E99" i="239"/>
  <c r="F99" i="239" s="1"/>
  <c r="U98" i="239"/>
  <c r="I98" i="239"/>
  <c r="M98" i="239" s="1"/>
  <c r="V98" i="239" s="1"/>
  <c r="E98" i="239"/>
  <c r="F98" i="239" s="1"/>
  <c r="U97" i="239"/>
  <c r="I97" i="239"/>
  <c r="L97" i="239" s="1"/>
  <c r="E97" i="239"/>
  <c r="F97" i="239" s="1"/>
  <c r="U96" i="239"/>
  <c r="I96" i="239"/>
  <c r="M96" i="239" s="1"/>
  <c r="V96" i="239" s="1"/>
  <c r="E96" i="239"/>
  <c r="F96" i="239" s="1"/>
  <c r="I95" i="239"/>
  <c r="L95" i="239" s="1"/>
  <c r="E95" i="239"/>
  <c r="F95" i="239" s="1"/>
  <c r="I94" i="239"/>
  <c r="R94" i="239" s="1"/>
  <c r="E94" i="239"/>
  <c r="F94" i="239" s="1"/>
  <c r="U93" i="239"/>
  <c r="I93" i="239"/>
  <c r="M93" i="239" s="1"/>
  <c r="V93" i="239" s="1"/>
  <c r="E93" i="239"/>
  <c r="F93" i="239" s="1"/>
  <c r="U92" i="239"/>
  <c r="I92" i="239"/>
  <c r="M92" i="239" s="1"/>
  <c r="V92" i="239" s="1"/>
  <c r="E92" i="239"/>
  <c r="F92" i="239" s="1"/>
  <c r="U91" i="239"/>
  <c r="I91" i="239"/>
  <c r="M91" i="239" s="1"/>
  <c r="V91" i="239" s="1"/>
  <c r="E91" i="239"/>
  <c r="F91" i="239" s="1"/>
  <c r="I90" i="239"/>
  <c r="L90" i="239" s="1"/>
  <c r="E90" i="239"/>
  <c r="F90" i="239" s="1"/>
  <c r="U89" i="239"/>
  <c r="I89" i="239"/>
  <c r="M89" i="239" s="1"/>
  <c r="V89" i="239" s="1"/>
  <c r="E89" i="239"/>
  <c r="F89" i="239" s="1"/>
  <c r="I88" i="239"/>
  <c r="R88" i="239" s="1"/>
  <c r="E88" i="239"/>
  <c r="F88" i="239" s="1"/>
  <c r="I87" i="239"/>
  <c r="L87" i="239" s="1"/>
  <c r="E87" i="239"/>
  <c r="F87" i="239" s="1"/>
  <c r="U86" i="239"/>
  <c r="I86" i="239"/>
  <c r="M86" i="239" s="1"/>
  <c r="V86" i="239" s="1"/>
  <c r="E86" i="239"/>
  <c r="F86" i="239" s="1"/>
  <c r="I85" i="239"/>
  <c r="L85" i="239" s="1"/>
  <c r="E85" i="239"/>
  <c r="F85" i="239" s="1"/>
  <c r="I84" i="239"/>
  <c r="R84" i="239" s="1"/>
  <c r="E84" i="239"/>
  <c r="F84" i="239" s="1"/>
  <c r="V83" i="239"/>
  <c r="U83" i="239"/>
  <c r="I83" i="239"/>
  <c r="L83" i="239" s="1"/>
  <c r="E83" i="239"/>
  <c r="F83" i="239" s="1"/>
  <c r="V82" i="239"/>
  <c r="U82" i="239"/>
  <c r="I82" i="239"/>
  <c r="L82" i="239" s="1"/>
  <c r="E82" i="239"/>
  <c r="F82" i="239" s="1"/>
  <c r="U81" i="239"/>
  <c r="I81" i="239"/>
  <c r="M81" i="239" s="1"/>
  <c r="V81" i="239" s="1"/>
  <c r="E81" i="239"/>
  <c r="F81" i="239" s="1"/>
  <c r="I80" i="239"/>
  <c r="R80" i="239" s="1"/>
  <c r="U80" i="239" s="1"/>
  <c r="E80" i="239"/>
  <c r="F80" i="239" s="1"/>
  <c r="U79" i="239"/>
  <c r="I79" i="239"/>
  <c r="M79" i="239" s="1"/>
  <c r="V79" i="239" s="1"/>
  <c r="E79" i="239"/>
  <c r="F79" i="239" s="1"/>
  <c r="I78" i="239"/>
  <c r="L78" i="239" s="1"/>
  <c r="E78" i="239"/>
  <c r="F78" i="239" s="1"/>
  <c r="V77" i="239"/>
  <c r="U77" i="239"/>
  <c r="I77" i="239"/>
  <c r="L77" i="239" s="1"/>
  <c r="E77" i="239"/>
  <c r="F77" i="239" s="1"/>
  <c r="V76" i="239"/>
  <c r="U76" i="239"/>
  <c r="I76" i="239"/>
  <c r="L76" i="239" s="1"/>
  <c r="E76" i="239"/>
  <c r="F76" i="239" s="1"/>
  <c r="U75" i="239"/>
  <c r="I75" i="239"/>
  <c r="M75" i="239" s="1"/>
  <c r="V75" i="239" s="1"/>
  <c r="E75" i="239"/>
  <c r="F75" i="239" s="1"/>
  <c r="I74" i="239"/>
  <c r="E74" i="239"/>
  <c r="F74" i="239" s="1"/>
  <c r="U73" i="239"/>
  <c r="I73" i="239"/>
  <c r="M73" i="239" s="1"/>
  <c r="V73" i="239" s="1"/>
  <c r="E73" i="239"/>
  <c r="F73" i="239" s="1"/>
  <c r="V72" i="239"/>
  <c r="U72" i="239"/>
  <c r="I72" i="239"/>
  <c r="L72" i="239" s="1"/>
  <c r="E72" i="239"/>
  <c r="F72" i="239" s="1"/>
  <c r="U71" i="239"/>
  <c r="I71" i="239"/>
  <c r="L71" i="239" s="1"/>
  <c r="E71" i="239"/>
  <c r="F71" i="239" s="1"/>
  <c r="I70" i="239"/>
  <c r="L70" i="239" s="1"/>
  <c r="E70" i="239"/>
  <c r="F70" i="239" s="1"/>
  <c r="U69" i="239"/>
  <c r="I69" i="239"/>
  <c r="L69" i="239" s="1"/>
  <c r="E69" i="239"/>
  <c r="F69" i="239" s="1"/>
  <c r="U68" i="239"/>
  <c r="I68" i="239"/>
  <c r="L68" i="239" s="1"/>
  <c r="E68" i="239"/>
  <c r="F68" i="239" s="1"/>
  <c r="U67" i="239"/>
  <c r="I67" i="239"/>
  <c r="M67" i="239" s="1"/>
  <c r="V67" i="239" s="1"/>
  <c r="E67" i="239"/>
  <c r="F67" i="239" s="1"/>
  <c r="I66" i="239"/>
  <c r="R66" i="239" s="1"/>
  <c r="E66" i="239"/>
  <c r="F66" i="239" s="1"/>
  <c r="I65" i="239"/>
  <c r="E65" i="239"/>
  <c r="F65" i="239" s="1"/>
  <c r="I64" i="239"/>
  <c r="E64" i="239"/>
  <c r="F64" i="239" s="1"/>
  <c r="U63" i="239"/>
  <c r="I63" i="239"/>
  <c r="M63" i="239" s="1"/>
  <c r="V63" i="239" s="1"/>
  <c r="E63" i="239"/>
  <c r="F63" i="239" s="1"/>
  <c r="U62" i="239"/>
  <c r="I62" i="239"/>
  <c r="L62" i="239" s="1"/>
  <c r="E62" i="239"/>
  <c r="F62" i="239" s="1"/>
  <c r="U61" i="239"/>
  <c r="I61" i="239"/>
  <c r="M61" i="239" s="1"/>
  <c r="V61" i="239" s="1"/>
  <c r="E61" i="239"/>
  <c r="F61" i="239" s="1"/>
  <c r="U60" i="239"/>
  <c r="I60" i="239"/>
  <c r="L60" i="239" s="1"/>
  <c r="E60" i="239"/>
  <c r="F60" i="239" s="1"/>
  <c r="U59" i="239"/>
  <c r="I59" i="239"/>
  <c r="M59" i="239" s="1"/>
  <c r="V59" i="239" s="1"/>
  <c r="E59" i="239"/>
  <c r="F59" i="239" s="1"/>
  <c r="U58" i="239"/>
  <c r="I58" i="239"/>
  <c r="L58" i="239" s="1"/>
  <c r="E58" i="239"/>
  <c r="F58" i="239" s="1"/>
  <c r="U57" i="239"/>
  <c r="I57" i="239"/>
  <c r="L57" i="239" s="1"/>
  <c r="E57" i="239"/>
  <c r="F57" i="239" s="1"/>
  <c r="U56" i="239"/>
  <c r="I56" i="239"/>
  <c r="L56" i="239" s="1"/>
  <c r="E56" i="239"/>
  <c r="F56" i="239" s="1"/>
  <c r="U55" i="239"/>
  <c r="I55" i="239"/>
  <c r="M55" i="239" s="1"/>
  <c r="V55" i="239" s="1"/>
  <c r="E55" i="239"/>
  <c r="F55" i="239" s="1"/>
  <c r="U54" i="239"/>
  <c r="I54" i="239"/>
  <c r="M54" i="239" s="1"/>
  <c r="V54" i="239" s="1"/>
  <c r="E54" i="239"/>
  <c r="F54" i="239" s="1"/>
  <c r="U53" i="239"/>
  <c r="I53" i="239"/>
  <c r="M53" i="239" s="1"/>
  <c r="V53" i="239" s="1"/>
  <c r="E53" i="239"/>
  <c r="F53" i="239" s="1"/>
  <c r="U52" i="239"/>
  <c r="I52" i="239"/>
  <c r="L52" i="239" s="1"/>
  <c r="E52" i="239"/>
  <c r="F52" i="239" s="1"/>
  <c r="V51" i="239"/>
  <c r="U51" i="239"/>
  <c r="I51" i="239"/>
  <c r="L51" i="239" s="1"/>
  <c r="E51" i="239"/>
  <c r="F51" i="239" s="1"/>
  <c r="I50" i="239"/>
  <c r="R50" i="239" s="1"/>
  <c r="E50" i="239"/>
  <c r="F50" i="239" s="1"/>
  <c r="U49" i="239"/>
  <c r="I49" i="239"/>
  <c r="M49" i="239" s="1"/>
  <c r="V49" i="239" s="1"/>
  <c r="E49" i="239"/>
  <c r="F49" i="239" s="1"/>
  <c r="V48" i="239"/>
  <c r="U48" i="239"/>
  <c r="I48" i="239"/>
  <c r="L48" i="239" s="1"/>
  <c r="E48" i="239"/>
  <c r="F48" i="239" s="1"/>
  <c r="I47" i="239"/>
  <c r="E47" i="239"/>
  <c r="F47" i="239" s="1"/>
  <c r="I46" i="239"/>
  <c r="R46" i="239" s="1"/>
  <c r="U46" i="239" s="1"/>
  <c r="E46" i="239"/>
  <c r="F46" i="239" s="1"/>
  <c r="I45" i="239"/>
  <c r="L45" i="239" s="1"/>
  <c r="E45" i="239"/>
  <c r="F45" i="239" s="1"/>
  <c r="V44" i="239"/>
  <c r="U44" i="239"/>
  <c r="I44" i="239"/>
  <c r="L44" i="239" s="1"/>
  <c r="E44" i="239"/>
  <c r="F44" i="239" s="1"/>
  <c r="V43" i="239"/>
  <c r="U43" i="239"/>
  <c r="I43" i="239"/>
  <c r="L43" i="239" s="1"/>
  <c r="E43" i="239"/>
  <c r="F43" i="239" s="1"/>
  <c r="I42" i="239"/>
  <c r="E42" i="239"/>
  <c r="F42" i="239" s="1"/>
  <c r="I41" i="239"/>
  <c r="E41" i="239"/>
  <c r="F41" i="239" s="1"/>
  <c r="I40" i="239"/>
  <c r="R40" i="239" s="1"/>
  <c r="E40" i="239"/>
  <c r="F40" i="239" s="1"/>
  <c r="V39" i="239"/>
  <c r="U39" i="239"/>
  <c r="I39" i="239"/>
  <c r="L39" i="239" s="1"/>
  <c r="E39" i="239"/>
  <c r="F39" i="239" s="1"/>
  <c r="U38" i="239"/>
  <c r="I38" i="239"/>
  <c r="M38" i="239" s="1"/>
  <c r="V38" i="239" s="1"/>
  <c r="E38" i="239"/>
  <c r="F38" i="239" s="1"/>
  <c r="I37" i="239"/>
  <c r="L37" i="239" s="1"/>
  <c r="E37" i="239"/>
  <c r="F37" i="239" s="1"/>
  <c r="V36" i="239"/>
  <c r="U36" i="239"/>
  <c r="I36" i="239"/>
  <c r="L36" i="239" s="1"/>
  <c r="E36" i="239"/>
  <c r="F36" i="239" s="1"/>
  <c r="U35" i="239"/>
  <c r="I35" i="239"/>
  <c r="M35" i="239" s="1"/>
  <c r="V35" i="239" s="1"/>
  <c r="E35" i="239"/>
  <c r="F35" i="239" s="1"/>
  <c r="U34" i="239"/>
  <c r="I34" i="239"/>
  <c r="L34" i="239" s="1"/>
  <c r="E34" i="239"/>
  <c r="F34" i="239" s="1"/>
  <c r="U33" i="239"/>
  <c r="I33" i="239"/>
  <c r="M33" i="239" s="1"/>
  <c r="V33" i="239" s="1"/>
  <c r="E33" i="239"/>
  <c r="F33" i="239" s="1"/>
  <c r="V32" i="239"/>
  <c r="U32" i="239"/>
  <c r="I32" i="239"/>
  <c r="L32" i="239" s="1"/>
  <c r="E32" i="239"/>
  <c r="F32" i="239" s="1"/>
  <c r="I31" i="239"/>
  <c r="R31" i="239" s="1"/>
  <c r="E31" i="239"/>
  <c r="F31" i="239" s="1"/>
  <c r="I30" i="239"/>
  <c r="E30" i="239"/>
  <c r="F30" i="239" s="1"/>
  <c r="I29" i="239"/>
  <c r="R29" i="239" s="1"/>
  <c r="U29" i="239" s="1"/>
  <c r="E29" i="239"/>
  <c r="F29" i="239" s="1"/>
  <c r="U28" i="239"/>
  <c r="I28" i="239"/>
  <c r="M28" i="239" s="1"/>
  <c r="V28" i="239" s="1"/>
  <c r="E28" i="239"/>
  <c r="F28" i="239" s="1"/>
  <c r="I27" i="239"/>
  <c r="L27" i="239" s="1"/>
  <c r="E27" i="239"/>
  <c r="F27" i="239" s="1"/>
  <c r="V26" i="239"/>
  <c r="U26" i="239"/>
  <c r="I26" i="239"/>
  <c r="L26" i="239" s="1"/>
  <c r="E26" i="239"/>
  <c r="F26" i="239" s="1"/>
  <c r="I25" i="239"/>
  <c r="E25" i="239"/>
  <c r="F25" i="239" s="1"/>
  <c r="U24" i="239"/>
  <c r="I24" i="239"/>
  <c r="L24" i="239" s="1"/>
  <c r="E24" i="239"/>
  <c r="F24" i="239" s="1"/>
  <c r="U23" i="239"/>
  <c r="I23" i="239"/>
  <c r="M23" i="239" s="1"/>
  <c r="V23" i="239" s="1"/>
  <c r="E23" i="239"/>
  <c r="F23" i="239" s="1"/>
  <c r="U21" i="239"/>
  <c r="I21" i="239"/>
  <c r="M21" i="239" s="1"/>
  <c r="V21" i="239" s="1"/>
  <c r="E21" i="239"/>
  <c r="F21" i="239" s="1"/>
  <c r="U20" i="239"/>
  <c r="I20" i="239"/>
  <c r="L20" i="239" s="1"/>
  <c r="E20" i="239"/>
  <c r="F20" i="239" s="1"/>
  <c r="U19" i="239"/>
  <c r="I19" i="239"/>
  <c r="M19" i="239" s="1"/>
  <c r="V19" i="239" s="1"/>
  <c r="E19" i="239"/>
  <c r="F19" i="239" s="1"/>
  <c r="I18" i="239"/>
  <c r="R18" i="239" s="1"/>
  <c r="E18" i="239"/>
  <c r="F18" i="239" s="1"/>
  <c r="V17" i="239"/>
  <c r="U17" i="239"/>
  <c r="I17" i="239"/>
  <c r="L17" i="239" s="1"/>
  <c r="E17" i="239"/>
  <c r="F17" i="239" s="1"/>
  <c r="U16" i="239"/>
  <c r="I16" i="239"/>
  <c r="E16" i="239"/>
  <c r="F16" i="239" s="1"/>
  <c r="U15" i="239"/>
  <c r="I15" i="239"/>
  <c r="M15" i="239" s="1"/>
  <c r="V15" i="239" s="1"/>
  <c r="E15" i="239"/>
  <c r="F15" i="239" s="1"/>
  <c r="U14" i="239"/>
  <c r="I14" i="239"/>
  <c r="M14" i="239" s="1"/>
  <c r="E14" i="239"/>
  <c r="F14" i="239" s="1"/>
  <c r="V13" i="239"/>
  <c r="U13" i="239"/>
  <c r="I13" i="239"/>
  <c r="L13" i="239" s="1"/>
  <c r="E13" i="239"/>
  <c r="F13" i="239" s="1"/>
  <c r="V12" i="239"/>
  <c r="U12" i="239"/>
  <c r="T148" i="239" s="1"/>
  <c r="I12" i="239"/>
  <c r="L12" i="239" s="1"/>
  <c r="K148" i="239" s="1"/>
  <c r="E12" i="239"/>
  <c r="F12" i="239" s="1"/>
  <c r="A12" i="239"/>
  <c r="A13" i="239" s="1"/>
  <c r="A14" i="239" s="1"/>
  <c r="A15" i="239" s="1"/>
  <c r="A16" i="239" s="1"/>
  <c r="A17" i="239" s="1"/>
  <c r="A18" i="239" s="1"/>
  <c r="A19" i="239" s="1"/>
  <c r="A20" i="239" s="1"/>
  <c r="A21" i="239" s="1"/>
  <c r="A22" i="239" s="1"/>
  <c r="A23" i="239" s="1"/>
  <c r="V11" i="239"/>
  <c r="U11" i="239"/>
  <c r="I11" i="239"/>
  <c r="E11" i="239"/>
  <c r="F11" i="239" s="1"/>
  <c r="L86" i="239" l="1"/>
  <c r="W86" i="239" s="1"/>
  <c r="M97" i="239"/>
  <c r="V97" i="239" s="1"/>
  <c r="W97" i="239" s="1"/>
  <c r="M120" i="239"/>
  <c r="V120" i="239" s="1"/>
  <c r="L130" i="239"/>
  <c r="W130" i="239" s="1"/>
  <c r="L11" i="239"/>
  <c r="I148" i="239"/>
  <c r="M62" i="239"/>
  <c r="V62" i="239" s="1"/>
  <c r="W62" i="239" s="1"/>
  <c r="L122" i="239"/>
  <c r="W122" i="239" s="1"/>
  <c r="A24" i="239"/>
  <c r="A25" i="239" s="1"/>
  <c r="A26" i="239" s="1"/>
  <c r="A27" i="239" s="1"/>
  <c r="A28" i="239" s="1"/>
  <c r="A29" i="239" s="1"/>
  <c r="A30" i="239" s="1"/>
  <c r="A31" i="239" s="1"/>
  <c r="A32" i="239" s="1"/>
  <c r="A33" i="239" s="1"/>
  <c r="A34" i="239" s="1"/>
  <c r="A35" i="239" s="1"/>
  <c r="A36" i="239" s="1"/>
  <c r="A37" i="239" s="1"/>
  <c r="A38" i="239" s="1"/>
  <c r="A39" i="239" s="1"/>
  <c r="A40" i="239" s="1"/>
  <c r="A41" i="239" s="1"/>
  <c r="A42" i="239" s="1"/>
  <c r="A43" i="239" s="1"/>
  <c r="A44" i="239" s="1"/>
  <c r="A45" i="239" s="1"/>
  <c r="A46" i="239" s="1"/>
  <c r="A47" i="239" s="1"/>
  <c r="A48" i="239" s="1"/>
  <c r="A49" i="239" s="1"/>
  <c r="A50" i="239" s="1"/>
  <c r="A51" i="239" s="1"/>
  <c r="A52" i="239" s="1"/>
  <c r="A53" i="239" s="1"/>
  <c r="A54" i="239" s="1"/>
  <c r="A55" i="239" s="1"/>
  <c r="A56" i="239" s="1"/>
  <c r="A57" i="239" s="1"/>
  <c r="A58" i="239" s="1"/>
  <c r="A59" i="239" s="1"/>
  <c r="A60" i="239" s="1"/>
  <c r="A61" i="239" s="1"/>
  <c r="A62" i="239" s="1"/>
  <c r="A63" i="239" s="1"/>
  <c r="A64" i="239" s="1"/>
  <c r="A65" i="239" s="1"/>
  <c r="A66" i="239" s="1"/>
  <c r="A67" i="239" s="1"/>
  <c r="A68" i="239" s="1"/>
  <c r="A69" i="239" s="1"/>
  <c r="A70" i="239" s="1"/>
  <c r="A71" i="239" s="1"/>
  <c r="A72" i="239" s="1"/>
  <c r="A73" i="239" s="1"/>
  <c r="A74" i="239" s="1"/>
  <c r="A75" i="239" s="1"/>
  <c r="A76" i="239" s="1"/>
  <c r="A77" i="239" s="1"/>
  <c r="A78" i="239" s="1"/>
  <c r="A79" i="239" s="1"/>
  <c r="A80" i="239" s="1"/>
  <c r="A81" i="239" s="1"/>
  <c r="A82" i="239" s="1"/>
  <c r="A83" i="239" s="1"/>
  <c r="A84" i="239" s="1"/>
  <c r="A85" i="239" s="1"/>
  <c r="A86" i="239" s="1"/>
  <c r="A87" i="239" s="1"/>
  <c r="A88" i="239" s="1"/>
  <c r="A89" i="239" s="1"/>
  <c r="A90" i="239" s="1"/>
  <c r="A91" i="239" s="1"/>
  <c r="A92" i="239" s="1"/>
  <c r="A93" i="239" s="1"/>
  <c r="A94" i="239" s="1"/>
  <c r="A95" i="239" s="1"/>
  <c r="A96" i="239" s="1"/>
  <c r="A97" i="239" s="1"/>
  <c r="A98" i="239" s="1"/>
  <c r="A99" i="239" s="1"/>
  <c r="A100" i="239" s="1"/>
  <c r="A101" i="239" s="1"/>
  <c r="A102" i="239" s="1"/>
  <c r="A103" i="239" s="1"/>
  <c r="A104" i="239" s="1"/>
  <c r="A105" i="239" s="1"/>
  <c r="A106" i="239" s="1"/>
  <c r="A107" i="239" s="1"/>
  <c r="A108" i="239" s="1"/>
  <c r="A109" i="239" s="1"/>
  <c r="A110" i="239" s="1"/>
  <c r="A111" i="239" s="1"/>
  <c r="A112" i="239" s="1"/>
  <c r="A113" i="239" s="1"/>
  <c r="A114" i="239" s="1"/>
  <c r="A115" i="239" s="1"/>
  <c r="A116" i="239" s="1"/>
  <c r="A117" i="239" s="1"/>
  <c r="A118" i="239" s="1"/>
  <c r="A119" i="239" s="1"/>
  <c r="A120" i="239" s="1"/>
  <c r="A121" i="239" s="1"/>
  <c r="A122" i="239" s="1"/>
  <c r="A123" i="239" s="1"/>
  <c r="A124" i="239" s="1"/>
  <c r="A125" i="239" s="1"/>
  <c r="A126" i="239" s="1"/>
  <c r="A127" i="239" s="1"/>
  <c r="A128" i="239" s="1"/>
  <c r="A129" i="239" s="1"/>
  <c r="A130" i="239" s="1"/>
  <c r="A131" i="239" s="1"/>
  <c r="A132" i="239" s="1"/>
  <c r="A133" i="239" s="1"/>
  <c r="A134" i="239" s="1"/>
  <c r="A135" i="239" s="1"/>
  <c r="A136" i="239" s="1"/>
  <c r="A137" i="239" s="1"/>
  <c r="A138" i="239" s="1"/>
  <c r="A139" i="239" s="1"/>
  <c r="A140" i="239" s="1"/>
  <c r="A141" i="239" s="1"/>
  <c r="A142" i="239" s="1"/>
  <c r="A143" i="239" s="1"/>
  <c r="A144" i="239" s="1"/>
  <c r="A145" i="239" s="1"/>
  <c r="A146" i="239" s="1"/>
  <c r="A147" i="239" s="1"/>
  <c r="M95" i="239"/>
  <c r="M34" i="239"/>
  <c r="V34" i="239" s="1"/>
  <c r="W34" i="239" s="1"/>
  <c r="L53" i="239"/>
  <c r="W53" i="239" s="1"/>
  <c r="M133" i="239"/>
  <c r="V133" i="239" s="1"/>
  <c r="W133" i="239" s="1"/>
  <c r="M37" i="239"/>
  <c r="M121" i="239"/>
  <c r="V121" i="239" s="1"/>
  <c r="W121" i="239" s="1"/>
  <c r="L134" i="239"/>
  <c r="W134" i="239" s="1"/>
  <c r="L131" i="239"/>
  <c r="W131" i="239" s="1"/>
  <c r="L54" i="239"/>
  <c r="W54" i="239" s="1"/>
  <c r="M52" i="239"/>
  <c r="V52" i="239" s="1"/>
  <c r="W52" i="239" s="1"/>
  <c r="L147" i="239"/>
  <c r="W147" i="239" s="1"/>
  <c r="L94" i="239"/>
  <c r="L46" i="239"/>
  <c r="M80" i="239"/>
  <c r="V80" i="239" s="1"/>
  <c r="L79" i="239"/>
  <c r="W79" i="239" s="1"/>
  <c r="M46" i="239"/>
  <c r="V46" i="239" s="1"/>
  <c r="M60" i="239"/>
  <c r="V60" i="239" s="1"/>
  <c r="L29" i="239"/>
  <c r="M66" i="239"/>
  <c r="V66" i="239" s="1"/>
  <c r="M78" i="239"/>
  <c r="L137" i="239"/>
  <c r="W137" i="239" s="1"/>
  <c r="L61" i="239"/>
  <c r="W61" i="239" s="1"/>
  <c r="L19" i="239"/>
  <c r="W19" i="239" s="1"/>
  <c r="R37" i="239"/>
  <c r="M69" i="239"/>
  <c r="V69" i="239" s="1"/>
  <c r="W69" i="239" s="1"/>
  <c r="R103" i="239"/>
  <c r="U103" i="239" s="1"/>
  <c r="L136" i="239"/>
  <c r="W136" i="239" s="1"/>
  <c r="L101" i="239"/>
  <c r="W101" i="239" s="1"/>
  <c r="L93" i="239"/>
  <c r="W93" i="239" s="1"/>
  <c r="L35" i="239"/>
  <c r="W35" i="239" s="1"/>
  <c r="L18" i="239"/>
  <c r="R41" i="239"/>
  <c r="V41" i="239" s="1"/>
  <c r="M74" i="239"/>
  <c r="R74" i="239"/>
  <c r="U74" i="239" s="1"/>
  <c r="M85" i="239"/>
  <c r="R85" i="239"/>
  <c r="U85" i="239" s="1"/>
  <c r="M142" i="239"/>
  <c r="R142" i="239"/>
  <c r="U142" i="239" s="1"/>
  <c r="L28" i="239"/>
  <c r="W28" i="239" s="1"/>
  <c r="M42" i="239"/>
  <c r="R42" i="239"/>
  <c r="U42" i="239" s="1"/>
  <c r="M112" i="239"/>
  <c r="R112" i="239"/>
  <c r="U112" i="239" s="1"/>
  <c r="L143" i="239"/>
  <c r="W143" i="239" s="1"/>
  <c r="L127" i="239"/>
  <c r="W127" i="239" s="1"/>
  <c r="L119" i="239"/>
  <c r="W119" i="239" s="1"/>
  <c r="L109" i="239"/>
  <c r="W109" i="239" s="1"/>
  <c r="L100" i="239"/>
  <c r="W100" i="239" s="1"/>
  <c r="L92" i="239"/>
  <c r="W92" i="239" s="1"/>
  <c r="L84" i="239"/>
  <c r="L59" i="239"/>
  <c r="L42" i="239"/>
  <c r="W12" i="239"/>
  <c r="R25" i="239"/>
  <c r="U25" i="239" s="1"/>
  <c r="R64" i="239"/>
  <c r="U64" i="239" s="1"/>
  <c r="L104" i="239"/>
  <c r="R104" i="239"/>
  <c r="L142" i="239"/>
  <c r="L126" i="239"/>
  <c r="W126" i="239" s="1"/>
  <c r="L108" i="239"/>
  <c r="W108" i="239" s="1"/>
  <c r="L91" i="239"/>
  <c r="W91" i="239" s="1"/>
  <c r="L75" i="239"/>
  <c r="W75" i="239" s="1"/>
  <c r="L67" i="239"/>
  <c r="W67" i="239" s="1"/>
  <c r="L50" i="239"/>
  <c r="L41" i="239"/>
  <c r="L33" i="239"/>
  <c r="W33" i="239" s="1"/>
  <c r="L25" i="239"/>
  <c r="L15" i="239"/>
  <c r="W15" i="239" s="1"/>
  <c r="R30" i="239"/>
  <c r="U30" i="239" s="1"/>
  <c r="R78" i="239"/>
  <c r="U78" i="239" s="1"/>
  <c r="R87" i="239"/>
  <c r="U87" i="239" s="1"/>
  <c r="R116" i="239"/>
  <c r="U116" i="239" s="1"/>
  <c r="M57" i="239"/>
  <c r="V57" i="239" s="1"/>
  <c r="M16" i="239"/>
  <c r="V16" i="239" s="1"/>
  <c r="L16" i="239"/>
  <c r="M18" i="239"/>
  <c r="V18" i="239" s="1"/>
  <c r="M29" i="239"/>
  <c r="V29" i="239" s="1"/>
  <c r="R70" i="239"/>
  <c r="U70" i="239" s="1"/>
  <c r="M94" i="239"/>
  <c r="V94" i="239" s="1"/>
  <c r="R107" i="239"/>
  <c r="U107" i="239" s="1"/>
  <c r="M115" i="239"/>
  <c r="V115" i="239" s="1"/>
  <c r="M118" i="239"/>
  <c r="R118" i="239"/>
  <c r="U118" i="239" s="1"/>
  <c r="L141" i="239"/>
  <c r="W141" i="239" s="1"/>
  <c r="L125" i="239"/>
  <c r="W125" i="239" s="1"/>
  <c r="L116" i="239"/>
  <c r="L107" i="239"/>
  <c r="L98" i="239"/>
  <c r="W98" i="239" s="1"/>
  <c r="L74" i="239"/>
  <c r="L66" i="239"/>
  <c r="L49" i="239"/>
  <c r="W49" i="239" s="1"/>
  <c r="L40" i="239"/>
  <c r="L14" i="239"/>
  <c r="M90" i="239"/>
  <c r="R90" i="239"/>
  <c r="U90" i="239" s="1"/>
  <c r="M99" i="239"/>
  <c r="R99" i="239"/>
  <c r="U99" i="239" s="1"/>
  <c r="R105" i="239"/>
  <c r="V105" i="239" s="1"/>
  <c r="R113" i="239"/>
  <c r="U113" i="239" s="1"/>
  <c r="L140" i="239"/>
  <c r="W140" i="239" s="1"/>
  <c r="L132" i="239"/>
  <c r="W132" i="239" s="1"/>
  <c r="L124" i="239"/>
  <c r="W124" i="239" s="1"/>
  <c r="L115" i="239"/>
  <c r="L106" i="239"/>
  <c r="W106" i="239" s="1"/>
  <c r="L89" i="239"/>
  <c r="W89" i="239" s="1"/>
  <c r="L81" i="239"/>
  <c r="W81" i="239" s="1"/>
  <c r="L73" i="239"/>
  <c r="W73" i="239" s="1"/>
  <c r="L64" i="239"/>
  <c r="L31" i="239"/>
  <c r="L23" i="239"/>
  <c r="W23" i="239" s="1"/>
  <c r="R27" i="239"/>
  <c r="U27" i="239" s="1"/>
  <c r="W43" i="239"/>
  <c r="M45" i="239"/>
  <c r="R45" i="239"/>
  <c r="U45" i="239" s="1"/>
  <c r="M47" i="239"/>
  <c r="R47" i="239"/>
  <c r="U47" i="239" s="1"/>
  <c r="R95" i="239"/>
  <c r="U95" i="239" s="1"/>
  <c r="M102" i="239"/>
  <c r="R102" i="239"/>
  <c r="U102" i="239" s="1"/>
  <c r="L123" i="239"/>
  <c r="W123" i="239" s="1"/>
  <c r="L114" i="239"/>
  <c r="W114" i="239" s="1"/>
  <c r="L105" i="239"/>
  <c r="W105" i="239" s="1"/>
  <c r="L96" i="239"/>
  <c r="W96" i="239" s="1"/>
  <c r="L88" i="239"/>
  <c r="L80" i="239"/>
  <c r="L63" i="239"/>
  <c r="W63" i="239" s="1"/>
  <c r="L55" i="239"/>
  <c r="W55" i="239" s="1"/>
  <c r="L47" i="239"/>
  <c r="L38" i="239"/>
  <c r="W38" i="239" s="1"/>
  <c r="L30" i="239"/>
  <c r="L21" i="239"/>
  <c r="W21" i="239" s="1"/>
  <c r="R117" i="239"/>
  <c r="L117" i="239"/>
  <c r="M65" i="239"/>
  <c r="R65" i="239"/>
  <c r="U65" i="239" s="1"/>
  <c r="L65" i="239"/>
  <c r="W82" i="239"/>
  <c r="W76" i="239"/>
  <c r="W44" i="239"/>
  <c r="W145" i="239"/>
  <c r="W13" i="239"/>
  <c r="W146" i="239"/>
  <c r="W32" i="239"/>
  <c r="W72" i="239"/>
  <c r="W17" i="239"/>
  <c r="L111" i="239"/>
  <c r="W57" i="239"/>
  <c r="W120" i="239"/>
  <c r="U94" i="239"/>
  <c r="M111" i="239"/>
  <c r="V111" i="239" s="1"/>
  <c r="M138" i="239"/>
  <c r="V138" i="239" s="1"/>
  <c r="W138" i="239" s="1"/>
  <c r="M25" i="239"/>
  <c r="W60" i="239"/>
  <c r="M24" i="239"/>
  <c r="V24" i="239" s="1"/>
  <c r="W24" i="239" s="1"/>
  <c r="M30" i="239"/>
  <c r="W51" i="239"/>
  <c r="M64" i="239"/>
  <c r="M84" i="239"/>
  <c r="V84" i="239" s="1"/>
  <c r="M110" i="239"/>
  <c r="V110" i="239" s="1"/>
  <c r="W110" i="239" s="1"/>
  <c r="M116" i="239"/>
  <c r="M129" i="239"/>
  <c r="V129" i="239" s="1"/>
  <c r="W129" i="239" s="1"/>
  <c r="M27" i="239"/>
  <c r="W39" i="239"/>
  <c r="M71" i="239"/>
  <c r="V71" i="239" s="1"/>
  <c r="W71" i="239" s="1"/>
  <c r="M88" i="239"/>
  <c r="M103" i="239"/>
  <c r="M113" i="239"/>
  <c r="M144" i="239"/>
  <c r="V144" i="239" s="1"/>
  <c r="W144" i="239" s="1"/>
  <c r="W48" i="239"/>
  <c r="W83" i="239"/>
  <c r="U88" i="239"/>
  <c r="W135" i="239"/>
  <c r="W26" i="239"/>
  <c r="W36" i="239"/>
  <c r="W77" i="239"/>
  <c r="W128" i="239"/>
  <c r="W139" i="239"/>
  <c r="U40" i="239"/>
  <c r="V40" i="239"/>
  <c r="U31" i="239"/>
  <c r="M56" i="239"/>
  <c r="V56" i="239" s="1"/>
  <c r="W56" i="239" s="1"/>
  <c r="M20" i="239"/>
  <c r="V20" i="239" s="1"/>
  <c r="W20" i="239" s="1"/>
  <c r="M31" i="239"/>
  <c r="V14" i="239"/>
  <c r="M58" i="239"/>
  <c r="V58" i="239" s="1"/>
  <c r="U18" i="239"/>
  <c r="U50" i="239"/>
  <c r="M50" i="239"/>
  <c r="U66" i="239"/>
  <c r="M68" i="239"/>
  <c r="V68" i="239" s="1"/>
  <c r="U84" i="239"/>
  <c r="U111" i="239"/>
  <c r="M107" i="239"/>
  <c r="M117" i="239"/>
  <c r="W59" i="239"/>
  <c r="M70" i="239"/>
  <c r="M87" i="239"/>
  <c r="V78" i="239" l="1"/>
  <c r="W78" i="239" s="1"/>
  <c r="W84" i="239"/>
  <c r="U105" i="239"/>
  <c r="W80" i="239"/>
  <c r="V74" i="239"/>
  <c r="W74" i="239" s="1"/>
  <c r="W94" i="239"/>
  <c r="W29" i="239"/>
  <c r="W66" i="239"/>
  <c r="V107" i="239"/>
  <c r="V116" i="239"/>
  <c r="W16" i="239"/>
  <c r="V42" i="239"/>
  <c r="W42" i="239" s="1"/>
  <c r="W41" i="239"/>
  <c r="W46" i="239"/>
  <c r="V103" i="239"/>
  <c r="W103" i="239" s="1"/>
  <c r="V27" i="239"/>
  <c r="V65" i="239"/>
  <c r="V102" i="239"/>
  <c r="W102" i="239" s="1"/>
  <c r="V90" i="239"/>
  <c r="W90" i="239" s="1"/>
  <c r="M148" i="239"/>
  <c r="R148" i="239"/>
  <c r="L148" i="239"/>
  <c r="V87" i="239"/>
  <c r="W87" i="239" s="1"/>
  <c r="W116" i="239"/>
  <c r="W18" i="239"/>
  <c r="U41" i="239"/>
  <c r="W115" i="239"/>
  <c r="V37" i="239"/>
  <c r="W37" i="239" s="1"/>
  <c r="V45" i="239"/>
  <c r="W45" i="239" s="1"/>
  <c r="V64" i="239"/>
  <c r="W64" i="239" s="1"/>
  <c r="V25" i="239"/>
  <c r="W25" i="239" s="1"/>
  <c r="V118" i="239"/>
  <c r="W118" i="239" s="1"/>
  <c r="V99" i="239"/>
  <c r="W99" i="239" s="1"/>
  <c r="V112" i="239"/>
  <c r="W112" i="239" s="1"/>
  <c r="V30" i="239"/>
  <c r="W30" i="239" s="1"/>
  <c r="V142" i="239"/>
  <c r="W142" i="239" s="1"/>
  <c r="U37" i="239"/>
  <c r="V70" i="239"/>
  <c r="V95" i="239"/>
  <c r="W95" i="239" s="1"/>
  <c r="W14" i="239"/>
  <c r="U117" i="239"/>
  <c r="V113" i="239"/>
  <c r="W113" i="239" s="1"/>
  <c r="V117" i="239"/>
  <c r="W117" i="239" s="1"/>
  <c r="W40" i="239"/>
  <c r="W65" i="239"/>
  <c r="W111" i="239"/>
  <c r="W107" i="239"/>
  <c r="W27" i="239"/>
  <c r="V88" i="239"/>
  <c r="W88" i="239" s="1"/>
  <c r="V31" i="239"/>
  <c r="W31" i="239" s="1"/>
  <c r="V104" i="239"/>
  <c r="W104" i="239" s="1"/>
  <c r="U104" i="239"/>
  <c r="V85" i="239"/>
  <c r="W85" i="239" s="1"/>
  <c r="V47" i="239"/>
  <c r="W68" i="239"/>
  <c r="W58" i="239"/>
  <c r="W11" i="239"/>
  <c r="V50" i="239"/>
  <c r="W50" i="239" s="1"/>
  <c r="U148" i="239" l="1"/>
  <c r="W70" i="239"/>
  <c r="V148" i="239"/>
  <c r="W47" i="239"/>
  <c r="W148" i="239" l="1"/>
</calcChain>
</file>

<file path=xl/sharedStrings.xml><?xml version="1.0" encoding="utf-8"?>
<sst xmlns="http://schemas.openxmlformats.org/spreadsheetml/2006/main" count="362" uniqueCount="328">
  <si>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</si>
  <si>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</si>
  <si>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</si>
  <si>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</si>
  <si>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</si>
  <si>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</si>
  <si>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</si>
  <si>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</si>
  <si>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</si>
  <si>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</si>
  <si>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</si>
  <si>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</si>
  <si>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</si>
  <si>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</si>
  <si>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</si>
  <si>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</si>
  <si>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</si>
  <si>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</si>
  <si>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 xml:space="preserve">TOTAL PERCEPCIONES </t>
  </si>
  <si>
    <t>CUOTA  IMSS</t>
  </si>
  <si>
    <t>APOYO FUNERARIO</t>
  </si>
  <si>
    <t>CAJA DE AHORRO</t>
  </si>
  <si>
    <t>PRESTAMO DIF</t>
  </si>
  <si>
    <t>TOTAL OTRAS DEDUCCIONES</t>
  </si>
  <si>
    <t>TOTAL  DEDUCCIONES</t>
  </si>
  <si>
    <t>NETO  A PAGAR</t>
  </si>
  <si>
    <t>04</t>
  </si>
  <si>
    <t>02</t>
  </si>
  <si>
    <t>32</t>
  </si>
  <si>
    <t>34</t>
  </si>
  <si>
    <t>12</t>
  </si>
  <si>
    <t>DIRECCION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</si>
  <si>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</si>
  <si>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</si>
  <si>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</si>
  <si>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</si>
  <si>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</si>
  <si>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</si>
  <si>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</si>
  <si>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</si>
  <si>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</si>
  <si>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.0408863219-7.</t>
  </si>
  <si>
    <t>RUIZ CARDENAS NORMA CECILIA</t>
  </si>
  <si>
    <t>.0406832618-2.</t>
  </si>
  <si>
    <t>GARCIA CASTILLO GILBERTO SALVADOR</t>
  </si>
  <si>
    <t>.0404700405-0.</t>
  </si>
  <si>
    <t>MAGAÑA RODRIGUEZ MARIA LETICIA</t>
  </si>
  <si>
    <t>.0217021555-8.</t>
  </si>
  <si>
    <t>.7510926482-2.</t>
  </si>
  <si>
    <t>FAJARDO ROMERO JOSE ANTONIO</t>
  </si>
  <si>
    <t>.0403823415-1.</t>
  </si>
  <si>
    <t xml:space="preserve">HERNANDEZ VENEGAS JOSE ANTONIO </t>
  </si>
  <si>
    <t>.5200780432-2.</t>
  </si>
  <si>
    <t>MORALES RAMOS MARIA DOLORES</t>
  </si>
  <si>
    <t>.0407781197-6.</t>
  </si>
  <si>
    <t>LUJAN FLORES MIRNA GUADALUPE</t>
  </si>
  <si>
    <t>.0409915538-6.</t>
  </si>
  <si>
    <t>CUEVAS EVANGELISTA JOSE ANGEL</t>
  </si>
  <si>
    <t>.0409680350-9.</t>
  </si>
  <si>
    <t xml:space="preserve">DE SANTIAGO MARTINEZ DALIA ROCIO </t>
  </si>
  <si>
    <t>.5499801498-6.</t>
  </si>
  <si>
    <t>GARCIA GARCIA ADRIANA</t>
  </si>
  <si>
    <t>.0409640244-3.</t>
  </si>
  <si>
    <t>CORONA ARIAS JOSEFINA</t>
  </si>
  <si>
    <t>.0400710786-7.</t>
  </si>
  <si>
    <t>CARDENAS RAMIREZ CESAR HERNANDO</t>
  </si>
  <si>
    <t>.0116936918-6.</t>
  </si>
  <si>
    <t>IGNACIO GARCIA TANIA ELIZABETH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</si>
  <si>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</si>
  <si>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</si>
  <si>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</si>
  <si>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</si>
  <si>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</si>
  <si>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</si>
  <si>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</si>
  <si>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</si>
  <si>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</si>
  <si>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</si>
  <si>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</si>
  <si>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</si>
  <si>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</si>
  <si>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</si>
  <si>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.7501833737-0.</t>
  </si>
  <si>
    <t>BARTOLO MENDEZ SERGIO</t>
  </si>
  <si>
    <t>.0401836461-3.</t>
  </si>
  <si>
    <t>.7503853331-3.</t>
  </si>
  <si>
    <t>MEJIA PIZANO JOSE SALVADOR</t>
  </si>
  <si>
    <t>.0409790659-0.</t>
  </si>
  <si>
    <t>AGUILAR QUINTERO ESMERALDA</t>
  </si>
  <si>
    <t>.5497760131-6.</t>
  </si>
  <si>
    <t>BARAJAS ZUÑIGA MARTHA ELENA</t>
  </si>
  <si>
    <t>.7275530545-4.</t>
  </si>
  <si>
    <t>HERNANDEZ MENDOZA FRANCISCO XAVIER</t>
  </si>
  <si>
    <t>.5482662156-4.</t>
  </si>
  <si>
    <t>DE JESUS ALONSO JOAQUIN</t>
  </si>
  <si>
    <t>.0408540194-3.</t>
  </si>
  <si>
    <t>EUSEBIO MARTINEZ MA DE JESÙS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</si>
  <si>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</si>
  <si>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</si>
  <si>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</si>
  <si>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</si>
  <si>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</si>
  <si>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</si>
  <si>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</si>
  <si>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</si>
  <si>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</si>
  <si>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</si>
  <si>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.0499560359-6.</t>
  </si>
  <si>
    <t>RAMON CRUZ MARIA SEBASTIANA</t>
  </si>
  <si>
    <t>.5484606074-4.</t>
  </si>
  <si>
    <t xml:space="preserve">ALCARAZ LARA MARTHA ELIA </t>
  </si>
  <si>
    <t>.5484617746-4.</t>
  </si>
  <si>
    <t>TORRES CAMPOS ROCIO SELINA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</si>
  <si>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</si>
  <si>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</si>
  <si>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</si>
  <si>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</si>
  <si>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</si>
  <si>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</si>
  <si>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</si>
  <si>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</si>
  <si>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.0518883849-3.</t>
  </si>
  <si>
    <t>PINTO CHAVEZ OCTAVIO ADOLFO</t>
  </si>
  <si>
    <t>.3515935939-3.</t>
  </si>
  <si>
    <t>LUJAN FLORES JUAN JOSE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</si>
  <si>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</si>
  <si>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</si>
  <si>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</si>
  <si>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</si>
  <si>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</si>
  <si>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</si>
  <si>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</si>
  <si>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</si>
  <si>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</si>
  <si>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</si>
  <si>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.5490590464-2.</t>
  </si>
  <si>
    <t>SANCHEZ FRIAS EVA GRACIELA</t>
  </si>
  <si>
    <t>.7511930587-0.</t>
  </si>
  <si>
    <t>ZUÑIGA LEAL AARON</t>
  </si>
  <si>
    <t>.0410932829-6.</t>
  </si>
  <si>
    <t>DE LA MORA ZANABRIA ANA SOFIA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</si>
  <si>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</si>
  <si>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</si>
  <si>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</si>
  <si>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</si>
  <si>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</si>
  <si>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</si>
  <si>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.0401610128-1.</t>
  </si>
  <si>
    <t>BAUTISTA FLORES MARTHA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</si>
  <si>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</si>
  <si>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</si>
  <si>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</si>
  <si>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</si>
  <si>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</si>
  <si>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</si>
  <si>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</si>
  <si>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</si>
  <si>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</si>
  <si>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</si>
  <si>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</si>
  <si>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</si>
  <si>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</si>
  <si>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</si>
  <si>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</si>
  <si>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</si>
  <si>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</si>
  <si>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</si>
  <si>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</si>
  <si>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</si>
  <si>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</si>
  <si>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</si>
  <si>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</si>
  <si>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</si>
  <si>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</si>
  <si>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</si>
  <si>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</si>
  <si>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</si>
  <si>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</si>
  <si>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</si>
  <si>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</si>
  <si>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</si>
  <si>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</si>
  <si>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</si>
  <si>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</si>
  <si>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</si>
  <si>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.5489650541-6.</t>
  </si>
  <si>
    <t xml:space="preserve">LICEA ESTEBAN MAGDALENO </t>
  </si>
  <si>
    <t>.03146936764.</t>
  </si>
  <si>
    <t>LEAL SANCHEZ MARIA ELENA</t>
  </si>
  <si>
    <t>.2916954050-0.</t>
  </si>
  <si>
    <t>LARIOS ABAN LIZETH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</si>
  <si>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</si>
  <si>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</si>
  <si>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</si>
  <si>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</si>
  <si>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</si>
  <si>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</si>
  <si>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</si>
  <si>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</si>
  <si>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.5495770300-9.</t>
  </si>
  <si>
    <t>REBOLLEDO REYES ALEJANDRA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</si>
  <si>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</si>
  <si>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</si>
  <si>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</si>
  <si>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</si>
  <si>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</si>
  <si>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</si>
  <si>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</si>
  <si>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</si>
  <si>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</si>
  <si>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</si>
  <si>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.0407821936-9.</t>
  </si>
  <si>
    <t>GUZMAN REYES ROSA ELIA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</si>
  <si>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</si>
  <si>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</si>
  <si>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</si>
  <si>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</si>
  <si>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</si>
  <si>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</si>
  <si>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</si>
  <si>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</si>
  <si>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</si>
  <si>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</si>
  <si>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</si>
  <si>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</si>
  <si>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</si>
  <si>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</si>
  <si>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</si>
  <si>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</si>
  <si>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PALAFOX GARCES ARACELI</t>
  </si>
  <si>
    <t>.0400660425-2.</t>
  </si>
  <si>
    <t>CARMONA VICTORIANO MARIA DE LA LUZ</t>
  </si>
  <si>
    <t>.0407730677-9.</t>
  </si>
  <si>
    <t>SALVADOR LEAL MARIA DE JESUS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</si>
  <si>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</si>
  <si>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</si>
  <si>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</si>
  <si>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</si>
  <si>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</si>
  <si>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</si>
  <si>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</si>
  <si>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</si>
  <si>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</si>
  <si>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</si>
  <si>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</si>
  <si>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</si>
  <si>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.0407630336-3.</t>
  </si>
  <si>
    <t>IGLESIAS SANCHEZ MARTHA ELVA</t>
  </si>
  <si>
    <t>.0403824596-7.</t>
  </si>
  <si>
    <t>FLORES GARCIA ROSA MARIA</t>
  </si>
  <si>
    <t>.6816921032-2.</t>
  </si>
  <si>
    <t>SOLIS AVALOS ALEJANDRA</t>
  </si>
  <si>
    <t>.0412890922-5.</t>
  </si>
  <si>
    <t>LOMELI RENTERIA CHRISTIAN EVARISTO</t>
  </si>
  <si>
    <t>.0407922888-0.</t>
  </si>
  <si>
    <t>RUBIO CASILLAS JOSE LUIS</t>
  </si>
  <si>
    <t>.0401801539-8.</t>
  </si>
  <si>
    <t>ALVAREZ RAMIREZ PATRICIA EUGENIA</t>
  </si>
  <si>
    <t>.0407875035-5.</t>
  </si>
  <si>
    <t>AGUILAR TAPIA SARA</t>
  </si>
  <si>
    <t>BALTAZAR MORAN MARGARITO</t>
  </si>
  <si>
    <t>.0400842512-8.</t>
  </si>
  <si>
    <t>AGUILAR SOLANO ALEJANDRA GUADALUPE</t>
  </si>
  <si>
    <t>CASTREJON GUERRERO ARACELY</t>
  </si>
  <si>
    <t>CODIGOS</t>
  </si>
  <si>
    <t>PERCEPCIONES</t>
  </si>
  <si>
    <t>DESPENSA</t>
  </si>
  <si>
    <t>QUINQUENIO</t>
  </si>
  <si>
    <t>PERMISO S/GS</t>
  </si>
  <si>
    <t xml:space="preserve">CUOTA SINDICAL </t>
  </si>
  <si>
    <t>RECIBI DE CONFORMIDAD</t>
  </si>
  <si>
    <t xml:space="preserve"> RODRIGUEZ LOPEZ ALEJANDRA</t>
  </si>
  <si>
    <t>.0221759870-1.</t>
  </si>
  <si>
    <t>CUOTA IMSS</t>
  </si>
  <si>
    <t>CUOTA SINDICAL</t>
  </si>
  <si>
    <t>.0616950343-7.</t>
  </si>
  <si>
    <t>.0222720136-1.</t>
  </si>
  <si>
    <t>LEAL CASTILLO RODOLFO</t>
  </si>
  <si>
    <t>GONZALEZ HERNANDEZ BERENICE</t>
  </si>
  <si>
    <t>.0409886548-0.</t>
  </si>
  <si>
    <t>14</t>
  </si>
  <si>
    <t>PRESTAMO SINDICATO</t>
  </si>
  <si>
    <t>.0223610181-8.</t>
  </si>
  <si>
    <t>GOMEZ TOSCANO SOLEDAD</t>
  </si>
  <si>
    <t>08</t>
  </si>
  <si>
    <t>DESC. RETARDO</t>
  </si>
  <si>
    <t>08,10,12,14,32,34</t>
  </si>
  <si>
    <t>LOMELI CONTRERAS JAQUELINE</t>
  </si>
  <si>
    <t>CUOTAS</t>
  </si>
  <si>
    <t>SALARIO D INT</t>
  </si>
  <si>
    <t>DIAS /MES</t>
  </si>
  <si>
    <t>CUOTA RET. IMSS</t>
  </si>
  <si>
    <t>GOMEZ GOMEZ FRANCISCO JAVIER</t>
  </si>
  <si>
    <t>.0474541812-1.</t>
  </si>
  <si>
    <t>DESCUENTO ISR</t>
  </si>
  <si>
    <t>06</t>
  </si>
  <si>
    <t>.2216978096-6.</t>
  </si>
  <si>
    <t>SOTO COVARRUBIAS FATIMA</t>
  </si>
  <si>
    <t>03</t>
  </si>
  <si>
    <t>.6216905370-9.</t>
  </si>
  <si>
    <t>BARBOZA PULIDO MAYRA LILIANA</t>
  </si>
  <si>
    <t>FALTA INJUSTIFICADA/ DIA SIN GOCE</t>
  </si>
  <si>
    <t>RAMOS GONZALEZ FRANCISCO JAVIER</t>
  </si>
  <si>
    <t>.0321764008-9.</t>
  </si>
  <si>
    <t>RIVERA BALTAZAR ANA LUISA</t>
  </si>
  <si>
    <t>.7598791138-7.</t>
  </si>
  <si>
    <t>.5491717061-2.</t>
  </si>
  <si>
    <t>CASTREJON GUERRERO MARICELA</t>
  </si>
  <si>
    <t>.0409864691-4.</t>
  </si>
  <si>
    <t>SANCHEZ ARIAS MARIA GORETTI</t>
  </si>
  <si>
    <t>.5461411002-8.</t>
  </si>
  <si>
    <t>.5499808647-1.</t>
  </si>
  <si>
    <t>OLVERA AGUIRRE RAQUEL</t>
  </si>
  <si>
    <t>GARCIA VALENCIA MIRIAM IVAN</t>
  </si>
  <si>
    <t>COBIAN MEDINA ISAAC ALEJANDRO</t>
  </si>
  <si>
    <t>.0400833770-3</t>
  </si>
  <si>
    <t>.0519015488-9.</t>
  </si>
  <si>
    <t>01</t>
  </si>
  <si>
    <t>.0412850642-7.</t>
  </si>
  <si>
    <t>0517961093-5</t>
  </si>
  <si>
    <t>VILLALVAZO MAGAÑA DIANA ITZEL</t>
  </si>
  <si>
    <t>.0401826668-6.</t>
  </si>
  <si>
    <t>BERNARDINO CALVARIO GUSTAVO</t>
  </si>
  <si>
    <t>JIMENEZ GONZALEZ LETICIA GUADALUPE</t>
  </si>
  <si>
    <t>.0116912168-6.</t>
  </si>
  <si>
    <t>VELAZQUEZ FARIAS MARIA GUADALUPE</t>
  </si>
  <si>
    <t>NOMINA DEL 01  AL 15  DE JULIO 2025</t>
  </si>
  <si>
    <t>VILLALVAZO MAGAÑA KARLA VIRIDIANA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</si>
</sst>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10">
    <xf numFmtId="0" fontId="0" fillId="0" borderId="0" xfId="0"/>
    <xf numFmtId="44" fontId="14" fillId="0" borderId="0" xfId="1" applyFont="1" applyFill="1" applyBorder="1" applyAlignment="1">
      <alignment horizontal="center" vertical="center"/>
    </xf>
    <xf numFmtId="44" fontId="6" fillId="0" borderId="0" xfId="1" applyFont="1" applyFill="1" applyBorder="1"/>
    <xf numFmtId="165" fontId="0" fillId="0" borderId="11" xfId="2" applyNumberFormat="1" applyFont="1" applyFill="1" applyBorder="1"/>
    <xf numFmtId="44" fontId="0" fillId="0" borderId="17" xfId="1" applyFont="1" applyFill="1" applyBorder="1"/>
    <xf numFmtId="44" fontId="14" fillId="0" borderId="0" xfId="3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/>
    <xf numFmtId="44" fontId="8" fillId="0" borderId="0" xfId="0" applyNumberFormat="1" applyFont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0" fontId="8" fillId="0" borderId="0" xfId="0" applyFont="1"/>
    <xf numFmtId="44" fontId="3" fillId="0" borderId="0" xfId="0" applyNumberFormat="1" applyFont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8" fillId="0" borderId="3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4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left" vertical="center"/>
    </xf>
    <xf numFmtId="44" fontId="1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44" fontId="14" fillId="0" borderId="0" xfId="4" applyNumberFormat="1" applyFont="1" applyAlignment="1">
      <alignment vertical="center"/>
    </xf>
    <xf numFmtId="44" fontId="14" fillId="0" borderId="0" xfId="0" applyNumberFormat="1" applyFont="1" applyAlignment="1">
      <alignment horizontal="center" vertical="center"/>
    </xf>
    <xf numFmtId="44" fontId="3" fillId="0" borderId="5" xfId="0" applyNumberFormat="1" applyFont="1" applyBorder="1"/>
    <xf numFmtId="0" fontId="3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8" fillId="0" borderId="5" xfId="0" applyFont="1" applyBorder="1"/>
    <xf numFmtId="0" fontId="16" fillId="0" borderId="0" xfId="0" applyFont="1" applyAlignment="1">
      <alignment vertical="center"/>
    </xf>
    <xf numFmtId="164" fontId="14" fillId="0" borderId="0" xfId="4" applyNumberFormat="1" applyFont="1" applyAlignment="1">
      <alignment horizontal="center" vertical="center"/>
    </xf>
    <xf numFmtId="44" fontId="14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4" fontId="16" fillId="0" borderId="0" xfId="0" applyNumberFormat="1" applyFont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44" fontId="14" fillId="0" borderId="0" xfId="3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0" fillId="0" borderId="10" xfId="0" applyBorder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0" xfId="0" applyNumberFormat="1" applyFont="1"/>
    <xf numFmtId="44" fontId="0" fillId="0" borderId="7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44" fontId="0" fillId="0" borderId="8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6" fillId="0" borderId="6" xfId="3" applyNumberFormat="1" applyFont="1" applyBorder="1" applyAlignment="1">
      <alignment horizontal="center" vertical="center" wrapText="1"/>
    </xf>
    <xf numFmtId="44" fontId="6" fillId="0" borderId="8" xfId="3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_PRES NOMINA JUL A DIC 2011" xfId="3"/>
    <cellStyle name="Normal_RELACION LABORAL 2012" xfId="4"/>
    <cellStyle name="Porcentaje" xfId="2" builtinId="5"/>
  </cellStyles>
  <dxfs count="0"/>
  <tableStyles count="0" defaultTableStyle="TableStyleMedium2" defaultPivotStyle="PivotStyleLight16"/>
  <colors>
    <mruColors>
      <color rgb="FFB0B404"/>
      <color rgb="FF1791A1"/>
      <color rgb="FF99056F"/>
      <color rgb="FFFF00FF"/>
      <color rgb="FF4F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148167</xdr:colOff>
      <xdr:row>0</xdr:row>
      <xdr:rowOff>87842</xdr:rowOff>
    </xdr:from>
    <xdr:to>
      <xdr:col>2</xdr:col>
      <xdr:colOff>3131606</xdr:colOff>
      <xdr:row>5</xdr:row>
      <xdr:rowOff>135467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0202ADE-83C5-4169-97A7-913F64CF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117" y="87842"/>
          <a:ext cx="412643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3"/>
  <sheetViews>
    <sheetView tabSelected="1" topLeftCell="A137" zoomScale="85" zoomScaleNormal="85" zoomScaleSheetLayoutView="90" workbookViewId="0">
      <selection activeCell="C149" sqref="C149"/>
    </sheetView>
  </sheetViews>
  <sheetFormatPr baseColWidth="10" defaultColWidth="12.7109375" defaultRowHeight="15.75" x14ac:dyDescent="0.25"/>
  <cols>
    <col min="1" max="1" width="5.42578125" style="6" customWidth="1"/>
    <col min="2" max="2" width="17.140625" style="6" customWidth="1"/>
    <col min="3" max="3" width="48.28515625" style="7" customWidth="1"/>
    <col min="4" max="4" width="13" style="6" customWidth="1"/>
    <col min="5" max="5" width="16.7109375" style="6" customWidth="1"/>
    <col min="6" max="6" width="12.85546875" style="6" customWidth="1"/>
    <col min="7" max="7" width="13.28515625" style="6" customWidth="1"/>
    <col min="8" max="8" width="9.5703125" style="6" customWidth="1"/>
    <col min="9" max="9" width="20" style="6" customWidth="1"/>
    <col min="10" max="10" width="16.85546875" style="6" customWidth="1"/>
    <col min="11" max="11" width="14.7109375" style="6" customWidth="1"/>
    <col min="12" max="12" width="15.5703125" style="6" customWidth="1"/>
    <col min="13" max="13" width="13" style="6" customWidth="1"/>
    <col min="14" max="14" width="14.85546875" style="6" customWidth="1"/>
    <col min="15" max="15" width="13.7109375" style="6" customWidth="1"/>
    <col min="16" max="16" width="14.42578125" style="6" customWidth="1"/>
    <col min="17" max="17" width="19.5703125" style="6" customWidth="1"/>
    <col min="18" max="18" width="13.5703125" style="6" customWidth="1"/>
    <col min="19" max="19" width="14.28515625" style="6" customWidth="1"/>
    <col min="20" max="20" width="14.5703125" style="6" customWidth="1"/>
    <col min="21" max="21" width="16.7109375" style="6" customWidth="1"/>
    <col min="22" max="22" width="14.5703125" style="6" customWidth="1"/>
    <col min="23" max="23" width="17.28515625" style="6" customWidth="1"/>
    <col min="24" max="24" width="54.140625" style="6" customWidth="1"/>
    <col min="25" max="16384" width="12.7109375" style="6"/>
  </cols>
  <sheetData>
    <row r="1" spans="1:25" x14ac:dyDescent="0.25">
      <c r="B1" s="6" t="s">
        <v>0</v>
      </c>
      <c r="C1" s="7" t="s">
        <v>0</v>
      </c>
      <c r="E1" s="6" t="s">
        <v>0</v>
      </c>
      <c r="N1" s="6" t="s">
        <v>0</v>
      </c>
      <c r="U1" s="6" t="s">
        <v>0</v>
      </c>
    </row>
    <row r="2" spans="1:25" x14ac:dyDescent="0.25">
      <c r="A2" s="8" t="s">
        <v>0</v>
      </c>
      <c r="B2" s="8" t="s">
        <v>0</v>
      </c>
      <c r="D2" s="78" t="s">
        <v>1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6" t="s">
        <v>0</v>
      </c>
    </row>
    <row r="3" spans="1:25" x14ac:dyDescent="0.25">
      <c r="A3" s="9" t="s">
        <v>0</v>
      </c>
      <c r="B3" s="9"/>
      <c r="C3" s="10" t="s">
        <v>0</v>
      </c>
      <c r="D3" s="79" t="s">
        <v>2</v>
      </c>
      <c r="E3" s="79"/>
      <c r="F3" s="79"/>
      <c r="G3" s="79"/>
      <c r="H3" s="79"/>
      <c r="I3" s="79"/>
      <c r="J3" s="11"/>
      <c r="K3" s="11"/>
      <c r="L3" s="12"/>
      <c r="M3" s="13"/>
      <c r="N3" s="14"/>
      <c r="O3" s="14"/>
      <c r="P3" s="14"/>
      <c r="Q3" s="14"/>
      <c r="R3" s="14"/>
      <c r="S3" s="14"/>
      <c r="T3" s="14"/>
      <c r="U3" s="2"/>
      <c r="V3" s="15" t="s">
        <v>0</v>
      </c>
      <c r="W3" s="15"/>
    </row>
    <row r="4" spans="1:25" x14ac:dyDescent="0.25">
      <c r="A4" s="9" t="s">
        <v>0</v>
      </c>
      <c r="B4" s="9" t="s">
        <v>0</v>
      </c>
      <c r="C4" s="10"/>
      <c r="D4" s="16" t="s">
        <v>3</v>
      </c>
      <c r="E4" s="17" t="s">
        <v>4</v>
      </c>
      <c r="F4" s="17"/>
      <c r="H4" s="80"/>
      <c r="I4" s="80"/>
      <c r="J4" s="18"/>
      <c r="K4" s="18"/>
      <c r="L4" s="12"/>
      <c r="W4" s="19"/>
      <c r="X4" s="19"/>
      <c r="Y4" s="19"/>
    </row>
    <row r="5" spans="1:25" x14ac:dyDescent="0.25">
      <c r="A5" s="9"/>
      <c r="B5" s="9" t="s">
        <v>5</v>
      </c>
      <c r="C5" s="10"/>
      <c r="D5" s="20" t="s">
        <v>6</v>
      </c>
      <c r="E5" s="20"/>
      <c r="F5" s="20"/>
      <c r="G5" s="20"/>
      <c r="H5" s="20"/>
      <c r="I5" s="20"/>
      <c r="J5" s="20"/>
      <c r="K5" s="20"/>
      <c r="L5" s="12"/>
      <c r="M5" s="81" t="s">
        <v>326</v>
      </c>
      <c r="N5" s="81"/>
      <c r="O5" s="81"/>
      <c r="P5" s="81"/>
      <c r="Q5" s="81"/>
      <c r="R5" s="81"/>
      <c r="S5" s="81"/>
      <c r="T5" s="81"/>
      <c r="U5" s="81"/>
      <c r="V5" s="81"/>
    </row>
    <row r="6" spans="1:25" x14ac:dyDescent="0.25">
      <c r="A6" s="21"/>
      <c r="B6" s="21"/>
      <c r="C6" s="22"/>
      <c r="D6" s="82" t="s">
        <v>7</v>
      </c>
      <c r="E6" s="83"/>
      <c r="F6" s="83"/>
      <c r="G6" s="83"/>
      <c r="H6" s="83"/>
      <c r="I6" s="84"/>
      <c r="J6" s="23"/>
      <c r="K6" s="23"/>
      <c r="L6" s="24"/>
      <c r="M6" s="85" t="s">
        <v>8</v>
      </c>
      <c r="N6" s="86"/>
      <c r="O6" s="25"/>
      <c r="P6" s="25"/>
      <c r="Q6" s="25"/>
      <c r="R6" s="25"/>
      <c r="S6" s="25"/>
      <c r="T6" s="25"/>
      <c r="U6" s="26"/>
      <c r="V6" s="27"/>
      <c r="W6" s="15"/>
    </row>
    <row r="7" spans="1:25" ht="15.75" customHeight="1" x14ac:dyDescent="0.25">
      <c r="A7" s="92" t="s">
        <v>9</v>
      </c>
      <c r="B7" s="94" t="s">
        <v>10</v>
      </c>
      <c r="C7" s="96" t="s">
        <v>11</v>
      </c>
      <c r="D7" s="99" t="s">
        <v>12</v>
      </c>
      <c r="E7" s="75" t="s">
        <v>13</v>
      </c>
      <c r="F7" s="75" t="s">
        <v>14</v>
      </c>
      <c r="G7" s="87" t="s">
        <v>15</v>
      </c>
      <c r="H7" s="87" t="s">
        <v>16</v>
      </c>
      <c r="I7" s="75" t="s">
        <v>17</v>
      </c>
      <c r="J7" s="75" t="s">
        <v>266</v>
      </c>
      <c r="K7" s="75" t="s">
        <v>267</v>
      </c>
      <c r="L7" s="75" t="s">
        <v>18</v>
      </c>
      <c r="M7" s="90" t="s">
        <v>269</v>
      </c>
      <c r="N7" s="75" t="s">
        <v>19</v>
      </c>
      <c r="O7" s="75" t="s">
        <v>294</v>
      </c>
      <c r="P7" s="75" t="s">
        <v>301</v>
      </c>
      <c r="Q7" s="75" t="s">
        <v>20</v>
      </c>
      <c r="R7" s="75" t="s">
        <v>21</v>
      </c>
      <c r="S7" s="75" t="s">
        <v>22</v>
      </c>
      <c r="T7" s="105" t="s">
        <v>281</v>
      </c>
      <c r="U7" s="107" t="s">
        <v>23</v>
      </c>
      <c r="V7" s="90" t="s">
        <v>24</v>
      </c>
      <c r="W7" s="90" t="s">
        <v>25</v>
      </c>
      <c r="X7" s="102" t="s">
        <v>270</v>
      </c>
    </row>
    <row r="8" spans="1:25" ht="24" customHeight="1" x14ac:dyDescent="0.25">
      <c r="A8" s="93"/>
      <c r="B8" s="94"/>
      <c r="C8" s="97"/>
      <c r="D8" s="100"/>
      <c r="E8" s="76"/>
      <c r="F8" s="76"/>
      <c r="G8" s="88"/>
      <c r="H8" s="88"/>
      <c r="I8" s="76"/>
      <c r="J8" s="76"/>
      <c r="K8" s="77"/>
      <c r="L8" s="76"/>
      <c r="M8" s="91"/>
      <c r="N8" s="77"/>
      <c r="O8" s="77"/>
      <c r="P8" s="77"/>
      <c r="Q8" s="77"/>
      <c r="R8" s="77"/>
      <c r="S8" s="77"/>
      <c r="T8" s="106"/>
      <c r="U8" s="108"/>
      <c r="V8" s="109"/>
      <c r="W8" s="109"/>
      <c r="X8" s="103"/>
    </row>
    <row r="9" spans="1:25" ht="33" customHeight="1" x14ac:dyDescent="0.25">
      <c r="A9" s="93"/>
      <c r="B9" s="95"/>
      <c r="C9" s="98"/>
      <c r="D9" s="101"/>
      <c r="E9" s="77"/>
      <c r="F9" s="77"/>
      <c r="G9" s="89"/>
      <c r="H9" s="89"/>
      <c r="I9" s="77"/>
      <c r="J9" s="29" t="s">
        <v>317</v>
      </c>
      <c r="K9" s="28" t="s">
        <v>298</v>
      </c>
      <c r="L9" s="77"/>
      <c r="M9" s="29" t="s">
        <v>26</v>
      </c>
      <c r="N9" s="29" t="s">
        <v>27</v>
      </c>
      <c r="O9" s="28" t="s">
        <v>295</v>
      </c>
      <c r="P9" s="28" t="s">
        <v>284</v>
      </c>
      <c r="Q9" s="28" t="s">
        <v>28</v>
      </c>
      <c r="R9" s="28" t="s">
        <v>29</v>
      </c>
      <c r="S9" s="28" t="s">
        <v>30</v>
      </c>
      <c r="T9" s="28" t="s">
        <v>280</v>
      </c>
      <c r="U9" s="28" t="s">
        <v>286</v>
      </c>
      <c r="V9" s="91"/>
      <c r="W9" s="91"/>
      <c r="X9" s="104"/>
    </row>
    <row r="10" spans="1:25" ht="27.95" customHeight="1" x14ac:dyDescent="0.25">
      <c r="A10" s="30"/>
      <c r="B10" s="30"/>
      <c r="C10" s="31" t="s">
        <v>31</v>
      </c>
      <c r="D10" s="32"/>
      <c r="E10" s="33"/>
      <c r="F10" s="33"/>
      <c r="G10" s="34"/>
      <c r="H10" s="34"/>
      <c r="I10" s="33"/>
      <c r="J10" s="33"/>
      <c r="K10" s="33"/>
      <c r="L10" s="35"/>
      <c r="M10" s="36"/>
      <c r="N10" s="33"/>
      <c r="O10" s="33"/>
      <c r="P10" s="33"/>
      <c r="Q10" s="33"/>
      <c r="R10" s="33"/>
      <c r="S10" s="33"/>
      <c r="T10" s="33"/>
      <c r="U10" s="1"/>
      <c r="V10" s="36"/>
      <c r="W10" s="36"/>
    </row>
    <row r="11" spans="1:25" ht="27.95" customHeight="1" x14ac:dyDescent="0.3">
      <c r="A11" s="37">
        <v>1</v>
      </c>
      <c r="B11" s="44" t="s">
        <v>41</v>
      </c>
      <c r="C11" s="45" t="s">
        <v>42</v>
      </c>
      <c r="D11" s="5">
        <v>1057.27</v>
      </c>
      <c r="E11" s="39">
        <f>D11*1.1507</f>
        <v>1216.6005890000001</v>
      </c>
      <c r="F11" s="39">
        <f>E11</f>
        <v>1216.6005890000001</v>
      </c>
      <c r="G11" s="34">
        <v>15.2</v>
      </c>
      <c r="H11" s="34">
        <v>15.2</v>
      </c>
      <c r="I11" s="33">
        <f>D11*H11</f>
        <v>16070.503999999999</v>
      </c>
      <c r="J11" s="33">
        <v>100</v>
      </c>
      <c r="K11" s="33"/>
      <c r="L11" s="33">
        <f>SUM(I11+J11+K11)</f>
        <v>16170.503999999999</v>
      </c>
      <c r="M11" s="36">
        <v>0</v>
      </c>
      <c r="N11" s="33">
        <v>486.04</v>
      </c>
      <c r="O11" s="33">
        <v>2608.4299999999998</v>
      </c>
      <c r="P11" s="74"/>
      <c r="Q11" s="33"/>
      <c r="R11" s="33"/>
      <c r="S11" s="33"/>
      <c r="T11" s="33"/>
      <c r="U11" s="1">
        <f>SUM(P11+Q11+R11+S11+T11)</f>
        <v>0</v>
      </c>
      <c r="V11" s="36">
        <f>M11+N11+O11+P11+Q11+R11+S11+T11</f>
        <v>3094.47</v>
      </c>
      <c r="W11" s="40">
        <f>L11-V11</f>
        <v>13076.034</v>
      </c>
      <c r="X11" s="41"/>
    </row>
    <row r="12" spans="1:25" ht="27.95" customHeight="1" x14ac:dyDescent="0.25">
      <c r="A12" s="37">
        <f>A11+1</f>
        <v>2</v>
      </c>
      <c r="B12" s="30" t="s">
        <v>33</v>
      </c>
      <c r="C12" s="38" t="s">
        <v>32</v>
      </c>
      <c r="D12" s="5">
        <v>911.06</v>
      </c>
      <c r="E12" s="39">
        <f>D12*1.1507</f>
        <v>1048.3567419999999</v>
      </c>
      <c r="F12" s="39">
        <f>E12</f>
        <v>1048.3567419999999</v>
      </c>
      <c r="G12" s="34">
        <v>15.2</v>
      </c>
      <c r="H12" s="34">
        <v>15.2</v>
      </c>
      <c r="I12" s="33">
        <f>D12*H12</f>
        <v>13848.111999999999</v>
      </c>
      <c r="J12" s="33">
        <v>100</v>
      </c>
      <c r="K12" s="33"/>
      <c r="L12" s="33">
        <f t="shared" ref="L12:L65" si="0">SUM(I12+J12+K12)</f>
        <v>13948.111999999999</v>
      </c>
      <c r="M12" s="36">
        <v>0</v>
      </c>
      <c r="N12" s="33">
        <v>0</v>
      </c>
      <c r="O12" s="33">
        <v>2060.58</v>
      </c>
      <c r="P12" s="33"/>
      <c r="Q12" s="33"/>
      <c r="R12" s="33"/>
      <c r="S12" s="33"/>
      <c r="T12" s="33"/>
      <c r="U12" s="1">
        <f>SUM(P12+Q12+R12+S12+T12)</f>
        <v>0</v>
      </c>
      <c r="V12" s="36">
        <f t="shared" ref="V12:V66" si="1">M12+N12+O12+P12+Q12+R12+S12+T12</f>
        <v>2060.58</v>
      </c>
      <c r="W12" s="40">
        <f t="shared" ref="W12:W66" si="2">L12-V12</f>
        <v>11887.531999999999</v>
      </c>
      <c r="X12" s="42"/>
    </row>
    <row r="13" spans="1:25" ht="27.95" customHeight="1" x14ac:dyDescent="0.25">
      <c r="A13" s="37">
        <f>A12+1</f>
        <v>3</v>
      </c>
      <c r="B13" s="30" t="s">
        <v>35</v>
      </c>
      <c r="C13" s="38" t="s">
        <v>34</v>
      </c>
      <c r="D13" s="5">
        <v>554.86</v>
      </c>
      <c r="E13" s="39">
        <f>D13*1.1507</f>
        <v>638.4774020000001</v>
      </c>
      <c r="F13" s="39">
        <f>E13</f>
        <v>638.4774020000001</v>
      </c>
      <c r="G13" s="34">
        <v>15.2</v>
      </c>
      <c r="H13" s="34">
        <v>15.2</v>
      </c>
      <c r="I13" s="33">
        <f>D13*H13</f>
        <v>8433.8719999999994</v>
      </c>
      <c r="J13" s="33">
        <v>100</v>
      </c>
      <c r="K13" s="33">
        <v>1115.2</v>
      </c>
      <c r="L13" s="33">
        <f t="shared" si="0"/>
        <v>9649.0720000000001</v>
      </c>
      <c r="M13" s="36">
        <v>0</v>
      </c>
      <c r="N13" s="33">
        <v>245.39</v>
      </c>
      <c r="O13" s="33">
        <v>1205.68</v>
      </c>
      <c r="P13" s="33"/>
      <c r="Q13" s="33"/>
      <c r="R13" s="33"/>
      <c r="S13" s="33">
        <v>1000</v>
      </c>
      <c r="T13" s="33"/>
      <c r="U13" s="1">
        <f>SUM(P13+Q13+R13+S13+T13)</f>
        <v>1000</v>
      </c>
      <c r="V13" s="36">
        <f t="shared" si="1"/>
        <v>2451.0700000000002</v>
      </c>
      <c r="W13" s="40">
        <f t="shared" si="2"/>
        <v>7198.0020000000004</v>
      </c>
      <c r="X13" s="41"/>
    </row>
    <row r="14" spans="1:25" ht="27.95" customHeight="1" x14ac:dyDescent="0.25">
      <c r="A14" s="37">
        <f>A13+1</f>
        <v>4</v>
      </c>
      <c r="B14" s="30" t="s">
        <v>37</v>
      </c>
      <c r="C14" s="38" t="s">
        <v>36</v>
      </c>
      <c r="D14" s="5">
        <v>470.56</v>
      </c>
      <c r="E14" s="39">
        <f>D14*1.1507</f>
        <v>541.47339199999999</v>
      </c>
      <c r="F14" s="39">
        <f>E14</f>
        <v>541.47339199999999</v>
      </c>
      <c r="G14" s="34">
        <v>15.2</v>
      </c>
      <c r="H14" s="34">
        <v>15.2</v>
      </c>
      <c r="I14" s="33">
        <f>D14*H14</f>
        <v>7152.5119999999997</v>
      </c>
      <c r="J14" s="33">
        <v>100</v>
      </c>
      <c r="K14" s="33">
        <v>836.4</v>
      </c>
      <c r="L14" s="33">
        <f t="shared" si="0"/>
        <v>8088.9119999999994</v>
      </c>
      <c r="M14" s="36">
        <f>I14*1%</f>
        <v>71.525120000000001</v>
      </c>
      <c r="N14" s="33">
        <v>205.02</v>
      </c>
      <c r="O14" s="33">
        <v>872.43</v>
      </c>
      <c r="P14" s="33"/>
      <c r="Q14" s="33"/>
      <c r="R14" s="33"/>
      <c r="S14" s="33"/>
      <c r="T14" s="33"/>
      <c r="U14" s="1">
        <f>SUM(P14+Q14+R14+S14+T14)</f>
        <v>0</v>
      </c>
      <c r="V14" s="36">
        <f t="shared" si="1"/>
        <v>1148.9751200000001</v>
      </c>
      <c r="W14" s="40">
        <f t="shared" si="2"/>
        <v>6939.9368799999993</v>
      </c>
      <c r="X14" s="42"/>
    </row>
    <row r="15" spans="1:25" ht="27.95" customHeight="1" x14ac:dyDescent="0.25">
      <c r="A15" s="37">
        <f>A14+1</f>
        <v>5</v>
      </c>
      <c r="B15" s="30" t="s">
        <v>39</v>
      </c>
      <c r="C15" s="38" t="s">
        <v>38</v>
      </c>
      <c r="D15" s="5">
        <v>427.65</v>
      </c>
      <c r="E15" s="39">
        <f>D15*1.1507</f>
        <v>492.09685500000001</v>
      </c>
      <c r="F15" s="39">
        <f>E15</f>
        <v>492.09685500000001</v>
      </c>
      <c r="G15" s="34">
        <v>15.2</v>
      </c>
      <c r="H15" s="34">
        <v>15.2</v>
      </c>
      <c r="I15" s="33">
        <f>D15*H15</f>
        <v>6500.28</v>
      </c>
      <c r="J15" s="33">
        <v>100</v>
      </c>
      <c r="K15" s="33">
        <v>1394</v>
      </c>
      <c r="L15" s="33">
        <f t="shared" si="0"/>
        <v>7994.28</v>
      </c>
      <c r="M15" s="36">
        <f>I15*1%</f>
        <v>65.002799999999993</v>
      </c>
      <c r="N15" s="33">
        <v>184.46</v>
      </c>
      <c r="O15" s="33">
        <v>852.22</v>
      </c>
      <c r="P15" s="33"/>
      <c r="Q15" s="33"/>
      <c r="R15" s="33"/>
      <c r="S15" s="33"/>
      <c r="T15" s="33"/>
      <c r="U15" s="1">
        <f>SUM(P15+Q15+R15+S15+T15)</f>
        <v>0</v>
      </c>
      <c r="V15" s="36">
        <f t="shared" si="1"/>
        <v>1101.6828</v>
      </c>
      <c r="W15" s="40">
        <f t="shared" si="2"/>
        <v>6892.5972000000002</v>
      </c>
      <c r="X15" s="42"/>
    </row>
    <row r="16" spans="1:25" ht="27.95" customHeight="1" x14ac:dyDescent="0.25">
      <c r="A16" s="37">
        <f>A15+1</f>
        <v>6</v>
      </c>
      <c r="B16" s="30" t="s">
        <v>91</v>
      </c>
      <c r="C16" s="38" t="s">
        <v>40</v>
      </c>
      <c r="D16" s="5">
        <v>373.6</v>
      </c>
      <c r="E16" s="39">
        <f>D16*1.1507</f>
        <v>429.90152000000006</v>
      </c>
      <c r="F16" s="39">
        <f>E16</f>
        <v>429.90152000000006</v>
      </c>
      <c r="G16" s="34">
        <v>15.2</v>
      </c>
      <c r="H16" s="34">
        <v>15.2</v>
      </c>
      <c r="I16" s="33">
        <f>D16*H16</f>
        <v>5678.72</v>
      </c>
      <c r="J16" s="33">
        <v>100</v>
      </c>
      <c r="K16" s="33">
        <v>1394</v>
      </c>
      <c r="L16" s="33">
        <f t="shared" si="0"/>
        <v>7172.72</v>
      </c>
      <c r="M16" s="36">
        <f>I16*1%</f>
        <v>56.787200000000006</v>
      </c>
      <c r="N16" s="33">
        <v>158.58000000000001</v>
      </c>
      <c r="O16" s="33">
        <v>699.82</v>
      </c>
      <c r="P16" s="33"/>
      <c r="Q16" s="33"/>
      <c r="R16" s="33"/>
      <c r="S16" s="33"/>
      <c r="T16" s="33"/>
      <c r="U16" s="1">
        <f>SUM(P16+Q16+R16+S16+T16)</f>
        <v>0</v>
      </c>
      <c r="V16" s="36">
        <f t="shared" si="1"/>
        <v>915.18720000000008</v>
      </c>
      <c r="W16" s="40">
        <f t="shared" si="2"/>
        <v>6257.5328</v>
      </c>
      <c r="X16" s="43"/>
    </row>
    <row r="17" spans="1:24" ht="27.75" customHeight="1" x14ac:dyDescent="0.25">
      <c r="A17" s="37">
        <f>A16+1</f>
        <v>7</v>
      </c>
      <c r="B17" s="30" t="s">
        <v>45</v>
      </c>
      <c r="C17" s="38" t="s">
        <v>92</v>
      </c>
      <c r="D17" s="5">
        <v>641.11</v>
      </c>
      <c r="E17" s="39">
        <f t="shared" ref="E17:E21" si="3">D17*1.1507</f>
        <v>737.72527700000001</v>
      </c>
      <c r="F17" s="39">
        <f t="shared" ref="F17:F21" si="4">E17</f>
        <v>737.72527700000001</v>
      </c>
      <c r="G17" s="34">
        <v>15.2</v>
      </c>
      <c r="H17" s="34">
        <v>15.2</v>
      </c>
      <c r="I17" s="33">
        <f t="shared" ref="I17:I21" si="5">D17*H17</f>
        <v>9744.8719999999994</v>
      </c>
      <c r="J17" s="33">
        <v>100</v>
      </c>
      <c r="K17" s="33">
        <v>1394</v>
      </c>
      <c r="L17" s="33">
        <f t="shared" si="0"/>
        <v>11238.871999999999</v>
      </c>
      <c r="M17" s="36">
        <v>0</v>
      </c>
      <c r="N17" s="33">
        <v>286.88</v>
      </c>
      <c r="O17" s="33">
        <v>1545.26</v>
      </c>
      <c r="P17" s="33"/>
      <c r="Q17" s="33"/>
      <c r="R17" s="33"/>
      <c r="S17" s="33"/>
      <c r="T17" s="33"/>
      <c r="U17" s="1">
        <f t="shared" ref="U17:U22" si="6">SUM(P17+Q17+R17+S17+T17)</f>
        <v>0</v>
      </c>
      <c r="V17" s="36">
        <f t="shared" si="1"/>
        <v>1832.1399999999999</v>
      </c>
      <c r="W17" s="40">
        <f t="shared" si="2"/>
        <v>9406.732</v>
      </c>
      <c r="X17" s="42"/>
    </row>
    <row r="18" spans="1:24" ht="27.95" customHeight="1" x14ac:dyDescent="0.25">
      <c r="A18" s="37">
        <f>A17+1</f>
        <v>8</v>
      </c>
      <c r="B18" s="30" t="s">
        <v>48</v>
      </c>
      <c r="C18" s="38" t="s">
        <v>46</v>
      </c>
      <c r="D18" s="5">
        <v>427.65</v>
      </c>
      <c r="E18" s="39">
        <f t="shared" si="3"/>
        <v>492.09685500000001</v>
      </c>
      <c r="F18" s="39">
        <f t="shared" si="4"/>
        <v>492.09685500000001</v>
      </c>
      <c r="G18" s="34">
        <v>15.2</v>
      </c>
      <c r="H18" s="34">
        <v>15.2</v>
      </c>
      <c r="I18" s="33">
        <f t="shared" si="5"/>
        <v>6500.28</v>
      </c>
      <c r="J18" s="33">
        <v>100</v>
      </c>
      <c r="K18" s="33">
        <v>1672.8</v>
      </c>
      <c r="L18" s="33">
        <f t="shared" si="0"/>
        <v>8273.08</v>
      </c>
      <c r="M18" s="36">
        <f>I18*1%</f>
        <v>65.002799999999993</v>
      </c>
      <c r="N18" s="33">
        <v>184.46</v>
      </c>
      <c r="O18" s="33">
        <v>911.77</v>
      </c>
      <c r="P18" s="33"/>
      <c r="Q18" s="33">
        <v>20</v>
      </c>
      <c r="R18" s="33">
        <f>I18*5%</f>
        <v>325.01400000000001</v>
      </c>
      <c r="S18" s="33"/>
      <c r="T18" s="33"/>
      <c r="U18" s="1">
        <f t="shared" si="6"/>
        <v>345.01400000000001</v>
      </c>
      <c r="V18" s="36">
        <f t="shared" si="1"/>
        <v>1506.2467999999999</v>
      </c>
      <c r="W18" s="40">
        <f t="shared" si="2"/>
        <v>6766.8332</v>
      </c>
      <c r="X18" s="42"/>
    </row>
    <row r="19" spans="1:24" ht="27.95" customHeight="1" x14ac:dyDescent="0.25">
      <c r="A19" s="37">
        <f>A18+1</f>
        <v>9</v>
      </c>
      <c r="B19" s="30" t="s">
        <v>43</v>
      </c>
      <c r="C19" s="46" t="s">
        <v>49</v>
      </c>
      <c r="D19" s="5">
        <v>427.65</v>
      </c>
      <c r="E19" s="39">
        <f t="shared" si="3"/>
        <v>492.09685500000001</v>
      </c>
      <c r="F19" s="39">
        <f t="shared" si="4"/>
        <v>492.09685500000001</v>
      </c>
      <c r="G19" s="34">
        <v>15.2</v>
      </c>
      <c r="H19" s="34">
        <v>15.2</v>
      </c>
      <c r="I19" s="33">
        <f t="shared" si="5"/>
        <v>6500.28</v>
      </c>
      <c r="J19" s="33">
        <v>100</v>
      </c>
      <c r="K19" s="33">
        <v>836.4</v>
      </c>
      <c r="L19" s="33">
        <f t="shared" si="0"/>
        <v>7436.6799999999994</v>
      </c>
      <c r="M19" s="36">
        <f>I19*1%</f>
        <v>65.002799999999993</v>
      </c>
      <c r="N19" s="33">
        <v>184.46</v>
      </c>
      <c r="O19" s="33">
        <v>747.12</v>
      </c>
      <c r="P19" s="33"/>
      <c r="Q19" s="33"/>
      <c r="R19" s="33"/>
      <c r="S19" s="33">
        <v>500</v>
      </c>
      <c r="T19" s="33"/>
      <c r="U19" s="1">
        <f t="shared" si="6"/>
        <v>500</v>
      </c>
      <c r="V19" s="36">
        <f t="shared" si="1"/>
        <v>1496.5828000000001</v>
      </c>
      <c r="W19" s="40">
        <f t="shared" si="2"/>
        <v>5940.0971999999992</v>
      </c>
      <c r="X19" s="42"/>
    </row>
    <row r="20" spans="1:24" ht="27.95" customHeight="1" x14ac:dyDescent="0.25">
      <c r="A20" s="37">
        <f>A19+1</f>
        <v>10</v>
      </c>
      <c r="B20" s="30" t="s">
        <v>58</v>
      </c>
      <c r="C20" s="46" t="s">
        <v>44</v>
      </c>
      <c r="D20" s="5">
        <v>427.65</v>
      </c>
      <c r="E20" s="39">
        <f t="shared" si="3"/>
        <v>492.09685500000001</v>
      </c>
      <c r="F20" s="39">
        <f t="shared" si="4"/>
        <v>492.09685500000001</v>
      </c>
      <c r="G20" s="34">
        <v>15.2</v>
      </c>
      <c r="H20" s="34">
        <v>15.2</v>
      </c>
      <c r="I20" s="33">
        <f t="shared" si="5"/>
        <v>6500.28</v>
      </c>
      <c r="J20" s="33">
        <v>100</v>
      </c>
      <c r="K20" s="33">
        <v>836.4</v>
      </c>
      <c r="L20" s="33">
        <f t="shared" si="0"/>
        <v>7436.6799999999994</v>
      </c>
      <c r="M20" s="36">
        <f>I20*1%</f>
        <v>65.002799999999993</v>
      </c>
      <c r="N20" s="33">
        <v>184.46</v>
      </c>
      <c r="O20" s="33">
        <v>747.12</v>
      </c>
      <c r="P20" s="33"/>
      <c r="Q20" s="33"/>
      <c r="R20" s="33"/>
      <c r="S20" s="33"/>
      <c r="T20" s="33"/>
      <c r="U20" s="1">
        <f t="shared" si="6"/>
        <v>0</v>
      </c>
      <c r="V20" s="36">
        <f t="shared" si="1"/>
        <v>996.58280000000002</v>
      </c>
      <c r="W20" s="40">
        <f t="shared" si="2"/>
        <v>6440.0971999999992</v>
      </c>
      <c r="X20" s="42"/>
    </row>
    <row r="21" spans="1:24" ht="27.95" customHeight="1" x14ac:dyDescent="0.25">
      <c r="A21" s="37">
        <f>A20+1</f>
        <v>11</v>
      </c>
      <c r="B21" s="30" t="s">
        <v>58</v>
      </c>
      <c r="C21" s="38" t="s">
        <v>59</v>
      </c>
      <c r="D21" s="5">
        <v>382.2</v>
      </c>
      <c r="E21" s="39">
        <f t="shared" si="3"/>
        <v>439.79754000000003</v>
      </c>
      <c r="F21" s="39">
        <f t="shared" si="4"/>
        <v>439.79754000000003</v>
      </c>
      <c r="G21" s="34">
        <v>15.2</v>
      </c>
      <c r="H21" s="34">
        <v>15.2</v>
      </c>
      <c r="I21" s="33">
        <f t="shared" si="5"/>
        <v>5809.44</v>
      </c>
      <c r="J21" s="33">
        <v>100</v>
      </c>
      <c r="K21" s="33">
        <v>1394</v>
      </c>
      <c r="L21" s="33">
        <f t="shared" si="0"/>
        <v>7303.44</v>
      </c>
      <c r="M21" s="36">
        <f>I21*1%</f>
        <v>58.0944</v>
      </c>
      <c r="N21" s="33">
        <v>162.69999999999999</v>
      </c>
      <c r="O21" s="33">
        <v>723.25</v>
      </c>
      <c r="P21" s="33"/>
      <c r="Q21" s="33"/>
      <c r="R21" s="33"/>
      <c r="S21" s="33">
        <v>1000</v>
      </c>
      <c r="T21" s="33"/>
      <c r="U21" s="1">
        <f t="shared" si="6"/>
        <v>1000</v>
      </c>
      <c r="V21" s="36">
        <f t="shared" si="1"/>
        <v>1944.0444</v>
      </c>
      <c r="W21" s="40">
        <f t="shared" si="2"/>
        <v>5359.3955999999998</v>
      </c>
      <c r="X21" s="42"/>
    </row>
    <row r="22" spans="1:24" ht="27.95" customHeight="1" x14ac:dyDescent="0.25">
      <c r="A22" s="37">
        <f>A21+1</f>
        <v>12</v>
      </c>
      <c r="B22" s="30" t="s">
        <v>50</v>
      </c>
      <c r="C22" s="38" t="s">
        <v>327</v>
      </c>
      <c r="D22" s="5">
        <v>307.83999999999997</v>
      </c>
      <c r="E22" s="39">
        <f t="shared" ref="E22" si="7">D22*1.1507</f>
        <v>354.23148800000001</v>
      </c>
      <c r="F22" s="39">
        <f t="shared" ref="F22" si="8">E22</f>
        <v>354.23148800000001</v>
      </c>
      <c r="G22" s="34">
        <v>15.2</v>
      </c>
      <c r="H22" s="34">
        <v>15.2</v>
      </c>
      <c r="I22" s="33">
        <f t="shared" ref="I22" si="9">D22*H22</f>
        <v>4679.1679999999997</v>
      </c>
      <c r="J22" s="33">
        <v>100</v>
      </c>
      <c r="K22" s="33">
        <v>0</v>
      </c>
      <c r="L22" s="33">
        <f>SUM(I22+J22+K22)</f>
        <v>4779.1679999999997</v>
      </c>
      <c r="M22" s="36"/>
      <c r="N22" s="33">
        <v>127.09</v>
      </c>
      <c r="O22" s="33">
        <v>113.04</v>
      </c>
      <c r="P22" s="33"/>
      <c r="Q22" s="33"/>
      <c r="R22" s="33"/>
      <c r="S22" s="33"/>
      <c r="T22" s="33"/>
      <c r="U22" s="1">
        <f t="shared" si="6"/>
        <v>0</v>
      </c>
      <c r="V22" s="36">
        <f t="shared" ref="V22" si="10">M22+N22+O22+P22+Q22+R22+S22+T22</f>
        <v>240.13</v>
      </c>
      <c r="W22" s="40">
        <f t="shared" ref="W22" si="11">L22-V22</f>
        <v>4539.0379999999996</v>
      </c>
      <c r="X22" s="42"/>
    </row>
    <row r="23" spans="1:24" ht="27.95" customHeight="1" x14ac:dyDescent="0.25">
      <c r="A23" s="37">
        <f>A22+1</f>
        <v>13</v>
      </c>
      <c r="B23" s="30" t="s">
        <v>211</v>
      </c>
      <c r="C23" s="38" t="s">
        <v>51</v>
      </c>
      <c r="D23" s="5">
        <v>470.56</v>
      </c>
      <c r="E23" s="39">
        <f>D23*1.1507</f>
        <v>541.47339199999999</v>
      </c>
      <c r="F23" s="39">
        <f>E23</f>
        <v>541.47339199999999</v>
      </c>
      <c r="G23" s="34">
        <v>15.2</v>
      </c>
      <c r="H23" s="34">
        <v>15.2</v>
      </c>
      <c r="I23" s="33">
        <f>D23*H23</f>
        <v>7152.5119999999997</v>
      </c>
      <c r="J23" s="33">
        <v>100</v>
      </c>
      <c r="K23" s="33">
        <v>1394</v>
      </c>
      <c r="L23" s="33">
        <f t="shared" si="0"/>
        <v>8646.5119999999988</v>
      </c>
      <c r="M23" s="36">
        <f>I23*1%</f>
        <v>71.525120000000001</v>
      </c>
      <c r="N23" s="33">
        <v>205.02</v>
      </c>
      <c r="O23" s="33">
        <v>991.54</v>
      </c>
      <c r="P23" s="33"/>
      <c r="Q23" s="33"/>
      <c r="R23" s="33"/>
      <c r="S23" s="33"/>
      <c r="T23" s="33"/>
      <c r="U23" s="1">
        <f>SUM(P23+Q23+R23+S23+T23)</f>
        <v>0</v>
      </c>
      <c r="V23" s="36">
        <f t="shared" si="1"/>
        <v>1268.08512</v>
      </c>
      <c r="W23" s="40">
        <f t="shared" si="2"/>
        <v>7378.4268799999991</v>
      </c>
      <c r="X23" s="43"/>
    </row>
    <row r="24" spans="1:24" ht="27.95" customHeight="1" x14ac:dyDescent="0.25">
      <c r="A24" s="37">
        <f t="shared" ref="A24" si="12">A23+1</f>
        <v>14</v>
      </c>
      <c r="B24" s="30" t="s">
        <v>52</v>
      </c>
      <c r="C24" s="38" t="s">
        <v>212</v>
      </c>
      <c r="D24" s="5">
        <v>314.93</v>
      </c>
      <c r="E24" s="39">
        <f t="shared" ref="E24" si="13">D24*1.1507</f>
        <v>362.38995100000005</v>
      </c>
      <c r="F24" s="39">
        <f t="shared" ref="F24" si="14">E24</f>
        <v>362.38995100000005</v>
      </c>
      <c r="G24" s="34">
        <v>15.2</v>
      </c>
      <c r="H24" s="34">
        <v>15.2</v>
      </c>
      <c r="I24" s="33">
        <f t="shared" ref="I24" si="15">D24*H24</f>
        <v>4786.9359999999997</v>
      </c>
      <c r="J24" s="33">
        <v>100</v>
      </c>
      <c r="K24" s="33">
        <v>1394</v>
      </c>
      <c r="L24" s="33">
        <f t="shared" si="0"/>
        <v>6280.9359999999997</v>
      </c>
      <c r="M24" s="36">
        <f>I24*1%</f>
        <v>47.86936</v>
      </c>
      <c r="N24" s="33">
        <v>130.47</v>
      </c>
      <c r="O24" s="33">
        <v>545.52</v>
      </c>
      <c r="P24" s="33"/>
      <c r="Q24" s="33"/>
      <c r="R24" s="33"/>
      <c r="S24" s="33"/>
      <c r="T24" s="33"/>
      <c r="U24" s="1">
        <f>SUM(P24+Q24+R24+S24+T24)</f>
        <v>0</v>
      </c>
      <c r="V24" s="36">
        <f t="shared" si="1"/>
        <v>723.85935999999992</v>
      </c>
      <c r="W24" s="40">
        <f t="shared" si="2"/>
        <v>5557.0766399999993</v>
      </c>
      <c r="X24" s="42"/>
    </row>
    <row r="25" spans="1:24" ht="28.5" customHeight="1" x14ac:dyDescent="0.25">
      <c r="A25" s="37">
        <f>A24+1</f>
        <v>15</v>
      </c>
      <c r="B25" s="30" t="s">
        <v>252</v>
      </c>
      <c r="C25" s="38" t="s">
        <v>53</v>
      </c>
      <c r="D25" s="5">
        <v>467.97</v>
      </c>
      <c r="E25" s="39">
        <f>D25*1.1507</f>
        <v>538.49307900000008</v>
      </c>
      <c r="F25" s="39">
        <f>E25</f>
        <v>538.49307900000008</v>
      </c>
      <c r="G25" s="34">
        <v>15.2</v>
      </c>
      <c r="H25" s="34">
        <v>15.2</v>
      </c>
      <c r="I25" s="33">
        <f>D25*H25</f>
        <v>7113.1440000000002</v>
      </c>
      <c r="J25" s="33">
        <v>100</v>
      </c>
      <c r="K25" s="33">
        <v>1672.8</v>
      </c>
      <c r="L25" s="33">
        <f t="shared" si="0"/>
        <v>8885.9439999999995</v>
      </c>
      <c r="M25" s="36">
        <f>I25*1%</f>
        <v>71.131439999999998</v>
      </c>
      <c r="N25" s="33">
        <v>203.77</v>
      </c>
      <c r="O25" s="33">
        <v>1042.68</v>
      </c>
      <c r="P25" s="33"/>
      <c r="Q25" s="33">
        <v>20</v>
      </c>
      <c r="R25" s="33">
        <f>I25*5%</f>
        <v>355.65720000000005</v>
      </c>
      <c r="S25" s="33"/>
      <c r="T25" s="33"/>
      <c r="U25" s="1">
        <f>SUM(P25+Q25+R25+S25+T25)</f>
        <v>375.65720000000005</v>
      </c>
      <c r="V25" s="36">
        <f t="shared" si="1"/>
        <v>1693.23864</v>
      </c>
      <c r="W25" s="40">
        <f t="shared" si="2"/>
        <v>7192.7053599999999</v>
      </c>
      <c r="X25" s="47"/>
    </row>
    <row r="26" spans="1:24" ht="27.95" customHeight="1" x14ac:dyDescent="0.25">
      <c r="A26" s="37">
        <f>A25+1</f>
        <v>16</v>
      </c>
      <c r="B26" s="30" t="s">
        <v>54</v>
      </c>
      <c r="C26" s="38" t="s">
        <v>253</v>
      </c>
      <c r="D26" s="5">
        <v>494.89</v>
      </c>
      <c r="E26" s="39">
        <f t="shared" ref="E26:E31" si="16">D26*1.1507</f>
        <v>569.46992299999999</v>
      </c>
      <c r="F26" s="39">
        <f t="shared" ref="F26:F31" si="17">E26</f>
        <v>569.46992299999999</v>
      </c>
      <c r="G26" s="34">
        <v>15.2</v>
      </c>
      <c r="H26" s="34">
        <v>15.2</v>
      </c>
      <c r="I26" s="33">
        <f t="shared" ref="I26:I31" si="18">D26*H26</f>
        <v>7522.3279999999995</v>
      </c>
      <c r="J26" s="33">
        <v>100</v>
      </c>
      <c r="K26" s="33">
        <v>1394</v>
      </c>
      <c r="L26" s="33">
        <f t="shared" si="0"/>
        <v>9016.3279999999995</v>
      </c>
      <c r="M26" s="36">
        <v>0</v>
      </c>
      <c r="N26" s="33">
        <v>216.68</v>
      </c>
      <c r="O26" s="33">
        <v>1070.53</v>
      </c>
      <c r="P26" s="33"/>
      <c r="Q26" s="33"/>
      <c r="R26" s="33"/>
      <c r="S26" s="33"/>
      <c r="T26" s="33"/>
      <c r="U26" s="1">
        <f t="shared" ref="U26:U31" si="19">SUM(P26+Q26+R26+S26+T26)</f>
        <v>0</v>
      </c>
      <c r="V26" s="36">
        <f t="shared" si="1"/>
        <v>1287.21</v>
      </c>
      <c r="W26" s="40">
        <f t="shared" si="2"/>
        <v>7729.1179999999995</v>
      </c>
      <c r="X26" s="41"/>
    </row>
    <row r="27" spans="1:24" ht="30" customHeight="1" x14ac:dyDescent="0.25">
      <c r="A27" s="37">
        <f>A26+1</f>
        <v>17</v>
      </c>
      <c r="B27" s="30" t="s">
        <v>56</v>
      </c>
      <c r="C27" s="38" t="s">
        <v>55</v>
      </c>
      <c r="D27" s="5">
        <v>494.89</v>
      </c>
      <c r="E27" s="39">
        <f t="shared" si="16"/>
        <v>569.46992299999999</v>
      </c>
      <c r="F27" s="39">
        <f t="shared" si="17"/>
        <v>569.46992299999999</v>
      </c>
      <c r="G27" s="34">
        <v>15.2</v>
      </c>
      <c r="H27" s="34">
        <v>15.2</v>
      </c>
      <c r="I27" s="33">
        <f t="shared" si="18"/>
        <v>7522.3279999999995</v>
      </c>
      <c r="J27" s="33">
        <v>100</v>
      </c>
      <c r="K27" s="33">
        <v>1672.8</v>
      </c>
      <c r="L27" s="33">
        <f t="shared" si="0"/>
        <v>9295.1279999999988</v>
      </c>
      <c r="M27" s="36">
        <f>I27*1%</f>
        <v>75.223280000000003</v>
      </c>
      <c r="N27" s="33">
        <v>216.68</v>
      </c>
      <c r="O27" s="33">
        <v>1130.08</v>
      </c>
      <c r="P27" s="33"/>
      <c r="Q27" s="33">
        <v>20</v>
      </c>
      <c r="R27" s="33">
        <f>I27*5%</f>
        <v>376.1164</v>
      </c>
      <c r="S27" s="33"/>
      <c r="T27" s="33">
        <v>1150</v>
      </c>
      <c r="U27" s="1">
        <f t="shared" si="19"/>
        <v>1546.1163999999999</v>
      </c>
      <c r="V27" s="36">
        <f t="shared" si="1"/>
        <v>2968.0996799999998</v>
      </c>
      <c r="W27" s="40">
        <f t="shared" si="2"/>
        <v>6327.0283199999994</v>
      </c>
      <c r="X27" s="42"/>
    </row>
    <row r="28" spans="1:24" ht="27.95" customHeight="1" x14ac:dyDescent="0.25">
      <c r="A28" s="37">
        <f>A27+1</f>
        <v>18</v>
      </c>
      <c r="B28" s="30" t="s">
        <v>60</v>
      </c>
      <c r="C28" s="46" t="s">
        <v>57</v>
      </c>
      <c r="D28" s="5">
        <v>467.97</v>
      </c>
      <c r="E28" s="39">
        <f t="shared" si="16"/>
        <v>538.49307900000008</v>
      </c>
      <c r="F28" s="39">
        <f t="shared" si="17"/>
        <v>538.49307900000008</v>
      </c>
      <c r="G28" s="34">
        <v>15.2</v>
      </c>
      <c r="H28" s="34">
        <v>15.2</v>
      </c>
      <c r="I28" s="33">
        <f t="shared" si="18"/>
        <v>7113.1440000000002</v>
      </c>
      <c r="J28" s="33">
        <v>100</v>
      </c>
      <c r="K28" s="33">
        <v>836.4</v>
      </c>
      <c r="L28" s="33">
        <f t="shared" si="0"/>
        <v>8049.5439999999999</v>
      </c>
      <c r="M28" s="36">
        <f>I28*1%</f>
        <v>71.131439999999998</v>
      </c>
      <c r="N28" s="33">
        <v>203.77</v>
      </c>
      <c r="O28" s="33">
        <v>864.02</v>
      </c>
      <c r="P28" s="33"/>
      <c r="Q28" s="33"/>
      <c r="R28" s="33"/>
      <c r="S28" s="33"/>
      <c r="T28" s="33"/>
      <c r="U28" s="1">
        <f t="shared" si="19"/>
        <v>0</v>
      </c>
      <c r="V28" s="36">
        <f t="shared" si="1"/>
        <v>1138.9214400000001</v>
      </c>
      <c r="W28" s="40">
        <f t="shared" si="2"/>
        <v>6910.6225599999998</v>
      </c>
      <c r="X28" s="42"/>
    </row>
    <row r="29" spans="1:24" ht="27.95" customHeight="1" x14ac:dyDescent="0.25">
      <c r="A29" s="37">
        <f>A28+1</f>
        <v>19</v>
      </c>
      <c r="B29" s="30" t="s">
        <v>62</v>
      </c>
      <c r="C29" s="38" t="s">
        <v>61</v>
      </c>
      <c r="D29" s="5">
        <v>467.97</v>
      </c>
      <c r="E29" s="39">
        <f t="shared" si="16"/>
        <v>538.49307900000008</v>
      </c>
      <c r="F29" s="39">
        <f t="shared" si="17"/>
        <v>538.49307900000008</v>
      </c>
      <c r="G29" s="34">
        <v>15.2</v>
      </c>
      <c r="H29" s="34">
        <v>15.2</v>
      </c>
      <c r="I29" s="33">
        <f t="shared" si="18"/>
        <v>7113.1440000000002</v>
      </c>
      <c r="J29" s="33">
        <v>100</v>
      </c>
      <c r="K29" s="33">
        <v>1672.8</v>
      </c>
      <c r="L29" s="33">
        <f t="shared" si="0"/>
        <v>8885.9439999999995</v>
      </c>
      <c r="M29" s="36">
        <f>I29*1%</f>
        <v>71.131439999999998</v>
      </c>
      <c r="N29" s="33">
        <v>203.77</v>
      </c>
      <c r="O29" s="33">
        <v>1042.68</v>
      </c>
      <c r="P29" s="33"/>
      <c r="Q29" s="33">
        <v>20</v>
      </c>
      <c r="R29" s="33">
        <f>I29*5%</f>
        <v>355.65720000000005</v>
      </c>
      <c r="S29" s="33"/>
      <c r="T29" s="33">
        <v>575</v>
      </c>
      <c r="U29" s="1">
        <f t="shared" si="19"/>
        <v>950.6572000000001</v>
      </c>
      <c r="V29" s="36">
        <f t="shared" si="1"/>
        <v>2268.23864</v>
      </c>
      <c r="W29" s="40">
        <f t="shared" si="2"/>
        <v>6617.7053599999999</v>
      </c>
      <c r="X29" s="42"/>
    </row>
    <row r="30" spans="1:24" ht="27.95" customHeight="1" x14ac:dyDescent="0.25">
      <c r="A30" s="37">
        <f>A29+1</f>
        <v>20</v>
      </c>
      <c r="B30" s="30" t="s">
        <v>66</v>
      </c>
      <c r="C30" s="38" t="s">
        <v>63</v>
      </c>
      <c r="D30" s="5">
        <v>467.97</v>
      </c>
      <c r="E30" s="39">
        <f t="shared" si="16"/>
        <v>538.49307900000008</v>
      </c>
      <c r="F30" s="39">
        <f t="shared" si="17"/>
        <v>538.49307900000008</v>
      </c>
      <c r="G30" s="34">
        <v>15.2</v>
      </c>
      <c r="H30" s="34">
        <v>15.2</v>
      </c>
      <c r="I30" s="33">
        <f t="shared" si="18"/>
        <v>7113.1440000000002</v>
      </c>
      <c r="J30" s="33">
        <v>100</v>
      </c>
      <c r="K30" s="33">
        <v>1394</v>
      </c>
      <c r="L30" s="33">
        <f t="shared" si="0"/>
        <v>8607.1440000000002</v>
      </c>
      <c r="M30" s="36">
        <f>I30*1%</f>
        <v>71.131439999999998</v>
      </c>
      <c r="N30" s="33">
        <v>203.77</v>
      </c>
      <c r="O30" s="33">
        <v>983.13</v>
      </c>
      <c r="P30" s="33"/>
      <c r="Q30" s="33">
        <v>20</v>
      </c>
      <c r="R30" s="33">
        <f>I30*5%</f>
        <v>355.65720000000005</v>
      </c>
      <c r="S30" s="33"/>
      <c r="T30" s="33"/>
      <c r="U30" s="1">
        <f t="shared" si="19"/>
        <v>375.65720000000005</v>
      </c>
      <c r="V30" s="36">
        <f t="shared" si="1"/>
        <v>1633.6886400000001</v>
      </c>
      <c r="W30" s="40">
        <f t="shared" si="2"/>
        <v>6973.4553599999999</v>
      </c>
      <c r="X30" s="42"/>
    </row>
    <row r="31" spans="1:24" ht="27.95" customHeight="1" x14ac:dyDescent="0.25">
      <c r="A31" s="37">
        <f>A30+1</f>
        <v>21</v>
      </c>
      <c r="B31" s="30" t="s">
        <v>68</v>
      </c>
      <c r="C31" s="38" t="s">
        <v>67</v>
      </c>
      <c r="D31" s="5">
        <v>462.4</v>
      </c>
      <c r="E31" s="39">
        <f t="shared" si="16"/>
        <v>532.08367999999996</v>
      </c>
      <c r="F31" s="39">
        <f t="shared" si="17"/>
        <v>532.08367999999996</v>
      </c>
      <c r="G31" s="34">
        <v>15.2</v>
      </c>
      <c r="H31" s="34">
        <v>15.2</v>
      </c>
      <c r="I31" s="33">
        <f t="shared" si="18"/>
        <v>7028.48</v>
      </c>
      <c r="J31" s="33">
        <v>100</v>
      </c>
      <c r="K31" s="33">
        <v>836.4</v>
      </c>
      <c r="L31" s="33">
        <f t="shared" si="0"/>
        <v>7964.8799999999992</v>
      </c>
      <c r="M31" s="36">
        <f>I31*1%</f>
        <v>70.284800000000004</v>
      </c>
      <c r="N31" s="33">
        <v>201.11</v>
      </c>
      <c r="O31" s="33">
        <v>845.94</v>
      </c>
      <c r="P31" s="33"/>
      <c r="Q31" s="33">
        <v>20</v>
      </c>
      <c r="R31" s="33">
        <f>I31*5%</f>
        <v>351.42399999999998</v>
      </c>
      <c r="S31" s="33"/>
      <c r="T31" s="33">
        <v>575</v>
      </c>
      <c r="U31" s="1">
        <f t="shared" si="19"/>
        <v>946.42399999999998</v>
      </c>
      <c r="V31" s="36">
        <f t="shared" si="1"/>
        <v>2063.7588000000001</v>
      </c>
      <c r="W31" s="40">
        <f t="shared" si="2"/>
        <v>5901.1211999999996</v>
      </c>
      <c r="X31" s="42"/>
    </row>
    <row r="32" spans="1:24" ht="27.95" customHeight="1" x14ac:dyDescent="0.25">
      <c r="A32" s="37">
        <f>A31+1</f>
        <v>22</v>
      </c>
      <c r="B32" s="30" t="s">
        <v>70</v>
      </c>
      <c r="C32" s="46" t="s">
        <v>69</v>
      </c>
      <c r="D32" s="5">
        <v>474.45</v>
      </c>
      <c r="E32" s="39">
        <f>D32*1.1507</f>
        <v>545.94961499999999</v>
      </c>
      <c r="F32" s="39">
        <f>E32</f>
        <v>545.94961499999999</v>
      </c>
      <c r="G32" s="34">
        <v>15.2</v>
      </c>
      <c r="H32" s="34">
        <v>15.2</v>
      </c>
      <c r="I32" s="33">
        <f>D32*H32</f>
        <v>7211.6399999999994</v>
      </c>
      <c r="J32" s="33">
        <v>100</v>
      </c>
      <c r="K32" s="33">
        <v>1115.2</v>
      </c>
      <c r="L32" s="33">
        <f t="shared" si="0"/>
        <v>8426.84</v>
      </c>
      <c r="M32" s="36">
        <v>0</v>
      </c>
      <c r="N32" s="33">
        <v>208.09</v>
      </c>
      <c r="O32" s="33">
        <v>944.61</v>
      </c>
      <c r="P32" s="33"/>
      <c r="Q32" s="33"/>
      <c r="R32" s="33">
        <v>0</v>
      </c>
      <c r="S32" s="33"/>
      <c r="T32" s="33"/>
      <c r="U32" s="1">
        <f>SUM(P32+Q32+R32+S32+T32)</f>
        <v>0</v>
      </c>
      <c r="V32" s="36">
        <f t="shared" si="1"/>
        <v>1152.7</v>
      </c>
      <c r="W32" s="40">
        <f t="shared" si="2"/>
        <v>7274.14</v>
      </c>
      <c r="X32" s="43"/>
    </row>
    <row r="33" spans="1:24" ht="27.95" customHeight="1" x14ac:dyDescent="0.25">
      <c r="A33" s="37">
        <f>A32+1</f>
        <v>23</v>
      </c>
      <c r="B33" s="30" t="s">
        <v>72</v>
      </c>
      <c r="C33" s="38" t="s">
        <v>71</v>
      </c>
      <c r="D33" s="5">
        <v>462.4</v>
      </c>
      <c r="E33" s="39">
        <f>D33*1.1507</f>
        <v>532.08367999999996</v>
      </c>
      <c r="F33" s="39">
        <f>E33</f>
        <v>532.08367999999996</v>
      </c>
      <c r="G33" s="34">
        <v>15.2</v>
      </c>
      <c r="H33" s="34">
        <v>15.2</v>
      </c>
      <c r="I33" s="33">
        <f>D33*H33</f>
        <v>7028.48</v>
      </c>
      <c r="J33" s="33">
        <v>100</v>
      </c>
      <c r="K33" s="33">
        <v>1672.8</v>
      </c>
      <c r="L33" s="33">
        <f t="shared" si="0"/>
        <v>8801.2799999999988</v>
      </c>
      <c r="M33" s="36">
        <f>I33*1%</f>
        <v>70.284800000000004</v>
      </c>
      <c r="N33" s="33">
        <v>201.11</v>
      </c>
      <c r="O33" s="33">
        <v>1024.5899999999999</v>
      </c>
      <c r="P33" s="33"/>
      <c r="Q33" s="33"/>
      <c r="R33" s="33"/>
      <c r="S33" s="33"/>
      <c r="T33" s="33"/>
      <c r="U33" s="1">
        <f>SUM(P33+Q33+R33+S33+T33)</f>
        <v>0</v>
      </c>
      <c r="V33" s="36">
        <f t="shared" si="1"/>
        <v>1295.9848</v>
      </c>
      <c r="W33" s="40">
        <f t="shared" si="2"/>
        <v>7505.2951999999987</v>
      </c>
      <c r="X33" s="47"/>
    </row>
    <row r="34" spans="1:24" ht="27.95" customHeight="1" x14ac:dyDescent="0.25">
      <c r="A34" s="37">
        <f>A33+1</f>
        <v>24</v>
      </c>
      <c r="B34" s="30" t="s">
        <v>319</v>
      </c>
      <c r="C34" s="48" t="s">
        <v>73</v>
      </c>
      <c r="D34" s="5">
        <v>393.42</v>
      </c>
      <c r="E34" s="39">
        <f>D34*1.1507</f>
        <v>452.70839400000006</v>
      </c>
      <c r="F34" s="39">
        <f>E34</f>
        <v>452.70839400000006</v>
      </c>
      <c r="G34" s="37">
        <v>15.2</v>
      </c>
      <c r="H34" s="34">
        <v>15.2</v>
      </c>
      <c r="I34" s="33">
        <f>D34*H34</f>
        <v>5979.9840000000004</v>
      </c>
      <c r="J34" s="33">
        <v>100</v>
      </c>
      <c r="K34" s="33"/>
      <c r="L34" s="33">
        <f t="shared" si="0"/>
        <v>6079.9840000000004</v>
      </c>
      <c r="M34" s="36">
        <f>I34*1%</f>
        <v>59.799840000000003</v>
      </c>
      <c r="N34" s="33">
        <v>168.07</v>
      </c>
      <c r="O34" s="33">
        <v>513.37</v>
      </c>
      <c r="P34" s="33"/>
      <c r="Q34" s="33"/>
      <c r="R34" s="33"/>
      <c r="S34" s="33"/>
      <c r="T34" s="33"/>
      <c r="U34" s="1">
        <f>SUM(P34+Q34+R34+S34+T34)</f>
        <v>0</v>
      </c>
      <c r="V34" s="36">
        <f t="shared" si="1"/>
        <v>741.23983999999996</v>
      </c>
      <c r="W34" s="40">
        <f t="shared" si="2"/>
        <v>5338.7441600000002</v>
      </c>
      <c r="X34" s="42"/>
    </row>
    <row r="35" spans="1:24" ht="27.95" customHeight="1" x14ac:dyDescent="0.25">
      <c r="A35" s="37">
        <f>A34+1</f>
        <v>25</v>
      </c>
      <c r="B35" s="37" t="s">
        <v>74</v>
      </c>
      <c r="C35" s="48" t="s">
        <v>320</v>
      </c>
      <c r="D35" s="5">
        <v>444.73</v>
      </c>
      <c r="E35" s="39">
        <f>D35*1.1507</f>
        <v>511.75081100000006</v>
      </c>
      <c r="F35" s="39">
        <f>E35</f>
        <v>511.75081100000006</v>
      </c>
      <c r="G35" s="37">
        <v>15.2</v>
      </c>
      <c r="H35" s="34">
        <v>15.2</v>
      </c>
      <c r="I35" s="33">
        <f>D35*H35</f>
        <v>6759.8959999999997</v>
      </c>
      <c r="J35" s="33">
        <v>100</v>
      </c>
      <c r="K35" s="33"/>
      <c r="L35" s="33">
        <f t="shared" si="0"/>
        <v>6859.8959999999997</v>
      </c>
      <c r="M35" s="36">
        <f>I35*1%</f>
        <v>67.598960000000005</v>
      </c>
      <c r="N35" s="33">
        <v>192.66</v>
      </c>
      <c r="O35" s="33">
        <v>643.76</v>
      </c>
      <c r="P35" s="33"/>
      <c r="Q35" s="33"/>
      <c r="R35" s="33"/>
      <c r="S35" s="33"/>
      <c r="T35" s="33"/>
      <c r="U35" s="1">
        <f>SUM(P35+Q35+R35+S35+T35)</f>
        <v>0</v>
      </c>
      <c r="V35" s="36">
        <f t="shared" si="1"/>
        <v>904.01895999999999</v>
      </c>
      <c r="W35" s="40">
        <f t="shared" si="2"/>
        <v>5955.8770399999994</v>
      </c>
      <c r="X35" s="42"/>
    </row>
    <row r="36" spans="1:24" ht="27.95" customHeight="1" x14ac:dyDescent="0.25">
      <c r="A36" s="37">
        <f>A35+1</f>
        <v>26</v>
      </c>
      <c r="B36" s="30" t="s">
        <v>76</v>
      </c>
      <c r="C36" s="36" t="s">
        <v>75</v>
      </c>
      <c r="D36" s="5">
        <v>474.45</v>
      </c>
      <c r="E36" s="39">
        <f>D36*1.1507</f>
        <v>545.94961499999999</v>
      </c>
      <c r="F36" s="39">
        <f>E36</f>
        <v>545.94961499999999</v>
      </c>
      <c r="G36" s="34">
        <v>15.2</v>
      </c>
      <c r="H36" s="34">
        <v>15.2</v>
      </c>
      <c r="I36" s="33">
        <f>D36*H36</f>
        <v>7211.6399999999994</v>
      </c>
      <c r="J36" s="33">
        <v>100</v>
      </c>
      <c r="K36" s="33">
        <v>836.4</v>
      </c>
      <c r="L36" s="33">
        <f t="shared" si="0"/>
        <v>8148.0399999999991</v>
      </c>
      <c r="M36" s="36">
        <v>0</v>
      </c>
      <c r="N36" s="33">
        <v>200.52</v>
      </c>
      <c r="O36" s="33">
        <v>885.06</v>
      </c>
      <c r="P36" s="33"/>
      <c r="Q36" s="33"/>
      <c r="R36" s="33"/>
      <c r="S36" s="33"/>
      <c r="T36" s="33"/>
      <c r="U36" s="1">
        <f>SUM(P36+Q36+R36+S36+T36)</f>
        <v>0</v>
      </c>
      <c r="V36" s="36">
        <f t="shared" si="1"/>
        <v>1085.58</v>
      </c>
      <c r="W36" s="40">
        <f t="shared" si="2"/>
        <v>7062.4599999999991</v>
      </c>
      <c r="X36" s="42"/>
    </row>
    <row r="37" spans="1:24" ht="27.95" customHeight="1" x14ac:dyDescent="0.25">
      <c r="A37" s="37">
        <f>A36+1</f>
        <v>27</v>
      </c>
      <c r="B37" s="30" t="s">
        <v>78</v>
      </c>
      <c r="C37" s="38" t="s">
        <v>77</v>
      </c>
      <c r="D37" s="5">
        <v>467.97</v>
      </c>
      <c r="E37" s="39">
        <f>D37*1.1507</f>
        <v>538.49307900000008</v>
      </c>
      <c r="F37" s="39">
        <f>E37</f>
        <v>538.49307900000008</v>
      </c>
      <c r="G37" s="34">
        <v>15.2</v>
      </c>
      <c r="H37" s="34">
        <v>15.2</v>
      </c>
      <c r="I37" s="33">
        <f>D37*H37</f>
        <v>7113.1440000000002</v>
      </c>
      <c r="J37" s="33">
        <v>100</v>
      </c>
      <c r="K37" s="33">
        <v>1672.8</v>
      </c>
      <c r="L37" s="33">
        <f t="shared" si="0"/>
        <v>8885.9439999999995</v>
      </c>
      <c r="M37" s="36">
        <f>I37*1%</f>
        <v>71.131439999999998</v>
      </c>
      <c r="N37" s="33">
        <v>203.77</v>
      </c>
      <c r="O37" s="33">
        <v>1042.68</v>
      </c>
      <c r="P37" s="33"/>
      <c r="Q37" s="33">
        <v>20</v>
      </c>
      <c r="R37" s="33">
        <f>I37*5%</f>
        <v>355.65720000000005</v>
      </c>
      <c r="S37" s="33"/>
      <c r="T37" s="33"/>
      <c r="U37" s="1">
        <f>SUM(P37+Q37+R37+S37+T37)</f>
        <v>375.65720000000005</v>
      </c>
      <c r="V37" s="36">
        <f t="shared" si="1"/>
        <v>1693.23864</v>
      </c>
      <c r="W37" s="40">
        <f t="shared" si="2"/>
        <v>7192.7053599999999</v>
      </c>
      <c r="X37" s="47"/>
    </row>
    <row r="38" spans="1:24" ht="27.95" customHeight="1" x14ac:dyDescent="0.25">
      <c r="A38" s="37">
        <f>A37+1</f>
        <v>28</v>
      </c>
      <c r="B38" s="30" t="s">
        <v>82</v>
      </c>
      <c r="C38" s="38" t="s">
        <v>79</v>
      </c>
      <c r="D38" s="5">
        <v>467.97</v>
      </c>
      <c r="E38" s="39">
        <f>D38*1.1507</f>
        <v>538.49307900000008</v>
      </c>
      <c r="F38" s="39">
        <f>E38</f>
        <v>538.49307900000008</v>
      </c>
      <c r="G38" s="34">
        <v>15.2</v>
      </c>
      <c r="H38" s="34">
        <v>15.2</v>
      </c>
      <c r="I38" s="33">
        <f>D38*H38</f>
        <v>7113.1440000000002</v>
      </c>
      <c r="J38" s="33">
        <v>100</v>
      </c>
      <c r="K38" s="33">
        <v>836.4</v>
      </c>
      <c r="L38" s="33">
        <f t="shared" si="0"/>
        <v>8049.5439999999999</v>
      </c>
      <c r="M38" s="36">
        <f>I38*1%</f>
        <v>71.131439999999998</v>
      </c>
      <c r="N38" s="33">
        <v>203.77</v>
      </c>
      <c r="O38" s="33">
        <v>864.02</v>
      </c>
      <c r="P38" s="33"/>
      <c r="Q38" s="33"/>
      <c r="R38" s="33"/>
      <c r="S38" s="33">
        <v>500</v>
      </c>
      <c r="T38" s="33"/>
      <c r="U38" s="1">
        <f>SUM(P38+Q38+R38+S38+T38)</f>
        <v>500</v>
      </c>
      <c r="V38" s="36">
        <f t="shared" si="1"/>
        <v>1638.9214400000001</v>
      </c>
      <c r="W38" s="40">
        <f t="shared" si="2"/>
        <v>6410.6225599999998</v>
      </c>
      <c r="X38" s="42"/>
    </row>
    <row r="39" spans="1:24" ht="27.95" customHeight="1" x14ac:dyDescent="0.25">
      <c r="A39" s="37">
        <f>A38+1</f>
        <v>29</v>
      </c>
      <c r="B39" s="30" t="s">
        <v>84</v>
      </c>
      <c r="C39" s="38" t="s">
        <v>83</v>
      </c>
      <c r="D39" s="5">
        <v>461.15</v>
      </c>
      <c r="E39" s="39">
        <f>D39*1.1507</f>
        <v>530.64530500000001</v>
      </c>
      <c r="F39" s="39">
        <f>E39</f>
        <v>530.64530500000001</v>
      </c>
      <c r="G39" s="34">
        <v>15.2</v>
      </c>
      <c r="H39" s="34">
        <v>15.2</v>
      </c>
      <c r="I39" s="33">
        <f>D39*H39</f>
        <v>7009.48</v>
      </c>
      <c r="J39" s="33">
        <v>100</v>
      </c>
      <c r="K39" s="33"/>
      <c r="L39" s="33">
        <f t="shared" si="0"/>
        <v>7109.48</v>
      </c>
      <c r="M39" s="36">
        <v>0</v>
      </c>
      <c r="N39" s="33">
        <v>200.52</v>
      </c>
      <c r="O39" s="33">
        <v>688.49</v>
      </c>
      <c r="P39" s="33"/>
      <c r="Q39" s="33"/>
      <c r="R39" s="33"/>
      <c r="S39" s="33"/>
      <c r="T39" s="33"/>
      <c r="U39" s="1">
        <f>SUM(P39+Q39+R39+S39+T39)</f>
        <v>0</v>
      </c>
      <c r="V39" s="36">
        <f t="shared" si="1"/>
        <v>889.01</v>
      </c>
      <c r="W39" s="40">
        <f t="shared" si="2"/>
        <v>6220.4699999999993</v>
      </c>
      <c r="X39" s="42"/>
    </row>
    <row r="40" spans="1:24" ht="27.95" customHeight="1" x14ac:dyDescent="0.25">
      <c r="A40" s="37">
        <f>A39+1</f>
        <v>30</v>
      </c>
      <c r="B40" s="30" t="s">
        <v>85</v>
      </c>
      <c r="C40" s="38" t="s">
        <v>302</v>
      </c>
      <c r="D40" s="5">
        <v>404.01</v>
      </c>
      <c r="E40" s="39">
        <f>D40*1.1507</f>
        <v>464.89430700000003</v>
      </c>
      <c r="F40" s="39">
        <f>E40</f>
        <v>464.89430700000003</v>
      </c>
      <c r="G40" s="34">
        <v>15.2</v>
      </c>
      <c r="H40" s="34">
        <v>15.2</v>
      </c>
      <c r="I40" s="33">
        <f>D40*H40</f>
        <v>6140.9519999999993</v>
      </c>
      <c r="J40" s="33">
        <v>100</v>
      </c>
      <c r="K40" s="33">
        <v>1672.8</v>
      </c>
      <c r="L40" s="33">
        <f t="shared" si="0"/>
        <v>7913.7519999999995</v>
      </c>
      <c r="M40" s="36">
        <v>56.24</v>
      </c>
      <c r="N40" s="33">
        <v>173.14</v>
      </c>
      <c r="O40" s="33">
        <v>835.02</v>
      </c>
      <c r="P40" s="33">
        <v>3232.08</v>
      </c>
      <c r="Q40" s="33">
        <v>20</v>
      </c>
      <c r="R40" s="33">
        <f>I40*5%</f>
        <v>307.04759999999999</v>
      </c>
      <c r="S40" s="33"/>
      <c r="T40" s="33"/>
      <c r="U40" s="1">
        <f>SUM(P40+Q40+R40+S40+T40)</f>
        <v>3559.1275999999998</v>
      </c>
      <c r="V40" s="36">
        <f t="shared" si="1"/>
        <v>4623.5275999999994</v>
      </c>
      <c r="W40" s="40">
        <f t="shared" si="2"/>
        <v>3290.2244000000001</v>
      </c>
      <c r="X40" s="42"/>
    </row>
    <row r="41" spans="1:24" ht="27.95" customHeight="1" x14ac:dyDescent="0.25">
      <c r="A41" s="37">
        <f>A40+1</f>
        <v>31</v>
      </c>
      <c r="B41" s="30" t="s">
        <v>87</v>
      </c>
      <c r="C41" s="38" t="s">
        <v>86</v>
      </c>
      <c r="D41" s="5">
        <v>404.01</v>
      </c>
      <c r="E41" s="39">
        <f>D41*1.1507</f>
        <v>464.89430700000003</v>
      </c>
      <c r="F41" s="39">
        <f>E41</f>
        <v>464.89430700000003</v>
      </c>
      <c r="G41" s="34">
        <v>15.2</v>
      </c>
      <c r="H41" s="34">
        <v>15.2</v>
      </c>
      <c r="I41" s="33">
        <f>D41*H41</f>
        <v>6140.9519999999993</v>
      </c>
      <c r="J41" s="33">
        <v>100</v>
      </c>
      <c r="K41" s="33">
        <v>1394</v>
      </c>
      <c r="L41" s="33">
        <f t="shared" si="0"/>
        <v>7634.9519999999993</v>
      </c>
      <c r="M41" s="36">
        <v>56.24</v>
      </c>
      <c r="N41" s="33">
        <v>173.14</v>
      </c>
      <c r="O41" s="33">
        <v>782.65</v>
      </c>
      <c r="P41" s="33"/>
      <c r="Q41" s="33">
        <v>20</v>
      </c>
      <c r="R41" s="33">
        <f>I41*5%</f>
        <v>307.04759999999999</v>
      </c>
      <c r="S41" s="33"/>
      <c r="T41" s="33">
        <v>1378</v>
      </c>
      <c r="U41" s="1">
        <f>SUM(P41+Q41+R41+S41+T41)</f>
        <v>1705.0475999999999</v>
      </c>
      <c r="V41" s="36">
        <f t="shared" si="1"/>
        <v>2717.0776000000001</v>
      </c>
      <c r="W41" s="40">
        <f t="shared" si="2"/>
        <v>4917.8743999999988</v>
      </c>
      <c r="X41" s="42"/>
    </row>
    <row r="42" spans="1:24" ht="27.95" customHeight="1" x14ac:dyDescent="0.25">
      <c r="A42" s="37">
        <f>A41+1</f>
        <v>32</v>
      </c>
      <c r="B42" s="30" t="s">
        <v>89</v>
      </c>
      <c r="C42" s="38" t="s">
        <v>88</v>
      </c>
      <c r="D42" s="5">
        <v>404.01</v>
      </c>
      <c r="E42" s="39">
        <f>D42*1.1507</f>
        <v>464.89430700000003</v>
      </c>
      <c r="F42" s="39">
        <f>E42</f>
        <v>464.89430700000003</v>
      </c>
      <c r="G42" s="34">
        <v>15.2</v>
      </c>
      <c r="H42" s="34">
        <v>15.2</v>
      </c>
      <c r="I42" s="33">
        <f>D42*H42</f>
        <v>6140.9519999999993</v>
      </c>
      <c r="J42" s="33">
        <v>100</v>
      </c>
      <c r="K42" s="33">
        <v>1394</v>
      </c>
      <c r="L42" s="33">
        <f t="shared" si="0"/>
        <v>7634.9519999999993</v>
      </c>
      <c r="M42" s="36">
        <f>I42*1%</f>
        <v>61.409519999999993</v>
      </c>
      <c r="N42" s="33">
        <v>173.14</v>
      </c>
      <c r="O42" s="33">
        <v>782.65</v>
      </c>
      <c r="P42" s="33"/>
      <c r="Q42" s="33">
        <v>20</v>
      </c>
      <c r="R42" s="33">
        <f>I42*5%</f>
        <v>307.04759999999999</v>
      </c>
      <c r="S42" s="33"/>
      <c r="T42" s="33"/>
      <c r="U42" s="1">
        <f>SUM(P42+Q42+R42+S42+T42)</f>
        <v>327.04759999999999</v>
      </c>
      <c r="V42" s="36">
        <f t="shared" si="1"/>
        <v>1344.24712</v>
      </c>
      <c r="W42" s="40">
        <f t="shared" si="2"/>
        <v>6290.7048799999993</v>
      </c>
      <c r="X42" s="42"/>
    </row>
    <row r="43" spans="1:24" ht="27.95" customHeight="1" x14ac:dyDescent="0.25">
      <c r="A43" s="37">
        <f>A42+1</f>
        <v>33</v>
      </c>
      <c r="B43" s="30" t="s">
        <v>306</v>
      </c>
      <c r="C43" s="38" t="s">
        <v>90</v>
      </c>
      <c r="D43" s="5">
        <v>436.4</v>
      </c>
      <c r="E43" s="39">
        <f>D43*1.1507</f>
        <v>502.16548</v>
      </c>
      <c r="F43" s="39">
        <f>E43</f>
        <v>502.16548</v>
      </c>
      <c r="G43" s="34">
        <v>15.2</v>
      </c>
      <c r="H43" s="34">
        <v>15.2</v>
      </c>
      <c r="I43" s="33">
        <f>D43*H43</f>
        <v>6633.28</v>
      </c>
      <c r="J43" s="33">
        <v>100</v>
      </c>
      <c r="K43" s="33"/>
      <c r="L43" s="33">
        <f t="shared" si="0"/>
        <v>6733.28</v>
      </c>
      <c r="M43" s="36">
        <v>0</v>
      </c>
      <c r="N43" s="33">
        <v>188.67</v>
      </c>
      <c r="O43" s="33">
        <v>621.07000000000005</v>
      </c>
      <c r="P43" s="33"/>
      <c r="Q43" s="33"/>
      <c r="R43" s="33"/>
      <c r="S43" s="33"/>
      <c r="T43" s="33"/>
      <c r="U43" s="1">
        <f>SUM(P43+Q43+R43+S43+T43)</f>
        <v>0</v>
      </c>
      <c r="V43" s="36">
        <f t="shared" si="1"/>
        <v>809.74</v>
      </c>
      <c r="W43" s="40">
        <f t="shared" si="2"/>
        <v>5923.54</v>
      </c>
      <c r="X43" s="42"/>
    </row>
    <row r="44" spans="1:24" ht="27.95" customHeight="1" x14ac:dyDescent="0.25">
      <c r="A44" s="37">
        <f>A43+1</f>
        <v>34</v>
      </c>
      <c r="B44" s="30" t="s">
        <v>93</v>
      </c>
      <c r="C44" s="38" t="s">
        <v>307</v>
      </c>
      <c r="D44" s="5">
        <v>289.95</v>
      </c>
      <c r="E44" s="39">
        <f>D44*1.1507</f>
        <v>333.645465</v>
      </c>
      <c r="F44" s="39">
        <f>E44</f>
        <v>333.645465</v>
      </c>
      <c r="G44" s="34">
        <v>15.2</v>
      </c>
      <c r="H44" s="34">
        <v>12.2</v>
      </c>
      <c r="I44" s="33">
        <f>D44*H44</f>
        <v>3537.39</v>
      </c>
      <c r="J44" s="33">
        <v>100</v>
      </c>
      <c r="K44" s="33"/>
      <c r="L44" s="33">
        <f t="shared" si="0"/>
        <v>3637.39</v>
      </c>
      <c r="M44" s="36">
        <v>0</v>
      </c>
      <c r="N44" s="33">
        <v>118.86</v>
      </c>
      <c r="O44" s="33">
        <v>83.46</v>
      </c>
      <c r="P44" s="33"/>
      <c r="Q44" s="33"/>
      <c r="R44" s="33"/>
      <c r="S44" s="33">
        <v>500</v>
      </c>
      <c r="T44" s="33"/>
      <c r="U44" s="1">
        <f>SUM(P44+Q44+R44+S44+T44)</f>
        <v>500</v>
      </c>
      <c r="V44" s="36">
        <f t="shared" si="1"/>
        <v>702.31999999999994</v>
      </c>
      <c r="W44" s="40">
        <f t="shared" si="2"/>
        <v>2935.0699999999997</v>
      </c>
      <c r="X44" s="42"/>
    </row>
    <row r="45" spans="1:24" ht="27.95" customHeight="1" x14ac:dyDescent="0.25">
      <c r="A45" s="37">
        <f>A44+1</f>
        <v>35</v>
      </c>
      <c r="B45" s="30" t="s">
        <v>95</v>
      </c>
      <c r="C45" s="38" t="s">
        <v>94</v>
      </c>
      <c r="D45" s="5">
        <v>174.72</v>
      </c>
      <c r="E45" s="39">
        <f>D45*1.1507</f>
        <v>201.05030400000001</v>
      </c>
      <c r="F45" s="39">
        <f>E45</f>
        <v>201.05030400000001</v>
      </c>
      <c r="G45" s="34">
        <v>15.2</v>
      </c>
      <c r="H45" s="34">
        <v>15.2</v>
      </c>
      <c r="I45" s="33">
        <f>D45*H45</f>
        <v>2655.7439999999997</v>
      </c>
      <c r="J45" s="33">
        <v>100</v>
      </c>
      <c r="K45" s="33">
        <v>1394</v>
      </c>
      <c r="L45" s="33">
        <f t="shared" si="0"/>
        <v>4149.7439999999997</v>
      </c>
      <c r="M45" s="36">
        <f>I45*1%</f>
        <v>26.557439999999996</v>
      </c>
      <c r="N45" s="33">
        <v>0</v>
      </c>
      <c r="O45" s="33"/>
      <c r="P45" s="33"/>
      <c r="Q45" s="33">
        <v>20</v>
      </c>
      <c r="R45" s="33">
        <f>I45*5%</f>
        <v>132.78719999999998</v>
      </c>
      <c r="S45" s="33"/>
      <c r="T45" s="33"/>
      <c r="U45" s="1">
        <f>SUM(P45+Q45+R45+S45+T45)</f>
        <v>152.78719999999998</v>
      </c>
      <c r="V45" s="36">
        <f t="shared" si="1"/>
        <v>179.34463999999997</v>
      </c>
      <c r="W45" s="40">
        <f t="shared" si="2"/>
        <v>3970.3993599999999</v>
      </c>
      <c r="X45" s="42"/>
    </row>
    <row r="46" spans="1:24" ht="27.95" customHeight="1" x14ac:dyDescent="0.25">
      <c r="A46" s="37">
        <f>A45+1</f>
        <v>36</v>
      </c>
      <c r="B46" s="30" t="s">
        <v>282</v>
      </c>
      <c r="C46" s="38" t="s">
        <v>96</v>
      </c>
      <c r="D46" s="5">
        <v>141.96</v>
      </c>
      <c r="E46" s="39">
        <f>D46*1.1507</f>
        <v>163.35337200000001</v>
      </c>
      <c r="F46" s="39">
        <f>E46</f>
        <v>163.35337200000001</v>
      </c>
      <c r="G46" s="34">
        <v>15.2</v>
      </c>
      <c r="H46" s="34">
        <v>15.2</v>
      </c>
      <c r="I46" s="33">
        <f>D46*H46</f>
        <v>2157.7919999999999</v>
      </c>
      <c r="J46" s="33">
        <v>100</v>
      </c>
      <c r="K46" s="33">
        <v>1394</v>
      </c>
      <c r="L46" s="33">
        <f t="shared" si="0"/>
        <v>3651.7919999999999</v>
      </c>
      <c r="M46" s="36">
        <f>I46*1%</f>
        <v>21.577919999999999</v>
      </c>
      <c r="N46" s="33">
        <v>0</v>
      </c>
      <c r="O46" s="33"/>
      <c r="P46" s="33"/>
      <c r="Q46" s="33">
        <v>20</v>
      </c>
      <c r="R46" s="33">
        <f>I46*5%</f>
        <v>107.8896</v>
      </c>
      <c r="S46" s="33"/>
      <c r="T46" s="33"/>
      <c r="U46" s="1">
        <f>SUM(P46+Q46+R46+S46+T46)</f>
        <v>127.8896</v>
      </c>
      <c r="V46" s="36">
        <f t="shared" si="1"/>
        <v>149.46752000000001</v>
      </c>
      <c r="W46" s="40">
        <f t="shared" si="2"/>
        <v>3502.3244799999998</v>
      </c>
      <c r="X46" s="42"/>
    </row>
    <row r="47" spans="1:24" ht="27.95" customHeight="1" x14ac:dyDescent="0.25">
      <c r="A47" s="37">
        <f>A46+1</f>
        <v>37</v>
      </c>
      <c r="B47" s="30" t="s">
        <v>80</v>
      </c>
      <c r="C47" s="38" t="s">
        <v>283</v>
      </c>
      <c r="D47" s="5">
        <v>174.72</v>
      </c>
      <c r="E47" s="39">
        <f>D47*1.1507</f>
        <v>201.05030400000001</v>
      </c>
      <c r="F47" s="39">
        <f>E47</f>
        <v>201.05030400000001</v>
      </c>
      <c r="G47" s="34">
        <v>15.2</v>
      </c>
      <c r="H47" s="34">
        <v>15.2</v>
      </c>
      <c r="I47" s="33">
        <f>D47*H47</f>
        <v>2655.7439999999997</v>
      </c>
      <c r="J47" s="33">
        <v>100</v>
      </c>
      <c r="K47" s="33"/>
      <c r="L47" s="33">
        <f t="shared" si="0"/>
        <v>2755.7439999999997</v>
      </c>
      <c r="M47" s="36">
        <f>I47*1%</f>
        <v>26.557439999999996</v>
      </c>
      <c r="N47" s="33">
        <v>0</v>
      </c>
      <c r="O47" s="33"/>
      <c r="P47" s="33"/>
      <c r="Q47" s="33">
        <v>20</v>
      </c>
      <c r="R47" s="33">
        <f>I47*5%</f>
        <v>132.78719999999998</v>
      </c>
      <c r="S47" s="33"/>
      <c r="T47" s="33">
        <v>1150</v>
      </c>
      <c r="U47" s="1">
        <f>SUM(P47+Q47+R47+S47+T47)</f>
        <v>1302.7872</v>
      </c>
      <c r="V47" s="36">
        <f t="shared" si="1"/>
        <v>1329.34464</v>
      </c>
      <c r="W47" s="40">
        <f t="shared" si="2"/>
        <v>1426.3993599999997</v>
      </c>
      <c r="X47" s="42"/>
    </row>
    <row r="48" spans="1:24" ht="27.95" customHeight="1" x14ac:dyDescent="0.25">
      <c r="A48" s="37">
        <f>A47+1</f>
        <v>38</v>
      </c>
      <c r="B48" s="30" t="s">
        <v>97</v>
      </c>
      <c r="C48" s="38" t="s">
        <v>81</v>
      </c>
      <c r="D48" s="5">
        <v>481.47</v>
      </c>
      <c r="E48" s="39">
        <f>D48*1.1507</f>
        <v>554.02752900000007</v>
      </c>
      <c r="F48" s="39">
        <f t="shared" ref="F48:F63" si="20">E48</f>
        <v>554.02752900000007</v>
      </c>
      <c r="G48" s="34">
        <v>15.2</v>
      </c>
      <c r="H48" s="34">
        <v>15.2</v>
      </c>
      <c r="I48" s="33">
        <f>D48*H48</f>
        <v>7318.3440000000001</v>
      </c>
      <c r="J48" s="33">
        <v>100</v>
      </c>
      <c r="K48" s="33">
        <v>1394</v>
      </c>
      <c r="L48" s="33">
        <f t="shared" si="0"/>
        <v>8812.344000000001</v>
      </c>
      <c r="M48" s="36">
        <v>0</v>
      </c>
      <c r="N48" s="33">
        <v>210.25</v>
      </c>
      <c r="O48" s="33">
        <v>1026.96</v>
      </c>
      <c r="P48" s="33"/>
      <c r="Q48" s="33"/>
      <c r="R48" s="33"/>
      <c r="S48" s="33"/>
      <c r="T48" s="33"/>
      <c r="U48" s="1">
        <f t="shared" ref="U48:U63" si="21">SUM(P48+Q48+R48+S48+T48)</f>
        <v>0</v>
      </c>
      <c r="V48" s="36">
        <f t="shared" si="1"/>
        <v>1237.21</v>
      </c>
      <c r="W48" s="40">
        <f t="shared" si="2"/>
        <v>7575.1340000000009</v>
      </c>
      <c r="X48" s="42"/>
    </row>
    <row r="49" spans="1:24" ht="27.95" customHeight="1" x14ac:dyDescent="0.25">
      <c r="A49" s="37">
        <f>A48+1</f>
        <v>39</v>
      </c>
      <c r="B49" s="30" t="s">
        <v>99</v>
      </c>
      <c r="C49" s="38" t="s">
        <v>98</v>
      </c>
      <c r="D49" s="5">
        <v>443.64</v>
      </c>
      <c r="E49" s="39">
        <f t="shared" ref="E49:E63" si="22">D49*1.1507</f>
        <v>510.49654800000002</v>
      </c>
      <c r="F49" s="39">
        <f t="shared" si="20"/>
        <v>510.49654800000002</v>
      </c>
      <c r="G49" s="34">
        <v>15.2</v>
      </c>
      <c r="H49" s="34">
        <v>15.2</v>
      </c>
      <c r="I49" s="33">
        <f t="shared" ref="I49:I63" si="23">D49*H49</f>
        <v>6743.3279999999995</v>
      </c>
      <c r="J49" s="33">
        <v>100</v>
      </c>
      <c r="K49" s="33">
        <v>1951.6</v>
      </c>
      <c r="L49" s="33">
        <f t="shared" si="0"/>
        <v>8794.9279999999999</v>
      </c>
      <c r="M49" s="36">
        <f>I49*1%</f>
        <v>67.433279999999996</v>
      </c>
      <c r="N49" s="33">
        <v>192.13</v>
      </c>
      <c r="O49" s="33">
        <v>1023.24</v>
      </c>
      <c r="P49" s="33"/>
      <c r="Q49" s="33"/>
      <c r="R49" s="33"/>
      <c r="S49" s="33"/>
      <c r="T49" s="33"/>
      <c r="U49" s="1">
        <f t="shared" si="21"/>
        <v>0</v>
      </c>
      <c r="V49" s="36">
        <f t="shared" si="1"/>
        <v>1282.8032800000001</v>
      </c>
      <c r="W49" s="40">
        <f t="shared" si="2"/>
        <v>7512.1247199999998</v>
      </c>
      <c r="X49" s="42"/>
    </row>
    <row r="50" spans="1:24" ht="27.95" customHeight="1" x14ac:dyDescent="0.25">
      <c r="A50" s="37">
        <f t="shared" ref="A50:A61" si="24">A49+1</f>
        <v>40</v>
      </c>
      <c r="B50" s="30" t="s">
        <v>101</v>
      </c>
      <c r="C50" s="38" t="s">
        <v>100</v>
      </c>
      <c r="D50" s="5">
        <v>443.64</v>
      </c>
      <c r="E50" s="39">
        <f t="shared" si="22"/>
        <v>510.49654800000002</v>
      </c>
      <c r="F50" s="39">
        <f t="shared" si="20"/>
        <v>510.49654800000002</v>
      </c>
      <c r="G50" s="34">
        <v>15.2</v>
      </c>
      <c r="H50" s="34">
        <v>15.2</v>
      </c>
      <c r="I50" s="33">
        <f t="shared" si="23"/>
        <v>6743.3279999999995</v>
      </c>
      <c r="J50" s="33">
        <v>100</v>
      </c>
      <c r="K50" s="33">
        <v>836.4</v>
      </c>
      <c r="L50" s="33">
        <f t="shared" si="0"/>
        <v>7679.7279999999992</v>
      </c>
      <c r="M50" s="36">
        <f>I50*1%</f>
        <v>67.433279999999996</v>
      </c>
      <c r="N50" s="33">
        <v>192.13</v>
      </c>
      <c r="O50" s="33">
        <v>790.68</v>
      </c>
      <c r="P50" s="33"/>
      <c r="Q50" s="33">
        <v>20</v>
      </c>
      <c r="R50" s="33">
        <f>I50*5%</f>
        <v>337.16640000000001</v>
      </c>
      <c r="S50" s="33"/>
      <c r="T50" s="33">
        <v>575</v>
      </c>
      <c r="U50" s="1">
        <f t="shared" si="21"/>
        <v>932.16640000000007</v>
      </c>
      <c r="V50" s="36">
        <f t="shared" si="1"/>
        <v>1982.40968</v>
      </c>
      <c r="W50" s="40">
        <f t="shared" si="2"/>
        <v>5697.3183199999994</v>
      </c>
      <c r="X50" s="42"/>
    </row>
    <row r="51" spans="1:24" ht="27.95" customHeight="1" x14ac:dyDescent="0.25">
      <c r="A51" s="37">
        <f t="shared" si="24"/>
        <v>41</v>
      </c>
      <c r="B51" s="30" t="s">
        <v>103</v>
      </c>
      <c r="C51" s="38" t="s">
        <v>102</v>
      </c>
      <c r="D51" s="5">
        <v>443.64</v>
      </c>
      <c r="E51" s="39">
        <f t="shared" si="22"/>
        <v>510.49654800000002</v>
      </c>
      <c r="F51" s="39">
        <f t="shared" si="20"/>
        <v>510.49654800000002</v>
      </c>
      <c r="G51" s="34">
        <v>15.2</v>
      </c>
      <c r="H51" s="34">
        <v>15.2</v>
      </c>
      <c r="I51" s="33">
        <f t="shared" si="23"/>
        <v>6743.3279999999995</v>
      </c>
      <c r="J51" s="33">
        <v>100</v>
      </c>
      <c r="K51" s="33">
        <v>1394</v>
      </c>
      <c r="L51" s="33">
        <f t="shared" si="0"/>
        <v>8237.3279999999995</v>
      </c>
      <c r="M51" s="36">
        <v>0</v>
      </c>
      <c r="N51" s="33">
        <v>192.13</v>
      </c>
      <c r="O51" s="33">
        <v>904.14</v>
      </c>
      <c r="P51" s="33"/>
      <c r="Q51" s="33"/>
      <c r="R51" s="33"/>
      <c r="S51" s="33">
        <v>500</v>
      </c>
      <c r="T51" s="33"/>
      <c r="U51" s="1">
        <f t="shared" si="21"/>
        <v>500</v>
      </c>
      <c r="V51" s="36">
        <f t="shared" si="1"/>
        <v>1596.27</v>
      </c>
      <c r="W51" s="40">
        <f t="shared" si="2"/>
        <v>6641.0579999999991</v>
      </c>
      <c r="X51" s="42"/>
    </row>
    <row r="52" spans="1:24" ht="27.95" customHeight="1" x14ac:dyDescent="0.25">
      <c r="A52" s="37">
        <f t="shared" si="24"/>
        <v>42</v>
      </c>
      <c r="B52" s="30" t="s">
        <v>105</v>
      </c>
      <c r="C52" s="38" t="s">
        <v>104</v>
      </c>
      <c r="D52" s="5">
        <v>443.64</v>
      </c>
      <c r="E52" s="39">
        <f t="shared" si="22"/>
        <v>510.49654800000002</v>
      </c>
      <c r="F52" s="39">
        <f t="shared" si="20"/>
        <v>510.49654800000002</v>
      </c>
      <c r="G52" s="34">
        <v>15.2</v>
      </c>
      <c r="H52" s="34">
        <v>15.2</v>
      </c>
      <c r="I52" s="33">
        <f t="shared" si="23"/>
        <v>6743.3279999999995</v>
      </c>
      <c r="J52" s="33">
        <v>100</v>
      </c>
      <c r="K52" s="33">
        <v>836.4</v>
      </c>
      <c r="L52" s="33">
        <f t="shared" si="0"/>
        <v>7679.7279999999992</v>
      </c>
      <c r="M52" s="36">
        <f t="shared" ref="M52:M63" si="25">I52*1%</f>
        <v>67.433279999999996</v>
      </c>
      <c r="N52" s="33">
        <v>192.13</v>
      </c>
      <c r="O52" s="33">
        <v>790.68</v>
      </c>
      <c r="P52" s="33">
        <v>443.64</v>
      </c>
      <c r="Q52" s="33"/>
      <c r="R52" s="33"/>
      <c r="S52" s="33"/>
      <c r="T52" s="33"/>
      <c r="U52" s="1">
        <f t="shared" si="21"/>
        <v>443.64</v>
      </c>
      <c r="V52" s="36">
        <f t="shared" si="1"/>
        <v>1493.88328</v>
      </c>
      <c r="W52" s="40">
        <f t="shared" si="2"/>
        <v>6185.8447199999991</v>
      </c>
      <c r="X52" s="42"/>
    </row>
    <row r="53" spans="1:24" ht="27.95" customHeight="1" x14ac:dyDescent="0.25">
      <c r="A53" s="37">
        <f t="shared" si="24"/>
        <v>43</v>
      </c>
      <c r="B53" s="37" t="s">
        <v>261</v>
      </c>
      <c r="C53" s="38" t="s">
        <v>106</v>
      </c>
      <c r="D53" s="5">
        <v>443.64</v>
      </c>
      <c r="E53" s="39">
        <f t="shared" si="22"/>
        <v>510.49654800000002</v>
      </c>
      <c r="F53" s="39">
        <f t="shared" si="20"/>
        <v>510.49654800000002</v>
      </c>
      <c r="G53" s="34">
        <v>15.2</v>
      </c>
      <c r="H53" s="34">
        <v>15.2</v>
      </c>
      <c r="I53" s="33">
        <f t="shared" si="23"/>
        <v>6743.3279999999995</v>
      </c>
      <c r="J53" s="33">
        <v>100</v>
      </c>
      <c r="K53" s="33">
        <v>836.4</v>
      </c>
      <c r="L53" s="33">
        <f t="shared" si="0"/>
        <v>7679.7279999999992</v>
      </c>
      <c r="M53" s="36">
        <f t="shared" si="25"/>
        <v>67.433279999999996</v>
      </c>
      <c r="N53" s="33">
        <v>192.13</v>
      </c>
      <c r="O53" s="33">
        <v>790.68</v>
      </c>
      <c r="P53" s="33"/>
      <c r="Q53" s="33"/>
      <c r="R53" s="33"/>
      <c r="S53" s="33"/>
      <c r="T53" s="33"/>
      <c r="U53" s="1">
        <f t="shared" si="21"/>
        <v>0</v>
      </c>
      <c r="V53" s="36">
        <f t="shared" si="1"/>
        <v>1050.2432799999999</v>
      </c>
      <c r="W53" s="40">
        <f t="shared" si="2"/>
        <v>6629.4847199999995</v>
      </c>
      <c r="X53" s="42"/>
    </row>
    <row r="54" spans="1:24" ht="27.95" customHeight="1" x14ac:dyDescent="0.25">
      <c r="A54" s="37">
        <f>A53+1</f>
        <v>44</v>
      </c>
      <c r="B54" s="30" t="s">
        <v>107</v>
      </c>
      <c r="C54" s="46" t="s">
        <v>262</v>
      </c>
      <c r="D54" s="5">
        <v>443.64</v>
      </c>
      <c r="E54" s="39">
        <f>D54*1.1507</f>
        <v>510.49654800000002</v>
      </c>
      <c r="F54" s="39">
        <f t="shared" si="20"/>
        <v>510.49654800000002</v>
      </c>
      <c r="G54" s="34">
        <v>15.2</v>
      </c>
      <c r="H54" s="34">
        <v>15.2</v>
      </c>
      <c r="I54" s="33">
        <f>D54*H54</f>
        <v>6743.3279999999995</v>
      </c>
      <c r="J54" s="33">
        <v>100</v>
      </c>
      <c r="K54" s="33"/>
      <c r="L54" s="33">
        <f t="shared" si="0"/>
        <v>6843.3279999999995</v>
      </c>
      <c r="M54" s="36">
        <f t="shared" si="25"/>
        <v>67.433279999999996</v>
      </c>
      <c r="N54" s="33">
        <v>192.13</v>
      </c>
      <c r="O54" s="33">
        <v>640.79</v>
      </c>
      <c r="P54" s="33"/>
      <c r="Q54" s="33"/>
      <c r="R54" s="33"/>
      <c r="S54" s="33"/>
      <c r="T54" s="33"/>
      <c r="U54" s="1">
        <f t="shared" si="21"/>
        <v>0</v>
      </c>
      <c r="V54" s="36">
        <f t="shared" si="1"/>
        <v>900.35327999999993</v>
      </c>
      <c r="W54" s="40">
        <f t="shared" si="2"/>
        <v>5942.9747199999993</v>
      </c>
      <c r="X54" s="42"/>
    </row>
    <row r="55" spans="1:24" ht="27.95" customHeight="1" x14ac:dyDescent="0.25">
      <c r="A55" s="37">
        <f>A54+1</f>
        <v>45</v>
      </c>
      <c r="B55" s="30" t="s">
        <v>109</v>
      </c>
      <c r="C55" s="38" t="s">
        <v>108</v>
      </c>
      <c r="D55" s="5">
        <v>314.93</v>
      </c>
      <c r="E55" s="39">
        <f t="shared" si="22"/>
        <v>362.38995100000005</v>
      </c>
      <c r="F55" s="39">
        <f t="shared" si="20"/>
        <v>362.38995100000005</v>
      </c>
      <c r="G55" s="34">
        <v>15.2</v>
      </c>
      <c r="H55" s="34">
        <v>15.2</v>
      </c>
      <c r="I55" s="33">
        <f t="shared" si="23"/>
        <v>4786.9359999999997</v>
      </c>
      <c r="J55" s="33">
        <v>100</v>
      </c>
      <c r="K55" s="33">
        <v>2230.4</v>
      </c>
      <c r="L55" s="33">
        <f t="shared" si="0"/>
        <v>7117.3359999999993</v>
      </c>
      <c r="M55" s="36">
        <f t="shared" si="25"/>
        <v>47.86936</v>
      </c>
      <c r="N55" s="33">
        <v>130.47</v>
      </c>
      <c r="O55" s="33">
        <v>689.9</v>
      </c>
      <c r="P55" s="33"/>
      <c r="Q55" s="33"/>
      <c r="R55" s="33"/>
      <c r="S55" s="33"/>
      <c r="T55" s="33"/>
      <c r="U55" s="1">
        <f t="shared" si="21"/>
        <v>0</v>
      </c>
      <c r="V55" s="36">
        <f t="shared" si="1"/>
        <v>868.23936000000003</v>
      </c>
      <c r="W55" s="40">
        <f t="shared" si="2"/>
        <v>6249.0966399999998</v>
      </c>
      <c r="X55" s="42"/>
    </row>
    <row r="56" spans="1:24" ht="27.95" customHeight="1" x14ac:dyDescent="0.25">
      <c r="A56" s="37">
        <f t="shared" si="24"/>
        <v>46</v>
      </c>
      <c r="B56" s="30" t="s">
        <v>111</v>
      </c>
      <c r="C56" s="38" t="s">
        <v>110</v>
      </c>
      <c r="D56" s="5">
        <v>314.93</v>
      </c>
      <c r="E56" s="39">
        <f t="shared" si="22"/>
        <v>362.38995100000005</v>
      </c>
      <c r="F56" s="39">
        <f t="shared" si="20"/>
        <v>362.38995100000005</v>
      </c>
      <c r="G56" s="34">
        <v>15.2</v>
      </c>
      <c r="H56" s="34">
        <v>15.2</v>
      </c>
      <c r="I56" s="33">
        <f t="shared" si="23"/>
        <v>4786.9359999999997</v>
      </c>
      <c r="J56" s="33">
        <v>100</v>
      </c>
      <c r="K56" s="33">
        <v>1951.6</v>
      </c>
      <c r="L56" s="33">
        <f t="shared" si="0"/>
        <v>6838.5360000000001</v>
      </c>
      <c r="M56" s="36">
        <f t="shared" si="25"/>
        <v>47.86936</v>
      </c>
      <c r="N56" s="33">
        <v>130.47</v>
      </c>
      <c r="O56" s="33">
        <v>639.94000000000005</v>
      </c>
      <c r="P56" s="33"/>
      <c r="Q56" s="33"/>
      <c r="R56" s="33"/>
      <c r="S56" s="33"/>
      <c r="T56" s="33"/>
      <c r="U56" s="1">
        <f t="shared" si="21"/>
        <v>0</v>
      </c>
      <c r="V56" s="36">
        <f t="shared" si="1"/>
        <v>818.27936</v>
      </c>
      <c r="W56" s="40">
        <f t="shared" si="2"/>
        <v>6020.2566399999996</v>
      </c>
      <c r="X56" s="42"/>
    </row>
    <row r="57" spans="1:24" ht="27.95" customHeight="1" x14ac:dyDescent="0.25">
      <c r="A57" s="37">
        <f t="shared" si="24"/>
        <v>47</v>
      </c>
      <c r="B57" s="30" t="s">
        <v>113</v>
      </c>
      <c r="C57" s="38" t="s">
        <v>112</v>
      </c>
      <c r="D57" s="5">
        <v>314.93</v>
      </c>
      <c r="E57" s="39">
        <f t="shared" si="22"/>
        <v>362.38995100000005</v>
      </c>
      <c r="F57" s="39">
        <f t="shared" si="20"/>
        <v>362.38995100000005</v>
      </c>
      <c r="G57" s="34">
        <v>15.2</v>
      </c>
      <c r="H57" s="34">
        <v>15.2</v>
      </c>
      <c r="I57" s="33">
        <f t="shared" si="23"/>
        <v>4786.9359999999997</v>
      </c>
      <c r="J57" s="33">
        <v>100</v>
      </c>
      <c r="K57" s="33">
        <v>1672.8</v>
      </c>
      <c r="L57" s="33">
        <f t="shared" si="0"/>
        <v>6559.7359999999999</v>
      </c>
      <c r="M57" s="36">
        <f t="shared" si="25"/>
        <v>47.86936</v>
      </c>
      <c r="N57" s="33">
        <v>130.47</v>
      </c>
      <c r="O57" s="33">
        <v>590.13</v>
      </c>
      <c r="P57" s="33"/>
      <c r="Q57" s="33"/>
      <c r="R57" s="33"/>
      <c r="S57" s="33"/>
      <c r="T57" s="33"/>
      <c r="U57" s="1">
        <f t="shared" si="21"/>
        <v>0</v>
      </c>
      <c r="V57" s="36">
        <f t="shared" si="1"/>
        <v>768.46936000000005</v>
      </c>
      <c r="W57" s="40">
        <f t="shared" si="2"/>
        <v>5791.2666399999998</v>
      </c>
      <c r="X57" s="42"/>
    </row>
    <row r="58" spans="1:24" ht="27.95" customHeight="1" x14ac:dyDescent="0.25">
      <c r="A58" s="37">
        <f t="shared" si="24"/>
        <v>48</v>
      </c>
      <c r="B58" s="30" t="s">
        <v>115</v>
      </c>
      <c r="C58" s="38" t="s">
        <v>114</v>
      </c>
      <c r="D58" s="5">
        <v>314.93</v>
      </c>
      <c r="E58" s="39">
        <f t="shared" si="22"/>
        <v>362.38995100000005</v>
      </c>
      <c r="F58" s="39">
        <f t="shared" si="20"/>
        <v>362.38995100000005</v>
      </c>
      <c r="G58" s="34">
        <v>15.2</v>
      </c>
      <c r="H58" s="34">
        <v>15.2</v>
      </c>
      <c r="I58" s="33">
        <f t="shared" si="23"/>
        <v>4786.9359999999997</v>
      </c>
      <c r="J58" s="33">
        <v>100</v>
      </c>
      <c r="K58" s="33">
        <v>1951.6</v>
      </c>
      <c r="L58" s="33">
        <f t="shared" si="0"/>
        <v>6838.5360000000001</v>
      </c>
      <c r="M58" s="36">
        <f t="shared" si="25"/>
        <v>47.86936</v>
      </c>
      <c r="N58" s="33">
        <v>130.47</v>
      </c>
      <c r="O58" s="33">
        <v>639.94000000000005</v>
      </c>
      <c r="P58" s="33"/>
      <c r="Q58" s="33"/>
      <c r="R58" s="33"/>
      <c r="S58" s="33"/>
      <c r="T58" s="33"/>
      <c r="U58" s="1">
        <f t="shared" si="21"/>
        <v>0</v>
      </c>
      <c r="V58" s="36">
        <f t="shared" si="1"/>
        <v>818.27936</v>
      </c>
      <c r="W58" s="40">
        <f t="shared" si="2"/>
        <v>6020.2566399999996</v>
      </c>
      <c r="X58" s="42"/>
    </row>
    <row r="59" spans="1:24" ht="27.95" customHeight="1" x14ac:dyDescent="0.25">
      <c r="A59" s="37">
        <f t="shared" si="24"/>
        <v>49</v>
      </c>
      <c r="B59" s="30" t="s">
        <v>117</v>
      </c>
      <c r="C59" s="38" t="s">
        <v>116</v>
      </c>
      <c r="D59" s="5">
        <v>373.6</v>
      </c>
      <c r="E59" s="39">
        <f t="shared" si="22"/>
        <v>429.90152000000006</v>
      </c>
      <c r="F59" s="39">
        <f t="shared" si="20"/>
        <v>429.90152000000006</v>
      </c>
      <c r="G59" s="34">
        <v>15.2</v>
      </c>
      <c r="H59" s="34">
        <v>15.2</v>
      </c>
      <c r="I59" s="33">
        <f t="shared" si="23"/>
        <v>5678.72</v>
      </c>
      <c r="J59" s="33">
        <v>100</v>
      </c>
      <c r="K59" s="33">
        <v>1394</v>
      </c>
      <c r="L59" s="33">
        <f t="shared" si="0"/>
        <v>7172.72</v>
      </c>
      <c r="M59" s="36">
        <f t="shared" si="25"/>
        <v>56.787200000000006</v>
      </c>
      <c r="N59" s="33">
        <v>158.58000000000001</v>
      </c>
      <c r="O59" s="33">
        <v>699.82</v>
      </c>
      <c r="P59" s="33"/>
      <c r="Q59" s="33"/>
      <c r="R59" s="33"/>
      <c r="S59" s="33"/>
      <c r="T59" s="33"/>
      <c r="U59" s="1">
        <f t="shared" si="21"/>
        <v>0</v>
      </c>
      <c r="V59" s="36">
        <f t="shared" si="1"/>
        <v>915.18720000000008</v>
      </c>
      <c r="W59" s="40">
        <f t="shared" si="2"/>
        <v>6257.5328</v>
      </c>
      <c r="X59" s="42"/>
    </row>
    <row r="60" spans="1:24" ht="27.95" customHeight="1" x14ac:dyDescent="0.25">
      <c r="A60" s="37">
        <f t="shared" si="24"/>
        <v>50</v>
      </c>
      <c r="B60" s="30" t="s">
        <v>119</v>
      </c>
      <c r="C60" s="48" t="s">
        <v>118</v>
      </c>
      <c r="D60" s="5">
        <v>373.6</v>
      </c>
      <c r="E60" s="39">
        <f t="shared" si="22"/>
        <v>429.90152000000006</v>
      </c>
      <c r="F60" s="39">
        <f t="shared" si="20"/>
        <v>429.90152000000006</v>
      </c>
      <c r="G60" s="34">
        <v>15.2</v>
      </c>
      <c r="H60" s="34">
        <v>15.2</v>
      </c>
      <c r="I60" s="33">
        <f t="shared" si="23"/>
        <v>5678.72</v>
      </c>
      <c r="J60" s="33">
        <v>100</v>
      </c>
      <c r="K60" s="33">
        <v>836.4</v>
      </c>
      <c r="L60" s="33">
        <f t="shared" si="0"/>
        <v>6615.12</v>
      </c>
      <c r="M60" s="36">
        <f t="shared" si="25"/>
        <v>56.787200000000006</v>
      </c>
      <c r="N60" s="33">
        <v>158.58000000000001</v>
      </c>
      <c r="O60" s="33">
        <v>599.9</v>
      </c>
      <c r="P60" s="33"/>
      <c r="Q60" s="33"/>
      <c r="R60" s="33"/>
      <c r="S60" s="33"/>
      <c r="T60" s="33"/>
      <c r="U60" s="1">
        <f t="shared" si="21"/>
        <v>0</v>
      </c>
      <c r="V60" s="36">
        <f t="shared" si="1"/>
        <v>815.2672</v>
      </c>
      <c r="W60" s="40">
        <f t="shared" si="2"/>
        <v>5799.8527999999997</v>
      </c>
      <c r="X60" s="42"/>
    </row>
    <row r="61" spans="1:24" ht="27.95" customHeight="1" x14ac:dyDescent="0.25">
      <c r="A61" s="37">
        <f t="shared" si="24"/>
        <v>51</v>
      </c>
      <c r="B61" s="30" t="s">
        <v>316</v>
      </c>
      <c r="C61" s="38" t="s">
        <v>120</v>
      </c>
      <c r="D61" s="5">
        <v>373.6</v>
      </c>
      <c r="E61" s="39">
        <f t="shared" si="22"/>
        <v>429.90152000000006</v>
      </c>
      <c r="F61" s="39">
        <f t="shared" si="20"/>
        <v>429.90152000000006</v>
      </c>
      <c r="G61" s="34">
        <v>15.2</v>
      </c>
      <c r="H61" s="34">
        <v>15.2</v>
      </c>
      <c r="I61" s="33">
        <f t="shared" si="23"/>
        <v>5678.72</v>
      </c>
      <c r="J61" s="33">
        <v>100</v>
      </c>
      <c r="K61" s="33">
        <v>1394</v>
      </c>
      <c r="L61" s="33">
        <f t="shared" si="0"/>
        <v>7172.72</v>
      </c>
      <c r="M61" s="36">
        <f t="shared" si="25"/>
        <v>56.787200000000006</v>
      </c>
      <c r="N61" s="33">
        <v>158.58000000000001</v>
      </c>
      <c r="O61" s="33">
        <v>699.82</v>
      </c>
      <c r="P61" s="33"/>
      <c r="Q61" s="33"/>
      <c r="R61" s="33"/>
      <c r="S61" s="33"/>
      <c r="T61" s="33"/>
      <c r="U61" s="1">
        <f t="shared" si="21"/>
        <v>0</v>
      </c>
      <c r="V61" s="36">
        <f t="shared" si="1"/>
        <v>915.18720000000008</v>
      </c>
      <c r="W61" s="40">
        <f t="shared" si="2"/>
        <v>6257.5328</v>
      </c>
      <c r="X61" s="42"/>
    </row>
    <row r="62" spans="1:24" ht="27.95" customHeight="1" x14ac:dyDescent="0.25">
      <c r="A62" s="37">
        <f>A61+1</f>
        <v>52</v>
      </c>
      <c r="B62" s="30" t="s">
        <v>121</v>
      </c>
      <c r="C62" s="38" t="s">
        <v>314</v>
      </c>
      <c r="D62" s="5">
        <v>373.6</v>
      </c>
      <c r="E62" s="39">
        <f t="shared" si="22"/>
        <v>429.90152000000006</v>
      </c>
      <c r="F62" s="39">
        <f t="shared" si="20"/>
        <v>429.90152000000006</v>
      </c>
      <c r="G62" s="34">
        <v>15.2</v>
      </c>
      <c r="H62" s="34">
        <v>15.2</v>
      </c>
      <c r="I62" s="33">
        <f t="shared" si="23"/>
        <v>5678.72</v>
      </c>
      <c r="J62" s="33">
        <v>100</v>
      </c>
      <c r="K62" s="33"/>
      <c r="L62" s="33">
        <f t="shared" si="0"/>
        <v>5778.72</v>
      </c>
      <c r="M62" s="36">
        <f t="shared" si="25"/>
        <v>56.787200000000006</v>
      </c>
      <c r="N62" s="33">
        <v>158.58000000000001</v>
      </c>
      <c r="O62" s="33">
        <v>465.17</v>
      </c>
      <c r="P62" s="33"/>
      <c r="Q62" s="33"/>
      <c r="R62" s="33"/>
      <c r="S62" s="33"/>
      <c r="T62" s="33"/>
      <c r="U62" s="1">
        <f t="shared" si="21"/>
        <v>0</v>
      </c>
      <c r="V62" s="36">
        <f t="shared" si="1"/>
        <v>680.53719999999998</v>
      </c>
      <c r="W62" s="40">
        <f t="shared" si="2"/>
        <v>5098.1828000000005</v>
      </c>
      <c r="X62" s="42"/>
    </row>
    <row r="63" spans="1:24" ht="27.95" customHeight="1" x14ac:dyDescent="0.25">
      <c r="A63" s="37">
        <f>A62+1</f>
        <v>53</v>
      </c>
      <c r="B63" s="30" t="s">
        <v>125</v>
      </c>
      <c r="C63" s="38" t="s">
        <v>122</v>
      </c>
      <c r="D63" s="5">
        <v>289.95</v>
      </c>
      <c r="E63" s="39">
        <f t="shared" si="22"/>
        <v>333.645465</v>
      </c>
      <c r="F63" s="39">
        <f t="shared" si="20"/>
        <v>333.645465</v>
      </c>
      <c r="G63" s="34">
        <v>15.2</v>
      </c>
      <c r="H63" s="34">
        <v>15.2</v>
      </c>
      <c r="I63" s="33">
        <f t="shared" si="23"/>
        <v>4407.24</v>
      </c>
      <c r="J63" s="33">
        <v>100</v>
      </c>
      <c r="K63" s="33">
        <v>836.4</v>
      </c>
      <c r="L63" s="33">
        <f t="shared" si="0"/>
        <v>5343.6399999999994</v>
      </c>
      <c r="M63" s="36">
        <f t="shared" si="25"/>
        <v>44.072400000000002</v>
      </c>
      <c r="N63" s="33">
        <v>118.86</v>
      </c>
      <c r="O63" s="33">
        <v>411.96</v>
      </c>
      <c r="P63" s="33"/>
      <c r="Q63" s="33"/>
      <c r="R63" s="33"/>
      <c r="S63" s="33"/>
      <c r="T63" s="33"/>
      <c r="U63" s="1">
        <f t="shared" si="21"/>
        <v>0</v>
      </c>
      <c r="V63" s="36">
        <f t="shared" si="1"/>
        <v>574.89239999999995</v>
      </c>
      <c r="W63" s="40">
        <f t="shared" si="2"/>
        <v>4768.7475999999997</v>
      </c>
      <c r="X63" s="43"/>
    </row>
    <row r="64" spans="1:24" ht="27.95" customHeight="1" x14ac:dyDescent="0.25">
      <c r="A64" s="37">
        <f>A63+1</f>
        <v>54</v>
      </c>
      <c r="B64" s="30" t="s">
        <v>127</v>
      </c>
      <c r="C64" s="38" t="s">
        <v>126</v>
      </c>
      <c r="D64" s="5">
        <v>314.93</v>
      </c>
      <c r="E64" s="39">
        <f t="shared" ref="E64:E71" si="26">D64*1.1507</f>
        <v>362.38995100000005</v>
      </c>
      <c r="F64" s="39">
        <f t="shared" ref="F64:F70" si="27">E64</f>
        <v>362.38995100000005</v>
      </c>
      <c r="G64" s="34">
        <v>15.2</v>
      </c>
      <c r="H64" s="34">
        <v>15.2</v>
      </c>
      <c r="I64" s="33">
        <f t="shared" ref="I64:I71" si="28">D64*H64</f>
        <v>4786.9359999999997</v>
      </c>
      <c r="J64" s="33">
        <v>100</v>
      </c>
      <c r="K64" s="33">
        <v>1951.6</v>
      </c>
      <c r="L64" s="33">
        <f t="shared" si="0"/>
        <v>6838.5360000000001</v>
      </c>
      <c r="M64" s="36">
        <f t="shared" ref="M64:M71" si="29">I64*1%</f>
        <v>47.86936</v>
      </c>
      <c r="N64" s="33">
        <v>130.47</v>
      </c>
      <c r="O64" s="33">
        <v>639.94000000000005</v>
      </c>
      <c r="P64" s="33"/>
      <c r="Q64" s="33">
        <v>20</v>
      </c>
      <c r="R64" s="33">
        <f>I64*5%</f>
        <v>239.3468</v>
      </c>
      <c r="S64" s="33"/>
      <c r="T64" s="33"/>
      <c r="U64" s="1">
        <f t="shared" ref="U64:U71" si="30">SUM(P64+Q64+R64+S64+T64)</f>
        <v>259.34680000000003</v>
      </c>
      <c r="V64" s="36">
        <f t="shared" si="1"/>
        <v>1077.62616</v>
      </c>
      <c r="W64" s="40">
        <f t="shared" si="2"/>
        <v>5760.9098400000003</v>
      </c>
      <c r="X64" s="42"/>
    </row>
    <row r="65" spans="1:24" ht="27.95" customHeight="1" x14ac:dyDescent="0.25">
      <c r="A65" s="37">
        <f t="shared" ref="A65:A70" si="31">A64+1</f>
        <v>55</v>
      </c>
      <c r="B65" s="37" t="s">
        <v>129</v>
      </c>
      <c r="C65" s="38" t="s">
        <v>128</v>
      </c>
      <c r="D65" s="5">
        <v>314.93</v>
      </c>
      <c r="E65" s="39">
        <f t="shared" si="26"/>
        <v>362.38995100000005</v>
      </c>
      <c r="F65" s="39">
        <f t="shared" si="27"/>
        <v>362.38995100000005</v>
      </c>
      <c r="G65" s="34">
        <v>15.2</v>
      </c>
      <c r="H65" s="34">
        <v>0</v>
      </c>
      <c r="I65" s="33">
        <f t="shared" si="28"/>
        <v>0</v>
      </c>
      <c r="J65" s="33">
        <v>0</v>
      </c>
      <c r="K65" s="33">
        <v>0</v>
      </c>
      <c r="L65" s="33">
        <f t="shared" si="0"/>
        <v>0</v>
      </c>
      <c r="M65" s="36">
        <f t="shared" si="29"/>
        <v>0</v>
      </c>
      <c r="N65" s="33">
        <v>0</v>
      </c>
      <c r="O65" s="33">
        <v>0</v>
      </c>
      <c r="P65" s="33"/>
      <c r="Q65" s="33">
        <v>0</v>
      </c>
      <c r="R65" s="33">
        <f>I65*5%</f>
        <v>0</v>
      </c>
      <c r="S65" s="33"/>
      <c r="T65" s="33"/>
      <c r="U65" s="1">
        <f t="shared" si="30"/>
        <v>0</v>
      </c>
      <c r="V65" s="36">
        <f t="shared" si="1"/>
        <v>0</v>
      </c>
      <c r="W65" s="40">
        <f t="shared" si="2"/>
        <v>0</v>
      </c>
      <c r="X65" s="42"/>
    </row>
    <row r="66" spans="1:24" ht="27.95" customHeight="1" x14ac:dyDescent="0.25">
      <c r="A66" s="37">
        <f t="shared" si="31"/>
        <v>56</v>
      </c>
      <c r="B66" s="30" t="s">
        <v>131</v>
      </c>
      <c r="C66" s="46" t="s">
        <v>130</v>
      </c>
      <c r="D66" s="5">
        <v>314.93</v>
      </c>
      <c r="E66" s="39">
        <f t="shared" si="26"/>
        <v>362.38995100000005</v>
      </c>
      <c r="F66" s="39">
        <f t="shared" si="27"/>
        <v>362.38995100000005</v>
      </c>
      <c r="G66" s="37">
        <v>15.2</v>
      </c>
      <c r="H66" s="34">
        <v>15.2</v>
      </c>
      <c r="I66" s="33">
        <f t="shared" si="28"/>
        <v>4786.9359999999997</v>
      </c>
      <c r="J66" s="33">
        <v>100</v>
      </c>
      <c r="K66" s="33">
        <v>836.4</v>
      </c>
      <c r="L66" s="33">
        <f t="shared" ref="L66:L122" si="32">SUM(I66+J66+K66)</f>
        <v>5723.3359999999993</v>
      </c>
      <c r="M66" s="36">
        <f t="shared" si="29"/>
        <v>47.86936</v>
      </c>
      <c r="N66" s="33">
        <v>130.47</v>
      </c>
      <c r="O66" s="33">
        <v>456.31</v>
      </c>
      <c r="P66" s="33"/>
      <c r="Q66" s="33">
        <v>20</v>
      </c>
      <c r="R66" s="33">
        <f>I66*5%</f>
        <v>239.3468</v>
      </c>
      <c r="S66" s="33"/>
      <c r="T66" s="33"/>
      <c r="U66" s="1">
        <f t="shared" si="30"/>
        <v>259.34680000000003</v>
      </c>
      <c r="V66" s="36">
        <f t="shared" si="1"/>
        <v>893.99616000000003</v>
      </c>
      <c r="W66" s="40">
        <f t="shared" si="2"/>
        <v>4829.3398399999996</v>
      </c>
      <c r="X66" s="42"/>
    </row>
    <row r="67" spans="1:24" ht="27.95" customHeight="1" x14ac:dyDescent="0.25">
      <c r="A67" s="37">
        <f t="shared" si="31"/>
        <v>57</v>
      </c>
      <c r="B67" s="30" t="s">
        <v>133</v>
      </c>
      <c r="C67" s="38" t="s">
        <v>132</v>
      </c>
      <c r="D67" s="5">
        <v>314.93</v>
      </c>
      <c r="E67" s="39">
        <f t="shared" si="26"/>
        <v>362.38995100000005</v>
      </c>
      <c r="F67" s="39">
        <f t="shared" si="27"/>
        <v>362.38995100000005</v>
      </c>
      <c r="G67" s="34">
        <v>15.2</v>
      </c>
      <c r="H67" s="34">
        <v>15.2</v>
      </c>
      <c r="I67" s="33">
        <f t="shared" si="28"/>
        <v>4786.9359999999997</v>
      </c>
      <c r="J67" s="33">
        <v>100</v>
      </c>
      <c r="K67" s="33">
        <v>1672.8</v>
      </c>
      <c r="L67" s="33">
        <f t="shared" si="32"/>
        <v>6559.7359999999999</v>
      </c>
      <c r="M67" s="36">
        <f t="shared" si="29"/>
        <v>47.86936</v>
      </c>
      <c r="N67" s="33">
        <v>130.47</v>
      </c>
      <c r="O67" s="33">
        <v>590.13</v>
      </c>
      <c r="P67" s="33"/>
      <c r="Q67" s="33"/>
      <c r="R67" s="33"/>
      <c r="S67" s="33"/>
      <c r="T67" s="33"/>
      <c r="U67" s="1">
        <f t="shared" si="30"/>
        <v>0</v>
      </c>
      <c r="V67" s="36">
        <f t="shared" ref="V67:V123" si="33">M67+N67+O67+P67+Q67+R67+S67+T67</f>
        <v>768.46936000000005</v>
      </c>
      <c r="W67" s="40">
        <f t="shared" ref="W67:W123" si="34">L67-V67</f>
        <v>5791.2666399999998</v>
      </c>
      <c r="X67" s="42"/>
    </row>
    <row r="68" spans="1:24" ht="27.95" customHeight="1" x14ac:dyDescent="0.25">
      <c r="A68" s="37">
        <f t="shared" si="31"/>
        <v>58</v>
      </c>
      <c r="B68" s="30" t="s">
        <v>147</v>
      </c>
      <c r="C68" s="38" t="s">
        <v>134</v>
      </c>
      <c r="D68" s="5">
        <v>314.93</v>
      </c>
      <c r="E68" s="39">
        <f t="shared" si="26"/>
        <v>362.38995100000005</v>
      </c>
      <c r="F68" s="39">
        <f t="shared" si="27"/>
        <v>362.38995100000005</v>
      </c>
      <c r="G68" s="34">
        <v>15.2</v>
      </c>
      <c r="H68" s="34">
        <v>15.2</v>
      </c>
      <c r="I68" s="33">
        <f t="shared" si="28"/>
        <v>4786.9359999999997</v>
      </c>
      <c r="J68" s="33">
        <v>100</v>
      </c>
      <c r="K68" s="33">
        <v>1394</v>
      </c>
      <c r="L68" s="33">
        <f t="shared" si="32"/>
        <v>6280.9359999999997</v>
      </c>
      <c r="M68" s="36">
        <f t="shared" si="29"/>
        <v>47.86936</v>
      </c>
      <c r="N68" s="33">
        <v>130.47</v>
      </c>
      <c r="O68" s="33">
        <v>545.52</v>
      </c>
      <c r="P68" s="33"/>
      <c r="Q68" s="33"/>
      <c r="R68" s="33"/>
      <c r="S68" s="33"/>
      <c r="T68" s="33"/>
      <c r="U68" s="1">
        <f t="shared" si="30"/>
        <v>0</v>
      </c>
      <c r="V68" s="36">
        <f t="shared" si="33"/>
        <v>723.85935999999992</v>
      </c>
      <c r="W68" s="40">
        <f t="shared" si="34"/>
        <v>5557.0766399999993</v>
      </c>
      <c r="X68" s="42"/>
    </row>
    <row r="69" spans="1:24" ht="27.95" customHeight="1" x14ac:dyDescent="0.25">
      <c r="A69" s="37">
        <f t="shared" si="31"/>
        <v>59</v>
      </c>
      <c r="B69" s="30" t="s">
        <v>135</v>
      </c>
      <c r="C69" s="38" t="s">
        <v>148</v>
      </c>
      <c r="D69" s="5">
        <v>314.93</v>
      </c>
      <c r="E69" s="39">
        <f t="shared" si="26"/>
        <v>362.38995100000005</v>
      </c>
      <c r="F69" s="39">
        <f t="shared" si="27"/>
        <v>362.38995100000005</v>
      </c>
      <c r="G69" s="34">
        <v>15.2</v>
      </c>
      <c r="H69" s="34">
        <v>15.2</v>
      </c>
      <c r="I69" s="33">
        <f t="shared" si="28"/>
        <v>4786.9359999999997</v>
      </c>
      <c r="J69" s="33">
        <v>100</v>
      </c>
      <c r="K69" s="33">
        <v>1672.8</v>
      </c>
      <c r="L69" s="33">
        <f t="shared" si="32"/>
        <v>6559.7359999999999</v>
      </c>
      <c r="M69" s="36">
        <f t="shared" si="29"/>
        <v>47.86936</v>
      </c>
      <c r="N69" s="33">
        <v>130.47</v>
      </c>
      <c r="O69" s="33">
        <v>590.13</v>
      </c>
      <c r="P69" s="33"/>
      <c r="Q69" s="33"/>
      <c r="R69" s="33"/>
      <c r="S69" s="33"/>
      <c r="T69" s="33"/>
      <c r="U69" s="1">
        <f t="shared" si="30"/>
        <v>0</v>
      </c>
      <c r="V69" s="36">
        <f t="shared" si="33"/>
        <v>768.46936000000005</v>
      </c>
      <c r="W69" s="40">
        <f t="shared" si="34"/>
        <v>5791.2666399999998</v>
      </c>
      <c r="X69" s="42"/>
    </row>
    <row r="70" spans="1:24" ht="27.95" customHeight="1" x14ac:dyDescent="0.25">
      <c r="A70" s="37">
        <f t="shared" si="31"/>
        <v>60</v>
      </c>
      <c r="B70" s="30" t="s">
        <v>187</v>
      </c>
      <c r="C70" s="38" t="s">
        <v>136</v>
      </c>
      <c r="D70" s="5">
        <v>429.07</v>
      </c>
      <c r="E70" s="39">
        <f t="shared" si="26"/>
        <v>493.73084900000003</v>
      </c>
      <c r="F70" s="39">
        <f t="shared" si="27"/>
        <v>493.73084900000003</v>
      </c>
      <c r="G70" s="34">
        <v>15.2</v>
      </c>
      <c r="H70" s="34">
        <v>15.2</v>
      </c>
      <c r="I70" s="33">
        <f t="shared" si="28"/>
        <v>6521.8639999999996</v>
      </c>
      <c r="J70" s="33">
        <v>100</v>
      </c>
      <c r="K70" s="33">
        <v>1672.8</v>
      </c>
      <c r="L70" s="33">
        <f t="shared" si="32"/>
        <v>8294.6639999999989</v>
      </c>
      <c r="M70" s="36">
        <f t="shared" si="29"/>
        <v>65.218639999999994</v>
      </c>
      <c r="N70" s="33"/>
      <c r="O70" s="33">
        <v>916.38</v>
      </c>
      <c r="P70" s="33"/>
      <c r="Q70" s="33">
        <v>20</v>
      </c>
      <c r="R70" s="33">
        <f>I70*5%</f>
        <v>326.09320000000002</v>
      </c>
      <c r="S70" s="33"/>
      <c r="T70" s="33">
        <v>1725</v>
      </c>
      <c r="U70" s="1">
        <f t="shared" si="30"/>
        <v>2071.0932000000003</v>
      </c>
      <c r="V70" s="36">
        <f t="shared" si="33"/>
        <v>3052.69184</v>
      </c>
      <c r="W70" s="40">
        <f t="shared" si="34"/>
        <v>5241.9721599999993</v>
      </c>
      <c r="X70" s="42"/>
    </row>
    <row r="71" spans="1:24" ht="27.95" customHeight="1" x14ac:dyDescent="0.25">
      <c r="A71" s="37">
        <f>A70+1</f>
        <v>61</v>
      </c>
      <c r="B71" s="37" t="s">
        <v>315</v>
      </c>
      <c r="C71" s="46" t="s">
        <v>188</v>
      </c>
      <c r="D71" s="5">
        <v>314.93</v>
      </c>
      <c r="E71" s="39">
        <f t="shared" si="26"/>
        <v>362.38995100000005</v>
      </c>
      <c r="F71" s="39">
        <f>E71</f>
        <v>362.38995100000005</v>
      </c>
      <c r="G71" s="34">
        <v>15.2</v>
      </c>
      <c r="H71" s="34">
        <v>15.2</v>
      </c>
      <c r="I71" s="33">
        <f t="shared" si="28"/>
        <v>4786.9359999999997</v>
      </c>
      <c r="J71" s="33">
        <v>100</v>
      </c>
      <c r="K71" s="33"/>
      <c r="L71" s="33">
        <f t="shared" si="32"/>
        <v>4886.9359999999997</v>
      </c>
      <c r="M71" s="36">
        <f t="shared" si="29"/>
        <v>47.86936</v>
      </c>
      <c r="N71" s="33">
        <v>130.47</v>
      </c>
      <c r="O71" s="33">
        <v>124.77</v>
      </c>
      <c r="P71" s="33"/>
      <c r="Q71" s="33"/>
      <c r="R71" s="33"/>
      <c r="S71" s="33"/>
      <c r="T71" s="33"/>
      <c r="U71" s="1">
        <f t="shared" si="30"/>
        <v>0</v>
      </c>
      <c r="V71" s="36">
        <f t="shared" si="33"/>
        <v>303.10935999999998</v>
      </c>
      <c r="W71" s="40">
        <f t="shared" si="34"/>
        <v>4583.8266399999993</v>
      </c>
      <c r="X71" s="42"/>
    </row>
    <row r="72" spans="1:24" ht="27.95" customHeight="1" x14ac:dyDescent="0.25">
      <c r="A72" s="37">
        <f>A71+1</f>
        <v>62</v>
      </c>
      <c r="B72" s="37" t="s">
        <v>137</v>
      </c>
      <c r="C72" s="39" t="s">
        <v>313</v>
      </c>
      <c r="D72" s="5">
        <v>476.97</v>
      </c>
      <c r="E72" s="39">
        <f>D72*1.1507</f>
        <v>548.84937900000011</v>
      </c>
      <c r="F72" s="39">
        <f>E72</f>
        <v>548.84937900000011</v>
      </c>
      <c r="G72" s="49">
        <v>15.2</v>
      </c>
      <c r="H72" s="34">
        <v>15.2</v>
      </c>
      <c r="I72" s="33">
        <f>D72*H72</f>
        <v>7249.9440000000004</v>
      </c>
      <c r="J72" s="33">
        <v>100</v>
      </c>
      <c r="K72" s="33"/>
      <c r="L72" s="33">
        <f t="shared" si="32"/>
        <v>7349.9440000000004</v>
      </c>
      <c r="M72" s="36"/>
      <c r="N72" s="33">
        <v>208.09</v>
      </c>
      <c r="O72" s="33">
        <v>731.58</v>
      </c>
      <c r="P72" s="33"/>
      <c r="Q72" s="33"/>
      <c r="R72" s="33"/>
      <c r="S72" s="33"/>
      <c r="T72" s="33"/>
      <c r="U72" s="1">
        <f>SUM(P72+Q72+R72+S72+T72)</f>
        <v>0</v>
      </c>
      <c r="V72" s="36">
        <f t="shared" si="33"/>
        <v>939.67000000000007</v>
      </c>
      <c r="W72" s="40">
        <f t="shared" si="34"/>
        <v>6410.2740000000003</v>
      </c>
      <c r="X72" s="42"/>
    </row>
    <row r="73" spans="1:24" ht="27.95" customHeight="1" x14ac:dyDescent="0.25">
      <c r="A73" s="37">
        <f>A72+1</f>
        <v>63</v>
      </c>
      <c r="B73" s="30" t="s">
        <v>139</v>
      </c>
      <c r="C73" s="39" t="s">
        <v>138</v>
      </c>
      <c r="D73" s="5">
        <v>405.6</v>
      </c>
      <c r="E73" s="39">
        <f>D73*1.1507</f>
        <v>466.72392000000002</v>
      </c>
      <c r="F73" s="39">
        <f>E73</f>
        <v>466.72392000000002</v>
      </c>
      <c r="G73" s="49">
        <v>15.2</v>
      </c>
      <c r="H73" s="34">
        <v>15.2</v>
      </c>
      <c r="I73" s="33">
        <f>D73*H73</f>
        <v>6165.12</v>
      </c>
      <c r="J73" s="33">
        <v>100</v>
      </c>
      <c r="K73" s="33">
        <v>836.4</v>
      </c>
      <c r="L73" s="33">
        <f t="shared" si="32"/>
        <v>7101.5199999999995</v>
      </c>
      <c r="M73" s="36">
        <f>I73*1%</f>
        <v>61.651200000000003</v>
      </c>
      <c r="N73" s="33">
        <v>173.91</v>
      </c>
      <c r="O73" s="33">
        <v>687.06</v>
      </c>
      <c r="P73" s="33"/>
      <c r="Q73" s="33"/>
      <c r="R73" s="33"/>
      <c r="S73" s="33"/>
      <c r="T73" s="33"/>
      <c r="U73" s="1">
        <f>SUM(P73+Q73+R73+S73+T73)</f>
        <v>0</v>
      </c>
      <c r="V73" s="36">
        <f t="shared" si="33"/>
        <v>922.62119999999993</v>
      </c>
      <c r="W73" s="40">
        <f t="shared" si="34"/>
        <v>6178.8987999999999</v>
      </c>
      <c r="X73" s="42"/>
    </row>
    <row r="74" spans="1:24" ht="27.95" customHeight="1" x14ac:dyDescent="0.25">
      <c r="A74" s="37">
        <f>A73+1</f>
        <v>64</v>
      </c>
      <c r="B74" s="30" t="s">
        <v>275</v>
      </c>
      <c r="C74" s="39" t="s">
        <v>140</v>
      </c>
      <c r="D74" s="5">
        <v>405.6</v>
      </c>
      <c r="E74" s="39">
        <f>D74*1.1507</f>
        <v>466.72392000000002</v>
      </c>
      <c r="F74" s="39">
        <f>E74</f>
        <v>466.72392000000002</v>
      </c>
      <c r="G74" s="34">
        <v>15.2</v>
      </c>
      <c r="H74" s="34">
        <v>15.2</v>
      </c>
      <c r="I74" s="33">
        <f>D74*H74</f>
        <v>6165.12</v>
      </c>
      <c r="J74" s="33">
        <v>100</v>
      </c>
      <c r="K74" s="33">
        <v>1115.2</v>
      </c>
      <c r="L74" s="33">
        <f t="shared" si="32"/>
        <v>7380.32</v>
      </c>
      <c r="M74" s="36">
        <f>I74*1%</f>
        <v>61.651200000000003</v>
      </c>
      <c r="N74" s="33">
        <v>173.91</v>
      </c>
      <c r="O74" s="33">
        <v>737.02</v>
      </c>
      <c r="P74" s="33"/>
      <c r="Q74" s="33">
        <v>20</v>
      </c>
      <c r="R74" s="33">
        <f>I74*5%</f>
        <v>308.25600000000003</v>
      </c>
      <c r="S74" s="33"/>
      <c r="T74" s="33"/>
      <c r="U74" s="1">
        <f>SUM(P74+Q74+R74+S74+T74)</f>
        <v>328.25600000000003</v>
      </c>
      <c r="V74" s="36">
        <f t="shared" si="33"/>
        <v>1300.8371999999999</v>
      </c>
      <c r="W74" s="40">
        <f t="shared" si="34"/>
        <v>6079.4827999999998</v>
      </c>
      <c r="X74" s="42"/>
    </row>
    <row r="75" spans="1:24" ht="27.95" customHeight="1" x14ac:dyDescent="0.3">
      <c r="A75" s="37">
        <f>A74+1</f>
        <v>65</v>
      </c>
      <c r="B75" s="44" t="s">
        <v>189</v>
      </c>
      <c r="C75" s="39" t="s">
        <v>287</v>
      </c>
      <c r="D75" s="5">
        <v>405.6</v>
      </c>
      <c r="E75" s="39">
        <f>D75*1.1507</f>
        <v>466.72392000000002</v>
      </c>
      <c r="F75" s="39">
        <f>E75</f>
        <v>466.72392000000002</v>
      </c>
      <c r="G75" s="34">
        <v>15.2</v>
      </c>
      <c r="H75" s="34">
        <v>15.2</v>
      </c>
      <c r="I75" s="33">
        <f>D75*H75</f>
        <v>6165.12</v>
      </c>
      <c r="J75" s="33">
        <v>100</v>
      </c>
      <c r="K75" s="33"/>
      <c r="L75" s="33">
        <f t="shared" si="32"/>
        <v>6265.12</v>
      </c>
      <c r="M75" s="36">
        <f>I75*1%</f>
        <v>61.651200000000003</v>
      </c>
      <c r="N75" s="33">
        <v>173.91</v>
      </c>
      <c r="O75" s="33">
        <v>542.99</v>
      </c>
      <c r="P75" s="33"/>
      <c r="Q75" s="33"/>
      <c r="R75" s="33"/>
      <c r="S75" s="33">
        <v>1000</v>
      </c>
      <c r="T75" s="33"/>
      <c r="U75" s="1">
        <f>SUM(P75+Q75+R75+S75+T75)</f>
        <v>1000</v>
      </c>
      <c r="V75" s="36">
        <f t="shared" si="33"/>
        <v>1778.5511999999999</v>
      </c>
      <c r="W75" s="40">
        <f t="shared" si="34"/>
        <v>4486.5688</v>
      </c>
      <c r="X75" s="42"/>
    </row>
    <row r="76" spans="1:24" ht="27.95" customHeight="1" x14ac:dyDescent="0.3">
      <c r="A76" s="37">
        <f>A75+1</f>
        <v>66</v>
      </c>
      <c r="B76" s="30" t="s">
        <v>250</v>
      </c>
      <c r="C76" s="45" t="s">
        <v>190</v>
      </c>
      <c r="D76" s="5">
        <v>461.15</v>
      </c>
      <c r="E76" s="39">
        <f>D76*1.1507</f>
        <v>530.64530500000001</v>
      </c>
      <c r="F76" s="39">
        <f>E76</f>
        <v>530.64530500000001</v>
      </c>
      <c r="G76" s="34">
        <v>15.2</v>
      </c>
      <c r="H76" s="34">
        <v>15.2</v>
      </c>
      <c r="I76" s="33">
        <f>D76*H76</f>
        <v>7009.48</v>
      </c>
      <c r="J76" s="33">
        <v>100</v>
      </c>
      <c r="K76" s="33"/>
      <c r="L76" s="33">
        <f t="shared" si="32"/>
        <v>7109.48</v>
      </c>
      <c r="M76" s="36">
        <v>0</v>
      </c>
      <c r="N76" s="33">
        <v>208.09</v>
      </c>
      <c r="O76" s="33">
        <v>688.49</v>
      </c>
      <c r="P76" s="33"/>
      <c r="Q76" s="33"/>
      <c r="R76" s="33"/>
      <c r="S76" s="33"/>
      <c r="T76" s="33"/>
      <c r="U76" s="1">
        <f>SUM(P76+Q76+R76+S76+T76)</f>
        <v>0</v>
      </c>
      <c r="V76" s="36">
        <f t="shared" si="33"/>
        <v>896.58</v>
      </c>
      <c r="W76" s="40">
        <f t="shared" si="34"/>
        <v>6212.9</v>
      </c>
      <c r="X76" s="42"/>
    </row>
    <row r="77" spans="1:24" ht="27.95" customHeight="1" x14ac:dyDescent="0.25">
      <c r="A77" s="37">
        <f>A76+1</f>
        <v>67</v>
      </c>
      <c r="B77" s="30" t="s">
        <v>141</v>
      </c>
      <c r="C77" s="38" t="s">
        <v>251</v>
      </c>
      <c r="D77" s="5">
        <v>461.15</v>
      </c>
      <c r="E77" s="39">
        <f>D77*1.1507</f>
        <v>530.64530500000001</v>
      </c>
      <c r="F77" s="39">
        <f>E77</f>
        <v>530.64530500000001</v>
      </c>
      <c r="G77" s="34">
        <v>15.2</v>
      </c>
      <c r="H77" s="34">
        <v>15.2</v>
      </c>
      <c r="I77" s="33">
        <f>D77*H77</f>
        <v>7009.48</v>
      </c>
      <c r="J77" s="33">
        <v>100</v>
      </c>
      <c r="K77" s="33"/>
      <c r="L77" s="33">
        <f t="shared" si="32"/>
        <v>7109.48</v>
      </c>
      <c r="M77" s="36">
        <v>0</v>
      </c>
      <c r="N77" s="33">
        <v>208.09</v>
      </c>
      <c r="O77" s="33">
        <v>688.49</v>
      </c>
      <c r="P77" s="33"/>
      <c r="Q77" s="33"/>
      <c r="R77" s="33"/>
      <c r="S77" s="33"/>
      <c r="T77" s="33"/>
      <c r="U77" s="1">
        <f>SUM(P77+Q77+R77+S77+T77)</f>
        <v>0</v>
      </c>
      <c r="V77" s="36">
        <f t="shared" si="33"/>
        <v>896.58</v>
      </c>
      <c r="W77" s="40">
        <f t="shared" si="34"/>
        <v>6212.9</v>
      </c>
      <c r="X77" s="42"/>
    </row>
    <row r="78" spans="1:24" ht="27.95" customHeight="1" x14ac:dyDescent="0.25">
      <c r="A78" s="8">
        <f>A77+1</f>
        <v>68</v>
      </c>
      <c r="B78" s="30" t="s">
        <v>143</v>
      </c>
      <c r="C78" s="38" t="s">
        <v>142</v>
      </c>
      <c r="D78" s="5">
        <v>314.93</v>
      </c>
      <c r="E78" s="39">
        <f>D78*1.1507</f>
        <v>362.38995100000005</v>
      </c>
      <c r="F78" s="39">
        <f>E78</f>
        <v>362.38995100000005</v>
      </c>
      <c r="G78" s="34">
        <v>15.2</v>
      </c>
      <c r="H78" s="34">
        <v>15.2</v>
      </c>
      <c r="I78" s="33">
        <f>D78*H78</f>
        <v>4786.9359999999997</v>
      </c>
      <c r="J78" s="33">
        <v>100</v>
      </c>
      <c r="K78" s="33">
        <v>1394</v>
      </c>
      <c r="L78" s="33">
        <f t="shared" si="32"/>
        <v>6280.9359999999997</v>
      </c>
      <c r="M78" s="36">
        <f>I78*1%</f>
        <v>47.86936</v>
      </c>
      <c r="N78" s="33">
        <v>130.47</v>
      </c>
      <c r="O78" s="33">
        <v>545.52</v>
      </c>
      <c r="P78" s="33"/>
      <c r="Q78" s="33">
        <v>20</v>
      </c>
      <c r="R78" s="33">
        <f>I78*5%</f>
        <v>239.3468</v>
      </c>
      <c r="S78" s="33"/>
      <c r="T78" s="33">
        <v>575</v>
      </c>
      <c r="U78" s="1">
        <f>SUM(P78+Q78+R78+S78+T78)</f>
        <v>834.34680000000003</v>
      </c>
      <c r="V78" s="36">
        <f t="shared" si="33"/>
        <v>1558.20616</v>
      </c>
      <c r="W78" s="40">
        <f t="shared" si="34"/>
        <v>4722.72984</v>
      </c>
      <c r="X78" s="42"/>
    </row>
    <row r="79" spans="1:24" ht="27.95" customHeight="1" x14ac:dyDescent="0.25">
      <c r="A79" s="8">
        <f>A78+1</f>
        <v>69</v>
      </c>
      <c r="B79" s="30" t="s">
        <v>145</v>
      </c>
      <c r="C79" s="48" t="s">
        <v>144</v>
      </c>
      <c r="D79" s="5">
        <v>373.6</v>
      </c>
      <c r="E79" s="39">
        <f>D79*1.1507</f>
        <v>429.90152000000006</v>
      </c>
      <c r="F79" s="39">
        <f>E79</f>
        <v>429.90152000000006</v>
      </c>
      <c r="G79" s="34">
        <v>15.2</v>
      </c>
      <c r="H79" s="34">
        <v>15.2</v>
      </c>
      <c r="I79" s="33">
        <f>D79*H79</f>
        <v>5678.72</v>
      </c>
      <c r="J79" s="33">
        <v>100</v>
      </c>
      <c r="K79" s="33">
        <v>836.4</v>
      </c>
      <c r="L79" s="33">
        <f t="shared" si="32"/>
        <v>6615.12</v>
      </c>
      <c r="M79" s="36">
        <f>I79*1%</f>
        <v>56.787200000000006</v>
      </c>
      <c r="N79" s="33">
        <v>158.58000000000001</v>
      </c>
      <c r="O79" s="33">
        <v>599.9</v>
      </c>
      <c r="P79" s="33"/>
      <c r="Q79" s="33"/>
      <c r="R79" s="33"/>
      <c r="S79" s="33">
        <v>650</v>
      </c>
      <c r="T79" s="33"/>
      <c r="U79" s="1">
        <f>SUM(P79+Q79+R79+S79+T79)</f>
        <v>650</v>
      </c>
      <c r="V79" s="36">
        <f t="shared" si="33"/>
        <v>1465.2672</v>
      </c>
      <c r="W79" s="40">
        <f t="shared" si="34"/>
        <v>5149.8527999999997</v>
      </c>
      <c r="X79" s="42"/>
    </row>
    <row r="80" spans="1:24" ht="27.95" customHeight="1" x14ac:dyDescent="0.25">
      <c r="A80" s="8">
        <f>A79+1</f>
        <v>70</v>
      </c>
      <c r="B80" s="30" t="s">
        <v>123</v>
      </c>
      <c r="C80" s="48" t="s">
        <v>146</v>
      </c>
      <c r="D80" s="5">
        <v>369.84</v>
      </c>
      <c r="E80" s="39">
        <f>D80*1.1507</f>
        <v>425.57488799999999</v>
      </c>
      <c r="F80" s="39">
        <f>E80</f>
        <v>425.57488799999999</v>
      </c>
      <c r="G80" s="34">
        <v>15.2</v>
      </c>
      <c r="H80" s="34">
        <v>15.2</v>
      </c>
      <c r="I80" s="33">
        <f>D80*H80</f>
        <v>5621.5679999999993</v>
      </c>
      <c r="J80" s="33">
        <v>100</v>
      </c>
      <c r="K80" s="33">
        <v>836.4</v>
      </c>
      <c r="L80" s="33">
        <f t="shared" si="32"/>
        <v>6557.9679999999989</v>
      </c>
      <c r="M80" s="36">
        <f>I80*1%</f>
        <v>56.215679999999992</v>
      </c>
      <c r="N80" s="33">
        <v>156.78</v>
      </c>
      <c r="O80" s="33">
        <v>589.85</v>
      </c>
      <c r="P80" s="33"/>
      <c r="Q80" s="33">
        <v>20</v>
      </c>
      <c r="R80" s="33">
        <f>I80*5%</f>
        <v>281.07839999999999</v>
      </c>
      <c r="S80" s="33"/>
      <c r="T80" s="33"/>
      <c r="U80" s="1">
        <f>SUM(P80+Q80+R80+S80+T80)</f>
        <v>301.07839999999999</v>
      </c>
      <c r="V80" s="36">
        <f t="shared" si="33"/>
        <v>1103.92408</v>
      </c>
      <c r="W80" s="40">
        <f t="shared" si="34"/>
        <v>5454.0439199999992</v>
      </c>
      <c r="X80" s="42"/>
    </row>
    <row r="81" spans="1:24" ht="27.95" customHeight="1" x14ac:dyDescent="0.25">
      <c r="A81" s="8">
        <f>A80+1</f>
        <v>71</v>
      </c>
      <c r="B81" s="30" t="s">
        <v>311</v>
      </c>
      <c r="C81" s="38" t="s">
        <v>124</v>
      </c>
      <c r="D81" s="5">
        <v>461.15</v>
      </c>
      <c r="E81" s="39">
        <f>D81*1.1507</f>
        <v>530.64530500000001</v>
      </c>
      <c r="F81" s="39">
        <f>E81</f>
        <v>530.64530500000001</v>
      </c>
      <c r="G81" s="34">
        <v>15.2</v>
      </c>
      <c r="H81" s="34">
        <v>15.2</v>
      </c>
      <c r="I81" s="33">
        <f>D81*H81</f>
        <v>7009.48</v>
      </c>
      <c r="J81" s="33">
        <v>100</v>
      </c>
      <c r="K81" s="33">
        <v>836.4</v>
      </c>
      <c r="L81" s="33">
        <f t="shared" si="32"/>
        <v>7945.8799999999992</v>
      </c>
      <c r="M81" s="36">
        <f>I81*1%</f>
        <v>70.094799999999992</v>
      </c>
      <c r="N81" s="33">
        <v>200.52</v>
      </c>
      <c r="O81" s="33">
        <v>841.88</v>
      </c>
      <c r="P81" s="36"/>
      <c r="Q81" s="33"/>
      <c r="R81" s="33"/>
      <c r="S81" s="33">
        <v>2000</v>
      </c>
      <c r="T81" s="33"/>
      <c r="U81" s="1">
        <f>SUM(P81+Q81+R81+S81+T81)</f>
        <v>2000</v>
      </c>
      <c r="V81" s="36">
        <f t="shared" si="33"/>
        <v>3112.4947999999999</v>
      </c>
      <c r="W81" s="40">
        <f t="shared" si="34"/>
        <v>4833.3851999999988</v>
      </c>
      <c r="X81" s="42"/>
    </row>
    <row r="82" spans="1:24" ht="27.95" customHeight="1" x14ac:dyDescent="0.25">
      <c r="A82" s="8">
        <f>A81+1</f>
        <v>72</v>
      </c>
      <c r="B82" s="30" t="s">
        <v>305</v>
      </c>
      <c r="C82" s="38" t="s">
        <v>312</v>
      </c>
      <c r="D82" s="5">
        <v>314.93</v>
      </c>
      <c r="E82" s="39">
        <f>D82*1.1507</f>
        <v>362.38995100000005</v>
      </c>
      <c r="F82" s="39">
        <f>E82</f>
        <v>362.38995100000005</v>
      </c>
      <c r="G82" s="34">
        <v>15.2</v>
      </c>
      <c r="H82" s="34">
        <v>15.2</v>
      </c>
      <c r="I82" s="33">
        <f>D82*H82</f>
        <v>4786.9359999999997</v>
      </c>
      <c r="J82" s="33">
        <v>100</v>
      </c>
      <c r="K82" s="33"/>
      <c r="L82" s="33">
        <f t="shared" si="32"/>
        <v>4886.9359999999997</v>
      </c>
      <c r="M82" s="36">
        <v>0</v>
      </c>
      <c r="N82" s="33">
        <v>130.47</v>
      </c>
      <c r="O82" s="33">
        <v>124.77</v>
      </c>
      <c r="P82" s="33"/>
      <c r="Q82" s="33"/>
      <c r="R82" s="33"/>
      <c r="S82" s="33"/>
      <c r="T82" s="33"/>
      <c r="U82" s="1">
        <f>SUM(P82+Q82+R82+S82+T82)</f>
        <v>0</v>
      </c>
      <c r="V82" s="36">
        <f t="shared" si="33"/>
        <v>255.24</v>
      </c>
      <c r="W82" s="40">
        <f t="shared" si="34"/>
        <v>4631.6959999999999</v>
      </c>
      <c r="X82" s="42"/>
    </row>
    <row r="83" spans="1:24" ht="27.75" customHeight="1" x14ac:dyDescent="0.25">
      <c r="A83" s="37">
        <f>A82+1</f>
        <v>73</v>
      </c>
      <c r="B83" s="30" t="s">
        <v>149</v>
      </c>
      <c r="C83" s="46" t="s">
        <v>304</v>
      </c>
      <c r="D83" s="5">
        <v>461.15</v>
      </c>
      <c r="E83" s="39">
        <f t="shared" ref="E83:E103" si="35">D83*1.1507</f>
        <v>530.64530500000001</v>
      </c>
      <c r="F83" s="39">
        <f t="shared" ref="F83:F100" si="36">E83</f>
        <v>530.64530500000001</v>
      </c>
      <c r="G83" s="34">
        <v>15.2</v>
      </c>
      <c r="H83" s="34">
        <v>15.2</v>
      </c>
      <c r="I83" s="33">
        <f t="shared" ref="I83:I103" si="37">D83*H83</f>
        <v>7009.48</v>
      </c>
      <c r="J83" s="33">
        <v>100</v>
      </c>
      <c r="K83" s="33"/>
      <c r="L83" s="33">
        <f t="shared" si="32"/>
        <v>7109.48</v>
      </c>
      <c r="M83" s="36">
        <v>0</v>
      </c>
      <c r="N83" s="33">
        <v>208.09</v>
      </c>
      <c r="O83" s="33">
        <v>688.49</v>
      </c>
      <c r="P83" s="33"/>
      <c r="Q83" s="33"/>
      <c r="R83" s="33"/>
      <c r="S83" s="33"/>
      <c r="T83" s="33"/>
      <c r="U83" s="1">
        <f t="shared" ref="U83:U103" si="38">SUM(P83+Q83+R83+S83+T83)</f>
        <v>0</v>
      </c>
      <c r="V83" s="36">
        <f t="shared" si="33"/>
        <v>896.58</v>
      </c>
      <c r="W83" s="40">
        <f t="shared" si="34"/>
        <v>6212.9</v>
      </c>
      <c r="X83" s="42"/>
    </row>
    <row r="84" spans="1:24" ht="27.95" customHeight="1" x14ac:dyDescent="0.25">
      <c r="A84" s="37">
        <f t="shared" ref="A84:A100" si="39">A83+1</f>
        <v>74</v>
      </c>
      <c r="B84" s="30" t="s">
        <v>151</v>
      </c>
      <c r="C84" s="38" t="s">
        <v>150</v>
      </c>
      <c r="D84" s="5">
        <v>314.77999999999997</v>
      </c>
      <c r="E84" s="39">
        <f t="shared" si="35"/>
        <v>362.21734599999996</v>
      </c>
      <c r="F84" s="39">
        <f t="shared" si="36"/>
        <v>362.21734599999996</v>
      </c>
      <c r="G84" s="34">
        <v>15.2</v>
      </c>
      <c r="H84" s="34">
        <v>15.2</v>
      </c>
      <c r="I84" s="33">
        <f t="shared" si="37"/>
        <v>4784.655999999999</v>
      </c>
      <c r="J84" s="33">
        <v>100</v>
      </c>
      <c r="K84" s="33">
        <v>1672.8</v>
      </c>
      <c r="L84" s="33">
        <f t="shared" si="32"/>
        <v>6557.4559999999992</v>
      </c>
      <c r="M84" s="36">
        <f t="shared" ref="M84:M103" si="40">I84*1%</f>
        <v>47.84655999999999</v>
      </c>
      <c r="N84" s="33">
        <v>130.4</v>
      </c>
      <c r="O84" s="33">
        <v>589.77</v>
      </c>
      <c r="P84" s="33"/>
      <c r="Q84" s="33">
        <v>20</v>
      </c>
      <c r="R84" s="33">
        <f>I84*5%</f>
        <v>239.23279999999997</v>
      </c>
      <c r="S84" s="33"/>
      <c r="T84" s="33"/>
      <c r="U84" s="1">
        <f t="shared" si="38"/>
        <v>259.2328</v>
      </c>
      <c r="V84" s="36">
        <f t="shared" si="33"/>
        <v>1027.24936</v>
      </c>
      <c r="W84" s="40">
        <f t="shared" si="34"/>
        <v>5530.2066399999994</v>
      </c>
      <c r="X84" s="47"/>
    </row>
    <row r="85" spans="1:24" ht="27.95" customHeight="1" x14ac:dyDescent="0.25">
      <c r="A85" s="37">
        <f t="shared" si="39"/>
        <v>75</v>
      </c>
      <c r="B85" s="30" t="s">
        <v>153</v>
      </c>
      <c r="C85" s="38" t="s">
        <v>152</v>
      </c>
      <c r="D85" s="5">
        <v>314.77999999999997</v>
      </c>
      <c r="E85" s="39">
        <f t="shared" si="35"/>
        <v>362.21734599999996</v>
      </c>
      <c r="F85" s="39">
        <f t="shared" si="36"/>
        <v>362.21734599999996</v>
      </c>
      <c r="G85" s="34">
        <v>15.2</v>
      </c>
      <c r="H85" s="34">
        <v>15.2</v>
      </c>
      <c r="I85" s="33">
        <f t="shared" si="37"/>
        <v>4784.655999999999</v>
      </c>
      <c r="J85" s="33">
        <v>100</v>
      </c>
      <c r="K85" s="33">
        <v>1951.6</v>
      </c>
      <c r="L85" s="33">
        <f t="shared" si="32"/>
        <v>6836.2559999999994</v>
      </c>
      <c r="M85" s="36">
        <f t="shared" si="40"/>
        <v>47.84655999999999</v>
      </c>
      <c r="N85" s="33">
        <v>130.4</v>
      </c>
      <c r="O85" s="33">
        <v>639.53</v>
      </c>
      <c r="P85" s="33"/>
      <c r="Q85" s="33">
        <v>20</v>
      </c>
      <c r="R85" s="33">
        <f>I85*5%</f>
        <v>239.23279999999997</v>
      </c>
      <c r="S85" s="33"/>
      <c r="T85" s="33">
        <v>575</v>
      </c>
      <c r="U85" s="1">
        <f t="shared" si="38"/>
        <v>834.2328</v>
      </c>
      <c r="V85" s="36">
        <f t="shared" si="33"/>
        <v>1652.00936</v>
      </c>
      <c r="W85" s="40">
        <f t="shared" si="34"/>
        <v>5184.2466399999994</v>
      </c>
      <c r="X85" s="42"/>
    </row>
    <row r="86" spans="1:24" ht="27.95" customHeight="1" x14ac:dyDescent="0.25">
      <c r="A86" s="37">
        <f t="shared" si="39"/>
        <v>76</v>
      </c>
      <c r="B86" s="30" t="s">
        <v>155</v>
      </c>
      <c r="C86" s="38" t="s">
        <v>154</v>
      </c>
      <c r="D86" s="5">
        <v>314.77999999999997</v>
      </c>
      <c r="E86" s="39">
        <f t="shared" si="35"/>
        <v>362.21734599999996</v>
      </c>
      <c r="F86" s="39">
        <f t="shared" si="36"/>
        <v>362.21734599999996</v>
      </c>
      <c r="G86" s="34">
        <v>15.2</v>
      </c>
      <c r="H86" s="34">
        <v>15.2</v>
      </c>
      <c r="I86" s="33">
        <f t="shared" si="37"/>
        <v>4784.655999999999</v>
      </c>
      <c r="J86" s="33">
        <v>100</v>
      </c>
      <c r="K86" s="33">
        <v>1394</v>
      </c>
      <c r="L86" s="33">
        <f t="shared" si="32"/>
        <v>6278.655999999999</v>
      </c>
      <c r="M86" s="36">
        <f t="shared" si="40"/>
        <v>47.84655999999999</v>
      </c>
      <c r="N86" s="33">
        <v>130.4</v>
      </c>
      <c r="O86" s="33">
        <v>545.16</v>
      </c>
      <c r="P86" s="33"/>
      <c r="Q86" s="33"/>
      <c r="R86" s="33"/>
      <c r="S86" s="33"/>
      <c r="T86" s="33"/>
      <c r="U86" s="1">
        <f t="shared" si="38"/>
        <v>0</v>
      </c>
      <c r="V86" s="36">
        <f t="shared" si="33"/>
        <v>723.4065599999999</v>
      </c>
      <c r="W86" s="40">
        <f t="shared" si="34"/>
        <v>5555.2494399999996</v>
      </c>
      <c r="X86" s="42"/>
    </row>
    <row r="87" spans="1:24" ht="27.95" customHeight="1" x14ac:dyDescent="0.25">
      <c r="A87" s="37">
        <f t="shared" si="39"/>
        <v>77</v>
      </c>
      <c r="B87" s="30" t="s">
        <v>157</v>
      </c>
      <c r="C87" s="38" t="s">
        <v>156</v>
      </c>
      <c r="D87" s="5">
        <v>314.77999999999997</v>
      </c>
      <c r="E87" s="39">
        <f t="shared" si="35"/>
        <v>362.21734599999996</v>
      </c>
      <c r="F87" s="39">
        <f t="shared" si="36"/>
        <v>362.21734599999996</v>
      </c>
      <c r="G87" s="34">
        <v>15.2</v>
      </c>
      <c r="H87" s="34">
        <v>15.2</v>
      </c>
      <c r="I87" s="33">
        <f t="shared" si="37"/>
        <v>4784.655999999999</v>
      </c>
      <c r="J87" s="33">
        <v>100</v>
      </c>
      <c r="K87" s="33">
        <v>836.4</v>
      </c>
      <c r="L87" s="33">
        <f t="shared" si="32"/>
        <v>5721.0559999999987</v>
      </c>
      <c r="M87" s="36">
        <f t="shared" si="40"/>
        <v>47.84655999999999</v>
      </c>
      <c r="N87" s="33">
        <v>130.4</v>
      </c>
      <c r="O87" s="33">
        <v>455.94</v>
      </c>
      <c r="P87" s="33"/>
      <c r="Q87" s="33">
        <v>20</v>
      </c>
      <c r="R87" s="33">
        <f>I87*5%</f>
        <v>239.23279999999997</v>
      </c>
      <c r="S87" s="33"/>
      <c r="T87" s="33"/>
      <c r="U87" s="1">
        <f t="shared" si="38"/>
        <v>259.2328</v>
      </c>
      <c r="V87" s="36">
        <f t="shared" si="33"/>
        <v>893.41935999999998</v>
      </c>
      <c r="W87" s="40">
        <f t="shared" si="34"/>
        <v>4827.6366399999988</v>
      </c>
      <c r="X87" s="42"/>
    </row>
    <row r="88" spans="1:24" ht="27.95" customHeight="1" x14ac:dyDescent="0.25">
      <c r="A88" s="37">
        <f t="shared" si="39"/>
        <v>78</v>
      </c>
      <c r="B88" s="30" t="s">
        <v>159</v>
      </c>
      <c r="C88" s="38" t="s">
        <v>158</v>
      </c>
      <c r="D88" s="5">
        <v>314.77999999999997</v>
      </c>
      <c r="E88" s="39">
        <f t="shared" si="35"/>
        <v>362.21734599999996</v>
      </c>
      <c r="F88" s="39">
        <f t="shared" si="36"/>
        <v>362.21734599999996</v>
      </c>
      <c r="G88" s="34">
        <v>15.2</v>
      </c>
      <c r="H88" s="34">
        <v>15.2</v>
      </c>
      <c r="I88" s="33">
        <f t="shared" si="37"/>
        <v>4784.655999999999</v>
      </c>
      <c r="J88" s="33">
        <v>100</v>
      </c>
      <c r="K88" s="33">
        <v>1951.6</v>
      </c>
      <c r="L88" s="33">
        <f t="shared" si="32"/>
        <v>6836.2559999999994</v>
      </c>
      <c r="M88" s="36">
        <f t="shared" si="40"/>
        <v>47.84655999999999</v>
      </c>
      <c r="N88" s="33">
        <v>130.4</v>
      </c>
      <c r="O88" s="33">
        <v>639.53</v>
      </c>
      <c r="P88" s="33"/>
      <c r="Q88" s="33">
        <v>20</v>
      </c>
      <c r="R88" s="33">
        <f>I88*5%</f>
        <v>239.23279999999997</v>
      </c>
      <c r="S88" s="33"/>
      <c r="T88" s="33">
        <v>575</v>
      </c>
      <c r="U88" s="1">
        <f t="shared" si="38"/>
        <v>834.2328</v>
      </c>
      <c r="V88" s="36">
        <f t="shared" si="33"/>
        <v>1652.00936</v>
      </c>
      <c r="W88" s="40">
        <f t="shared" si="34"/>
        <v>5184.2466399999994</v>
      </c>
      <c r="X88" s="42"/>
    </row>
    <row r="89" spans="1:24" ht="21.75" customHeight="1" x14ac:dyDescent="0.25">
      <c r="A89" s="37">
        <f t="shared" si="39"/>
        <v>79</v>
      </c>
      <c r="B89" s="30" t="s">
        <v>161</v>
      </c>
      <c r="C89" s="38" t="s">
        <v>160</v>
      </c>
      <c r="D89" s="5">
        <v>314.77999999999997</v>
      </c>
      <c r="E89" s="39">
        <f t="shared" si="35"/>
        <v>362.21734599999996</v>
      </c>
      <c r="F89" s="39">
        <f t="shared" si="36"/>
        <v>362.21734599999996</v>
      </c>
      <c r="G89" s="34">
        <v>15.2</v>
      </c>
      <c r="H89" s="34">
        <v>15.2</v>
      </c>
      <c r="I89" s="33">
        <f t="shared" si="37"/>
        <v>4784.655999999999</v>
      </c>
      <c r="J89" s="33">
        <v>100</v>
      </c>
      <c r="K89" s="33">
        <v>1672.8</v>
      </c>
      <c r="L89" s="33">
        <f t="shared" si="32"/>
        <v>6557.4559999999992</v>
      </c>
      <c r="M89" s="36">
        <f t="shared" si="40"/>
        <v>47.84655999999999</v>
      </c>
      <c r="N89" s="33">
        <v>130.4</v>
      </c>
      <c r="O89" s="33">
        <v>589.77</v>
      </c>
      <c r="P89" s="33"/>
      <c r="Q89" s="33"/>
      <c r="R89" s="33"/>
      <c r="S89" s="33"/>
      <c r="T89" s="33"/>
      <c r="U89" s="1">
        <f t="shared" si="38"/>
        <v>0</v>
      </c>
      <c r="V89" s="36">
        <f t="shared" si="33"/>
        <v>768.01656000000003</v>
      </c>
      <c r="W89" s="40">
        <f t="shared" si="34"/>
        <v>5789.4394399999992</v>
      </c>
      <c r="X89" s="42"/>
    </row>
    <row r="90" spans="1:24" ht="27.95" customHeight="1" x14ac:dyDescent="0.25">
      <c r="A90" s="37">
        <f t="shared" si="39"/>
        <v>80</v>
      </c>
      <c r="B90" s="30" t="s">
        <v>308</v>
      </c>
      <c r="C90" s="38" t="s">
        <v>162</v>
      </c>
      <c r="D90" s="5">
        <v>314.77999999999997</v>
      </c>
      <c r="E90" s="39">
        <f t="shared" si="35"/>
        <v>362.21734599999996</v>
      </c>
      <c r="F90" s="39">
        <f t="shared" si="36"/>
        <v>362.21734599999996</v>
      </c>
      <c r="G90" s="34">
        <v>15.2</v>
      </c>
      <c r="H90" s="34">
        <v>15.2</v>
      </c>
      <c r="I90" s="33">
        <f t="shared" si="37"/>
        <v>4784.655999999999</v>
      </c>
      <c r="J90" s="33">
        <v>100</v>
      </c>
      <c r="K90" s="33">
        <v>1115.2</v>
      </c>
      <c r="L90" s="33">
        <f t="shared" si="32"/>
        <v>5999.8559999999989</v>
      </c>
      <c r="M90" s="36">
        <f t="shared" si="40"/>
        <v>47.84655999999999</v>
      </c>
      <c r="N90" s="33">
        <v>130.4</v>
      </c>
      <c r="O90" s="33">
        <v>500.55</v>
      </c>
      <c r="P90" s="33"/>
      <c r="Q90" s="33">
        <v>20</v>
      </c>
      <c r="R90" s="33">
        <f>I90*5%</f>
        <v>239.23279999999997</v>
      </c>
      <c r="S90" s="33"/>
      <c r="T90" s="33"/>
      <c r="U90" s="1">
        <f t="shared" si="38"/>
        <v>259.2328</v>
      </c>
      <c r="V90" s="36">
        <f t="shared" si="33"/>
        <v>938.02936</v>
      </c>
      <c r="W90" s="40">
        <f t="shared" si="34"/>
        <v>5061.8266399999993</v>
      </c>
      <c r="X90" s="42"/>
    </row>
    <row r="91" spans="1:24" ht="27.95" customHeight="1" x14ac:dyDescent="0.25">
      <c r="A91" s="37">
        <f t="shared" si="39"/>
        <v>81</v>
      </c>
      <c r="B91" s="30" t="s">
        <v>163</v>
      </c>
      <c r="C91" s="38" t="s">
        <v>309</v>
      </c>
      <c r="D91" s="5">
        <v>314.77999999999997</v>
      </c>
      <c r="E91" s="39">
        <f t="shared" si="35"/>
        <v>362.21734599999996</v>
      </c>
      <c r="F91" s="39">
        <f t="shared" si="36"/>
        <v>362.21734599999996</v>
      </c>
      <c r="G91" s="34">
        <v>15.2</v>
      </c>
      <c r="H91" s="34">
        <v>15.2</v>
      </c>
      <c r="I91" s="33">
        <f t="shared" si="37"/>
        <v>4784.655999999999</v>
      </c>
      <c r="J91" s="33">
        <v>100</v>
      </c>
      <c r="K91" s="33"/>
      <c r="L91" s="33">
        <f t="shared" si="32"/>
        <v>4884.655999999999</v>
      </c>
      <c r="M91" s="36">
        <f t="shared" si="40"/>
        <v>47.84655999999999</v>
      </c>
      <c r="N91" s="33">
        <v>130.4</v>
      </c>
      <c r="O91" s="33">
        <v>124.52</v>
      </c>
      <c r="P91" s="33"/>
      <c r="Q91" s="33"/>
      <c r="R91" s="33"/>
      <c r="S91" s="33"/>
      <c r="T91" s="33"/>
      <c r="U91" s="1">
        <f t="shared" si="38"/>
        <v>0</v>
      </c>
      <c r="V91" s="36">
        <f t="shared" si="33"/>
        <v>302.76655999999997</v>
      </c>
      <c r="W91" s="40">
        <f t="shared" si="34"/>
        <v>4581.889439999999</v>
      </c>
      <c r="X91" s="42"/>
    </row>
    <row r="92" spans="1:24" ht="27.95" customHeight="1" x14ac:dyDescent="0.25">
      <c r="A92" s="37">
        <f t="shared" si="39"/>
        <v>82</v>
      </c>
      <c r="B92" s="30" t="s">
        <v>165</v>
      </c>
      <c r="C92" s="38" t="s">
        <v>164</v>
      </c>
      <c r="D92" s="5">
        <v>314.77999999999997</v>
      </c>
      <c r="E92" s="39">
        <f t="shared" si="35"/>
        <v>362.21734599999996</v>
      </c>
      <c r="F92" s="39">
        <f t="shared" si="36"/>
        <v>362.21734599999996</v>
      </c>
      <c r="G92" s="34">
        <v>15.2</v>
      </c>
      <c r="H92" s="34">
        <v>15.2</v>
      </c>
      <c r="I92" s="33">
        <f t="shared" si="37"/>
        <v>4784.655999999999</v>
      </c>
      <c r="J92" s="33">
        <v>100</v>
      </c>
      <c r="K92" s="33">
        <v>1672.8</v>
      </c>
      <c r="L92" s="33">
        <f t="shared" si="32"/>
        <v>6557.4559999999992</v>
      </c>
      <c r="M92" s="36">
        <f t="shared" si="40"/>
        <v>47.84655999999999</v>
      </c>
      <c r="N92" s="33">
        <v>130.4</v>
      </c>
      <c r="O92" s="33">
        <v>589.77</v>
      </c>
      <c r="P92" s="33"/>
      <c r="Q92" s="33"/>
      <c r="R92" s="33"/>
      <c r="S92" s="33"/>
      <c r="T92" s="33"/>
      <c r="U92" s="1">
        <f t="shared" si="38"/>
        <v>0</v>
      </c>
      <c r="V92" s="36">
        <f t="shared" si="33"/>
        <v>768.01656000000003</v>
      </c>
      <c r="W92" s="40">
        <f t="shared" si="34"/>
        <v>5789.4394399999992</v>
      </c>
      <c r="X92" s="42"/>
    </row>
    <row r="93" spans="1:24" ht="27.95" customHeight="1" x14ac:dyDescent="0.25">
      <c r="A93" s="37">
        <f t="shared" si="39"/>
        <v>83</v>
      </c>
      <c r="B93" s="30" t="s">
        <v>167</v>
      </c>
      <c r="C93" s="38" t="s">
        <v>166</v>
      </c>
      <c r="D93" s="5">
        <v>284.56</v>
      </c>
      <c r="E93" s="39">
        <f t="shared" si="35"/>
        <v>327.44319200000001</v>
      </c>
      <c r="F93" s="39">
        <f t="shared" si="36"/>
        <v>327.44319200000001</v>
      </c>
      <c r="G93" s="34">
        <v>15.2</v>
      </c>
      <c r="H93" s="34">
        <v>15.2</v>
      </c>
      <c r="I93" s="33">
        <f t="shared" si="37"/>
        <v>4325.3119999999999</v>
      </c>
      <c r="J93" s="33">
        <v>100</v>
      </c>
      <c r="K93" s="33">
        <v>1672.8</v>
      </c>
      <c r="L93" s="33">
        <f t="shared" si="32"/>
        <v>6098.1120000000001</v>
      </c>
      <c r="M93" s="36">
        <f t="shared" si="40"/>
        <v>43.253120000000003</v>
      </c>
      <c r="N93" s="33">
        <v>116.66</v>
      </c>
      <c r="O93" s="33">
        <v>516.27</v>
      </c>
      <c r="P93" s="33"/>
      <c r="Q93" s="33"/>
      <c r="R93" s="33"/>
      <c r="S93" s="33"/>
      <c r="T93" s="33"/>
      <c r="U93" s="1">
        <f t="shared" si="38"/>
        <v>0</v>
      </c>
      <c r="V93" s="36">
        <f t="shared" si="33"/>
        <v>676.18311999999992</v>
      </c>
      <c r="W93" s="40">
        <f t="shared" si="34"/>
        <v>5421.9288800000004</v>
      </c>
      <c r="X93" s="42"/>
    </row>
    <row r="94" spans="1:24" ht="27.95" customHeight="1" x14ac:dyDescent="0.25">
      <c r="A94" s="37">
        <f t="shared" si="39"/>
        <v>84</v>
      </c>
      <c r="B94" s="30" t="s">
        <v>169</v>
      </c>
      <c r="C94" s="38" t="s">
        <v>168</v>
      </c>
      <c r="D94" s="5">
        <v>174.72</v>
      </c>
      <c r="E94" s="39">
        <f t="shared" si="35"/>
        <v>201.05030400000001</v>
      </c>
      <c r="F94" s="39">
        <f t="shared" si="36"/>
        <v>201.05030400000001</v>
      </c>
      <c r="G94" s="34">
        <v>15.2</v>
      </c>
      <c r="H94" s="34">
        <v>15.2</v>
      </c>
      <c r="I94" s="33">
        <f>D94*H94</f>
        <v>2655.7439999999997</v>
      </c>
      <c r="J94" s="33">
        <v>100</v>
      </c>
      <c r="K94" s="33">
        <v>1672.8</v>
      </c>
      <c r="L94" s="33">
        <f t="shared" si="32"/>
        <v>4428.5439999999999</v>
      </c>
      <c r="M94" s="36">
        <f t="shared" si="40"/>
        <v>26.557439999999996</v>
      </c>
      <c r="N94" s="33">
        <v>0</v>
      </c>
      <c r="O94" s="33"/>
      <c r="P94" s="33"/>
      <c r="Q94" s="33">
        <v>20</v>
      </c>
      <c r="R94" s="33">
        <f>I94*5%</f>
        <v>132.78719999999998</v>
      </c>
      <c r="S94" s="33"/>
      <c r="T94" s="33"/>
      <c r="U94" s="1">
        <f t="shared" si="38"/>
        <v>152.78719999999998</v>
      </c>
      <c r="V94" s="36">
        <f t="shared" si="33"/>
        <v>179.34463999999997</v>
      </c>
      <c r="W94" s="40">
        <f t="shared" si="34"/>
        <v>4249.1993599999996</v>
      </c>
      <c r="X94" s="42"/>
    </row>
    <row r="95" spans="1:24" ht="27.95" customHeight="1" x14ac:dyDescent="0.25">
      <c r="A95" s="37">
        <f t="shared" si="39"/>
        <v>85</v>
      </c>
      <c r="B95" s="30" t="s">
        <v>171</v>
      </c>
      <c r="C95" s="38" t="s">
        <v>170</v>
      </c>
      <c r="D95" s="5">
        <v>284.56</v>
      </c>
      <c r="E95" s="39">
        <f t="shared" si="35"/>
        <v>327.44319200000001</v>
      </c>
      <c r="F95" s="39">
        <f t="shared" si="36"/>
        <v>327.44319200000001</v>
      </c>
      <c r="G95" s="34">
        <v>15.2</v>
      </c>
      <c r="H95" s="34">
        <v>15.2</v>
      </c>
      <c r="I95" s="33">
        <f t="shared" si="37"/>
        <v>4325.3119999999999</v>
      </c>
      <c r="J95" s="33">
        <v>100</v>
      </c>
      <c r="K95" s="33">
        <v>1672.8</v>
      </c>
      <c r="L95" s="33">
        <f t="shared" si="32"/>
        <v>6098.1120000000001</v>
      </c>
      <c r="M95" s="36">
        <f t="shared" si="40"/>
        <v>43.253120000000003</v>
      </c>
      <c r="N95" s="33">
        <v>116.66</v>
      </c>
      <c r="O95" s="33">
        <v>516.27</v>
      </c>
      <c r="P95" s="33"/>
      <c r="Q95" s="33">
        <v>20</v>
      </c>
      <c r="R95" s="33">
        <f>I95*5%</f>
        <v>216.26560000000001</v>
      </c>
      <c r="S95" s="33"/>
      <c r="T95" s="33"/>
      <c r="U95" s="1">
        <f t="shared" si="38"/>
        <v>236.26560000000001</v>
      </c>
      <c r="V95" s="36">
        <f t="shared" si="33"/>
        <v>912.44871999999987</v>
      </c>
      <c r="W95" s="40">
        <f t="shared" si="34"/>
        <v>5185.6632800000007</v>
      </c>
      <c r="X95" s="42"/>
    </row>
    <row r="96" spans="1:24" ht="27.95" customHeight="1" x14ac:dyDescent="0.25">
      <c r="A96" s="37">
        <f t="shared" si="39"/>
        <v>86</v>
      </c>
      <c r="B96" s="30" t="s">
        <v>173</v>
      </c>
      <c r="C96" s="38" t="s">
        <v>172</v>
      </c>
      <c r="D96" s="5">
        <v>284.56</v>
      </c>
      <c r="E96" s="39">
        <f t="shared" si="35"/>
        <v>327.44319200000001</v>
      </c>
      <c r="F96" s="39">
        <f t="shared" si="36"/>
        <v>327.44319200000001</v>
      </c>
      <c r="G96" s="34">
        <v>15.2</v>
      </c>
      <c r="H96" s="34">
        <v>15.2</v>
      </c>
      <c r="I96" s="33">
        <f t="shared" si="37"/>
        <v>4325.3119999999999</v>
      </c>
      <c r="J96" s="33">
        <v>100</v>
      </c>
      <c r="K96" s="33">
        <v>1672.8</v>
      </c>
      <c r="L96" s="33">
        <f t="shared" si="32"/>
        <v>6098.1120000000001</v>
      </c>
      <c r="M96" s="36">
        <f t="shared" si="40"/>
        <v>43.253120000000003</v>
      </c>
      <c r="N96" s="33">
        <v>116.66</v>
      </c>
      <c r="O96" s="33">
        <v>516.27</v>
      </c>
      <c r="P96" s="33"/>
      <c r="Q96" s="33"/>
      <c r="R96" s="33"/>
      <c r="S96" s="33"/>
      <c r="T96" s="33"/>
      <c r="U96" s="1">
        <f t="shared" si="38"/>
        <v>0</v>
      </c>
      <c r="V96" s="36">
        <f t="shared" si="33"/>
        <v>676.18311999999992</v>
      </c>
      <c r="W96" s="40">
        <f t="shared" si="34"/>
        <v>5421.9288800000004</v>
      </c>
      <c r="X96" s="43"/>
    </row>
    <row r="97" spans="1:24" ht="27.95" customHeight="1" x14ac:dyDescent="0.25">
      <c r="A97" s="37">
        <f t="shared" si="39"/>
        <v>87</v>
      </c>
      <c r="B97" s="30" t="s">
        <v>175</v>
      </c>
      <c r="C97" s="38" t="s">
        <v>174</v>
      </c>
      <c r="D97" s="5">
        <v>284.56</v>
      </c>
      <c r="E97" s="39">
        <f t="shared" si="35"/>
        <v>327.44319200000001</v>
      </c>
      <c r="F97" s="39">
        <f t="shared" si="36"/>
        <v>327.44319200000001</v>
      </c>
      <c r="G97" s="34">
        <v>15.2</v>
      </c>
      <c r="H97" s="34">
        <v>15.2</v>
      </c>
      <c r="I97" s="33">
        <f t="shared" si="37"/>
        <v>4325.3119999999999</v>
      </c>
      <c r="J97" s="33">
        <v>100</v>
      </c>
      <c r="K97" s="33">
        <v>1394</v>
      </c>
      <c r="L97" s="33">
        <f t="shared" si="32"/>
        <v>5819.3119999999999</v>
      </c>
      <c r="M97" s="36">
        <f t="shared" si="40"/>
        <v>43.253120000000003</v>
      </c>
      <c r="N97" s="33">
        <v>116.66</v>
      </c>
      <c r="O97" s="33">
        <v>471.66</v>
      </c>
      <c r="P97" s="33"/>
      <c r="Q97" s="33"/>
      <c r="R97" s="33"/>
      <c r="S97" s="33"/>
      <c r="T97" s="33"/>
      <c r="U97" s="1">
        <f t="shared" si="38"/>
        <v>0</v>
      </c>
      <c r="V97" s="36">
        <f t="shared" si="33"/>
        <v>631.57312000000002</v>
      </c>
      <c r="W97" s="40">
        <f t="shared" si="34"/>
        <v>5187.7388799999999</v>
      </c>
      <c r="X97" s="43"/>
    </row>
    <row r="98" spans="1:24" ht="27.95" customHeight="1" x14ac:dyDescent="0.25">
      <c r="A98" s="37">
        <f t="shared" si="39"/>
        <v>88</v>
      </c>
      <c r="B98" s="30" t="s">
        <v>177</v>
      </c>
      <c r="C98" s="38" t="s">
        <v>176</v>
      </c>
      <c r="D98" s="5">
        <v>284.56</v>
      </c>
      <c r="E98" s="39">
        <f t="shared" si="35"/>
        <v>327.44319200000001</v>
      </c>
      <c r="F98" s="39">
        <f t="shared" si="36"/>
        <v>327.44319200000001</v>
      </c>
      <c r="G98" s="34">
        <v>15.2</v>
      </c>
      <c r="H98" s="34">
        <v>15.2</v>
      </c>
      <c r="I98" s="33">
        <f t="shared" si="37"/>
        <v>4325.3119999999999</v>
      </c>
      <c r="J98" s="33">
        <v>100</v>
      </c>
      <c r="K98" s="33">
        <v>1394</v>
      </c>
      <c r="L98" s="33">
        <f t="shared" si="32"/>
        <v>5819.3119999999999</v>
      </c>
      <c r="M98" s="36">
        <f t="shared" si="40"/>
        <v>43.253120000000003</v>
      </c>
      <c r="N98" s="33">
        <v>116.66</v>
      </c>
      <c r="O98" s="33">
        <v>471.66</v>
      </c>
      <c r="P98" s="33"/>
      <c r="Q98" s="33"/>
      <c r="R98" s="33"/>
      <c r="S98" s="33"/>
      <c r="T98" s="33"/>
      <c r="U98" s="1">
        <f t="shared" si="38"/>
        <v>0</v>
      </c>
      <c r="V98" s="36">
        <f t="shared" si="33"/>
        <v>631.57312000000002</v>
      </c>
      <c r="W98" s="40">
        <f t="shared" si="34"/>
        <v>5187.7388799999999</v>
      </c>
      <c r="X98" s="42"/>
    </row>
    <row r="99" spans="1:24" ht="27.95" customHeight="1" x14ac:dyDescent="0.25">
      <c r="A99" s="37">
        <f t="shared" si="39"/>
        <v>89</v>
      </c>
      <c r="B99" s="30" t="s">
        <v>179</v>
      </c>
      <c r="C99" s="38" t="s">
        <v>178</v>
      </c>
      <c r="D99" s="5">
        <v>284.56</v>
      </c>
      <c r="E99" s="39">
        <f t="shared" si="35"/>
        <v>327.44319200000001</v>
      </c>
      <c r="F99" s="39">
        <f t="shared" si="36"/>
        <v>327.44319200000001</v>
      </c>
      <c r="G99" s="34">
        <v>15.2</v>
      </c>
      <c r="H99" s="34">
        <v>15.2</v>
      </c>
      <c r="I99" s="33">
        <f t="shared" si="37"/>
        <v>4325.3119999999999</v>
      </c>
      <c r="J99" s="33">
        <v>100</v>
      </c>
      <c r="K99" s="33">
        <v>1672.8</v>
      </c>
      <c r="L99" s="33">
        <f t="shared" si="32"/>
        <v>6098.1120000000001</v>
      </c>
      <c r="M99" s="36">
        <f t="shared" si="40"/>
        <v>43.253120000000003</v>
      </c>
      <c r="N99" s="33">
        <v>116.66</v>
      </c>
      <c r="O99" s="33">
        <v>516.27</v>
      </c>
      <c r="P99" s="33"/>
      <c r="Q99" s="33">
        <v>20</v>
      </c>
      <c r="R99" s="33">
        <f>I99*5%</f>
        <v>216.26560000000001</v>
      </c>
      <c r="S99" s="33"/>
      <c r="T99" s="33">
        <v>575</v>
      </c>
      <c r="U99" s="1">
        <f t="shared" si="38"/>
        <v>811.26559999999995</v>
      </c>
      <c r="V99" s="36">
        <f t="shared" si="33"/>
        <v>1487.4487199999999</v>
      </c>
      <c r="W99" s="40">
        <f t="shared" si="34"/>
        <v>4610.6632800000007</v>
      </c>
      <c r="X99" s="42"/>
    </row>
    <row r="100" spans="1:24" ht="27.95" customHeight="1" x14ac:dyDescent="0.25">
      <c r="A100" s="37">
        <f t="shared" si="39"/>
        <v>90</v>
      </c>
      <c r="B100" s="30" t="s">
        <v>181</v>
      </c>
      <c r="C100" s="38" t="s">
        <v>180</v>
      </c>
      <c r="D100" s="5">
        <v>284.56</v>
      </c>
      <c r="E100" s="39">
        <f t="shared" si="35"/>
        <v>327.44319200000001</v>
      </c>
      <c r="F100" s="39">
        <f t="shared" si="36"/>
        <v>327.44319200000001</v>
      </c>
      <c r="G100" s="34">
        <v>15.2</v>
      </c>
      <c r="H100" s="34">
        <v>15.2</v>
      </c>
      <c r="I100" s="33">
        <f t="shared" si="37"/>
        <v>4325.3119999999999</v>
      </c>
      <c r="J100" s="33">
        <v>100</v>
      </c>
      <c r="K100" s="33">
        <v>836.4</v>
      </c>
      <c r="L100" s="33">
        <f t="shared" si="32"/>
        <v>5261.7119999999995</v>
      </c>
      <c r="M100" s="36">
        <f t="shared" si="40"/>
        <v>43.253120000000003</v>
      </c>
      <c r="N100" s="33">
        <v>114.47</v>
      </c>
      <c r="O100" s="33">
        <v>403.04</v>
      </c>
      <c r="P100" s="33"/>
      <c r="Q100" s="33"/>
      <c r="R100" s="33"/>
      <c r="S100" s="33"/>
      <c r="T100" s="33"/>
      <c r="U100" s="1">
        <f t="shared" si="38"/>
        <v>0</v>
      </c>
      <c r="V100" s="36">
        <f t="shared" si="33"/>
        <v>560.76312000000007</v>
      </c>
      <c r="W100" s="40">
        <f t="shared" si="34"/>
        <v>4700.9488799999999</v>
      </c>
      <c r="X100" s="42"/>
    </row>
    <row r="101" spans="1:24" ht="27.95" customHeight="1" x14ac:dyDescent="0.25">
      <c r="A101" s="37">
        <f>A100+1</f>
        <v>91</v>
      </c>
      <c r="B101" s="30" t="s">
        <v>183</v>
      </c>
      <c r="C101" s="46" t="s">
        <v>182</v>
      </c>
      <c r="D101" s="5">
        <v>396.14</v>
      </c>
      <c r="E101" s="39">
        <f t="shared" si="35"/>
        <v>455.83829800000001</v>
      </c>
      <c r="F101" s="39">
        <f>E101</f>
        <v>455.83829800000001</v>
      </c>
      <c r="G101" s="34">
        <v>15.2</v>
      </c>
      <c r="H101" s="34">
        <v>15.2</v>
      </c>
      <c r="I101" s="33">
        <f t="shared" si="37"/>
        <v>6021.3279999999995</v>
      </c>
      <c r="J101" s="33">
        <v>100</v>
      </c>
      <c r="K101" s="33">
        <v>836.4</v>
      </c>
      <c r="L101" s="33">
        <f t="shared" si="32"/>
        <v>6957.7279999999992</v>
      </c>
      <c r="M101" s="36">
        <f t="shared" si="40"/>
        <v>60.213279999999997</v>
      </c>
      <c r="N101" s="33">
        <v>169.38</v>
      </c>
      <c r="O101" s="33">
        <v>661.29</v>
      </c>
      <c r="P101" s="33"/>
      <c r="Q101" s="33"/>
      <c r="R101" s="33"/>
      <c r="S101" s="33"/>
      <c r="T101" s="33"/>
      <c r="U101" s="1">
        <f t="shared" si="38"/>
        <v>0</v>
      </c>
      <c r="V101" s="36">
        <f t="shared" si="33"/>
        <v>890.88328000000001</v>
      </c>
      <c r="W101" s="40">
        <f t="shared" si="34"/>
        <v>6066.8447199999991</v>
      </c>
      <c r="X101" s="42"/>
    </row>
    <row r="102" spans="1:24" ht="27.95" customHeight="1" x14ac:dyDescent="0.25">
      <c r="A102" s="37">
        <f>A101+1</f>
        <v>92</v>
      </c>
      <c r="B102" s="30" t="s">
        <v>185</v>
      </c>
      <c r="C102" s="38" t="s">
        <v>184</v>
      </c>
      <c r="D102" s="5">
        <v>286.33999999999997</v>
      </c>
      <c r="E102" s="39">
        <f t="shared" si="35"/>
        <v>329.49143799999996</v>
      </c>
      <c r="F102" s="39">
        <f>E102</f>
        <v>329.49143799999996</v>
      </c>
      <c r="G102" s="34">
        <v>15.2</v>
      </c>
      <c r="H102" s="34">
        <v>15.2</v>
      </c>
      <c r="I102" s="33">
        <f t="shared" si="37"/>
        <v>4352.3679999999995</v>
      </c>
      <c r="J102" s="33">
        <v>100</v>
      </c>
      <c r="K102" s="33">
        <v>1115.2</v>
      </c>
      <c r="L102" s="33">
        <f t="shared" si="32"/>
        <v>5567.5679999999993</v>
      </c>
      <c r="M102" s="36">
        <f t="shared" si="40"/>
        <v>43.523679999999999</v>
      </c>
      <c r="N102" s="33">
        <v>117.38</v>
      </c>
      <c r="O102" s="33">
        <v>436.32</v>
      </c>
      <c r="P102" s="33"/>
      <c r="Q102" s="33">
        <v>20</v>
      </c>
      <c r="R102" s="33">
        <f>I102*5%</f>
        <v>217.61839999999998</v>
      </c>
      <c r="S102" s="33"/>
      <c r="T102" s="33">
        <v>575</v>
      </c>
      <c r="U102" s="1">
        <f t="shared" si="38"/>
        <v>812.61839999999995</v>
      </c>
      <c r="V102" s="36">
        <f t="shared" si="33"/>
        <v>1409.8420799999999</v>
      </c>
      <c r="W102" s="40">
        <f t="shared" si="34"/>
        <v>4157.725919999999</v>
      </c>
      <c r="X102" s="42"/>
    </row>
    <row r="103" spans="1:24" ht="27.95" customHeight="1" x14ac:dyDescent="0.25">
      <c r="A103" s="37">
        <f>A102+1</f>
        <v>93</v>
      </c>
      <c r="B103" s="30" t="s">
        <v>199</v>
      </c>
      <c r="C103" s="38" t="s">
        <v>186</v>
      </c>
      <c r="D103" s="5">
        <v>286.33999999999997</v>
      </c>
      <c r="E103" s="39">
        <f t="shared" si="35"/>
        <v>329.49143799999996</v>
      </c>
      <c r="F103" s="39">
        <f>E103</f>
        <v>329.49143799999996</v>
      </c>
      <c r="G103" s="34">
        <v>15.2</v>
      </c>
      <c r="H103" s="34">
        <v>15.2</v>
      </c>
      <c r="I103" s="33">
        <f t="shared" si="37"/>
        <v>4352.3679999999995</v>
      </c>
      <c r="J103" s="33">
        <v>100</v>
      </c>
      <c r="K103" s="33">
        <v>1394</v>
      </c>
      <c r="L103" s="33">
        <f t="shared" si="32"/>
        <v>5846.3679999999995</v>
      </c>
      <c r="M103" s="36">
        <f t="shared" si="40"/>
        <v>43.523679999999999</v>
      </c>
      <c r="N103" s="33">
        <v>117.38</v>
      </c>
      <c r="O103" s="33">
        <v>475.99</v>
      </c>
      <c r="P103" s="33"/>
      <c r="Q103" s="33">
        <v>20</v>
      </c>
      <c r="R103" s="33">
        <f>I103*5%</f>
        <v>217.61839999999998</v>
      </c>
      <c r="S103" s="33"/>
      <c r="T103" s="33">
        <v>943</v>
      </c>
      <c r="U103" s="1">
        <f t="shared" si="38"/>
        <v>1180.6184000000001</v>
      </c>
      <c r="V103" s="36">
        <f t="shared" si="33"/>
        <v>1817.51208</v>
      </c>
      <c r="W103" s="40">
        <f t="shared" si="34"/>
        <v>4028.8559199999995</v>
      </c>
      <c r="X103" s="42"/>
    </row>
    <row r="104" spans="1:24" ht="27.95" customHeight="1" x14ac:dyDescent="0.25">
      <c r="A104" s="37">
        <f>A103+1</f>
        <v>94</v>
      </c>
      <c r="B104" s="30" t="s">
        <v>191</v>
      </c>
      <c r="C104" s="38" t="s">
        <v>200</v>
      </c>
      <c r="D104" s="5">
        <v>461.15</v>
      </c>
      <c r="E104" s="39">
        <f t="shared" ref="E104:E127" si="41">D104*1.1507</f>
        <v>530.64530500000001</v>
      </c>
      <c r="F104" s="39">
        <f t="shared" ref="F104:F127" si="42">E104</f>
        <v>530.64530500000001</v>
      </c>
      <c r="G104" s="34">
        <v>15.2</v>
      </c>
      <c r="H104" s="34">
        <v>15.2</v>
      </c>
      <c r="I104" s="33">
        <f t="shared" ref="I104:I127" si="43">D104*H104</f>
        <v>7009.48</v>
      </c>
      <c r="J104" s="33">
        <v>100</v>
      </c>
      <c r="K104" s="33">
        <v>1951.6</v>
      </c>
      <c r="L104" s="33">
        <f>SUM(I104+J104+K104)</f>
        <v>9061.08</v>
      </c>
      <c r="M104" s="36">
        <v>0</v>
      </c>
      <c r="N104" s="33">
        <v>208.09</v>
      </c>
      <c r="O104" s="33">
        <v>1080.0899999999999</v>
      </c>
      <c r="P104" s="33"/>
      <c r="Q104" s="33">
        <v>0</v>
      </c>
      <c r="R104" s="33">
        <f>I104*5%</f>
        <v>350.47399999999999</v>
      </c>
      <c r="S104" s="33"/>
      <c r="T104" s="33">
        <v>1725</v>
      </c>
      <c r="U104" s="1">
        <f t="shared" ref="U104:U127" si="44">SUM(P104+Q104+R104+S104+T104)</f>
        <v>2075.4740000000002</v>
      </c>
      <c r="V104" s="36">
        <f t="shared" si="33"/>
        <v>3363.6539999999995</v>
      </c>
      <c r="W104" s="40">
        <f t="shared" si="34"/>
        <v>5697.4260000000004</v>
      </c>
      <c r="X104" s="42"/>
    </row>
    <row r="105" spans="1:24" ht="27.95" customHeight="1" x14ac:dyDescent="0.25">
      <c r="A105" s="37">
        <f>A104+1</f>
        <v>95</v>
      </c>
      <c r="B105" s="30" t="s">
        <v>193</v>
      </c>
      <c r="C105" s="38" t="s">
        <v>192</v>
      </c>
      <c r="D105" s="5">
        <v>467.97</v>
      </c>
      <c r="E105" s="39">
        <f t="shared" si="41"/>
        <v>538.49307900000008</v>
      </c>
      <c r="F105" s="39">
        <f t="shared" si="42"/>
        <v>538.49307900000008</v>
      </c>
      <c r="G105" s="34">
        <v>15.2</v>
      </c>
      <c r="H105" s="34">
        <v>15.2</v>
      </c>
      <c r="I105" s="33">
        <f t="shared" si="43"/>
        <v>7113.1440000000002</v>
      </c>
      <c r="J105" s="33">
        <v>100</v>
      </c>
      <c r="K105" s="33">
        <v>1672.8</v>
      </c>
      <c r="L105" s="33">
        <f t="shared" si="32"/>
        <v>8885.9439999999995</v>
      </c>
      <c r="M105" s="36">
        <f t="shared" ref="M105:M127" si="45">I105*1%</f>
        <v>71.131439999999998</v>
      </c>
      <c r="N105" s="33">
        <v>203.77</v>
      </c>
      <c r="O105" s="33">
        <v>1042.68</v>
      </c>
      <c r="P105" s="33"/>
      <c r="Q105" s="33">
        <v>20</v>
      </c>
      <c r="R105" s="33">
        <f>I105*5%</f>
        <v>355.65720000000005</v>
      </c>
      <c r="S105" s="33"/>
      <c r="T105" s="33">
        <v>920</v>
      </c>
      <c r="U105" s="1">
        <f t="shared" si="44"/>
        <v>1295.6572000000001</v>
      </c>
      <c r="V105" s="36">
        <f t="shared" si="33"/>
        <v>2613.23864</v>
      </c>
      <c r="W105" s="40">
        <f t="shared" si="34"/>
        <v>6272.7053599999999</v>
      </c>
      <c r="X105" s="42"/>
    </row>
    <row r="106" spans="1:24" ht="27.95" customHeight="1" x14ac:dyDescent="0.25">
      <c r="A106" s="37">
        <f t="shared" ref="A106:A127" si="46">A105+1</f>
        <v>96</v>
      </c>
      <c r="B106" s="30" t="s">
        <v>195</v>
      </c>
      <c r="C106" s="38" t="s">
        <v>194</v>
      </c>
      <c r="D106" s="5">
        <v>337.42</v>
      </c>
      <c r="E106" s="39">
        <f t="shared" si="41"/>
        <v>388.26919400000003</v>
      </c>
      <c r="F106" s="39">
        <f t="shared" si="42"/>
        <v>388.26919400000003</v>
      </c>
      <c r="G106" s="34">
        <v>15.2</v>
      </c>
      <c r="H106" s="34">
        <v>15.2</v>
      </c>
      <c r="I106" s="33">
        <f t="shared" si="43"/>
        <v>5128.7839999999997</v>
      </c>
      <c r="J106" s="33">
        <v>100</v>
      </c>
      <c r="K106" s="33">
        <v>1951.6</v>
      </c>
      <c r="L106" s="33">
        <f t="shared" si="32"/>
        <v>7180.384</v>
      </c>
      <c r="M106" s="36">
        <f t="shared" si="45"/>
        <v>51.287839999999996</v>
      </c>
      <c r="N106" s="33">
        <v>141.25</v>
      </c>
      <c r="O106" s="33">
        <v>701.19</v>
      </c>
      <c r="P106" s="33"/>
      <c r="Q106" s="33"/>
      <c r="R106" s="33"/>
      <c r="S106" s="33">
        <v>1000</v>
      </c>
      <c r="T106" s="33"/>
      <c r="U106" s="1">
        <f t="shared" si="44"/>
        <v>1000</v>
      </c>
      <c r="V106" s="36">
        <f t="shared" si="33"/>
        <v>1893.72784</v>
      </c>
      <c r="W106" s="40">
        <f t="shared" si="34"/>
        <v>5286.6561600000005</v>
      </c>
      <c r="X106" s="42"/>
    </row>
    <row r="107" spans="1:24" ht="27.95" customHeight="1" x14ac:dyDescent="0.25">
      <c r="A107" s="37">
        <f t="shared" si="46"/>
        <v>97</v>
      </c>
      <c r="B107" s="30" t="s">
        <v>197</v>
      </c>
      <c r="C107" s="38" t="s">
        <v>196</v>
      </c>
      <c r="D107" s="5">
        <v>382.2</v>
      </c>
      <c r="E107" s="39">
        <f t="shared" si="41"/>
        <v>439.79754000000003</v>
      </c>
      <c r="F107" s="39">
        <f t="shared" si="42"/>
        <v>439.79754000000003</v>
      </c>
      <c r="G107" s="34">
        <v>15.2</v>
      </c>
      <c r="H107" s="34">
        <v>15.2</v>
      </c>
      <c r="I107" s="33">
        <f t="shared" si="43"/>
        <v>5809.44</v>
      </c>
      <c r="J107" s="33">
        <v>100</v>
      </c>
      <c r="K107" s="33">
        <v>1672.8</v>
      </c>
      <c r="L107" s="33">
        <f t="shared" si="32"/>
        <v>7582.24</v>
      </c>
      <c r="M107" s="36">
        <f t="shared" si="45"/>
        <v>58.0944</v>
      </c>
      <c r="N107" s="33">
        <v>162.69999999999999</v>
      </c>
      <c r="O107" s="33">
        <v>773.21</v>
      </c>
      <c r="P107" s="33"/>
      <c r="Q107" s="33">
        <v>20</v>
      </c>
      <c r="R107" s="33">
        <f>I107*5%</f>
        <v>290.47199999999998</v>
      </c>
      <c r="S107" s="33"/>
      <c r="T107" s="33">
        <v>75</v>
      </c>
      <c r="U107" s="1">
        <f t="shared" si="44"/>
        <v>385.47199999999998</v>
      </c>
      <c r="V107" s="36">
        <f t="shared" si="33"/>
        <v>1379.4764</v>
      </c>
      <c r="W107" s="40">
        <f t="shared" si="34"/>
        <v>6202.7636000000002</v>
      </c>
      <c r="X107" s="47"/>
    </row>
    <row r="108" spans="1:24" ht="27.95" customHeight="1" x14ac:dyDescent="0.25">
      <c r="A108" s="37">
        <f t="shared" si="46"/>
        <v>98</v>
      </c>
      <c r="B108" s="30" t="s">
        <v>201</v>
      </c>
      <c r="C108" s="38" t="s">
        <v>198</v>
      </c>
      <c r="D108" s="5">
        <v>337.42</v>
      </c>
      <c r="E108" s="39">
        <f t="shared" si="41"/>
        <v>388.26919400000003</v>
      </c>
      <c r="F108" s="39">
        <f t="shared" si="42"/>
        <v>388.26919400000003</v>
      </c>
      <c r="G108" s="34">
        <v>15.2</v>
      </c>
      <c r="H108" s="34">
        <v>15.2</v>
      </c>
      <c r="I108" s="33">
        <f t="shared" si="43"/>
        <v>5128.7839999999997</v>
      </c>
      <c r="J108" s="33">
        <v>100</v>
      </c>
      <c r="K108" s="33">
        <v>1394</v>
      </c>
      <c r="L108" s="33">
        <f t="shared" si="32"/>
        <v>6622.7839999999997</v>
      </c>
      <c r="M108" s="36">
        <f t="shared" si="45"/>
        <v>51.287839999999996</v>
      </c>
      <c r="N108" s="33">
        <v>141.25</v>
      </c>
      <c r="O108" s="33">
        <v>601.27</v>
      </c>
      <c r="P108" s="33"/>
      <c r="Q108" s="33"/>
      <c r="R108" s="33"/>
      <c r="S108" s="33"/>
      <c r="T108" s="33"/>
      <c r="U108" s="1">
        <f t="shared" si="44"/>
        <v>0</v>
      </c>
      <c r="V108" s="36">
        <f t="shared" si="33"/>
        <v>793.80783999999994</v>
      </c>
      <c r="W108" s="40">
        <f t="shared" si="34"/>
        <v>5828.9761600000002</v>
      </c>
      <c r="X108" s="42"/>
    </row>
    <row r="109" spans="1:24" ht="27.95" customHeight="1" x14ac:dyDescent="0.25">
      <c r="A109" s="37">
        <f>A108+1</f>
        <v>99</v>
      </c>
      <c r="B109" s="30" t="s">
        <v>203</v>
      </c>
      <c r="C109" s="38" t="s">
        <v>202</v>
      </c>
      <c r="D109" s="5">
        <v>337.42</v>
      </c>
      <c r="E109" s="39">
        <f t="shared" si="41"/>
        <v>388.26919400000003</v>
      </c>
      <c r="F109" s="39">
        <f t="shared" si="42"/>
        <v>388.26919400000003</v>
      </c>
      <c r="G109" s="34">
        <v>15.2</v>
      </c>
      <c r="H109" s="34">
        <v>15.2</v>
      </c>
      <c r="I109" s="33">
        <f t="shared" si="43"/>
        <v>5128.7839999999997</v>
      </c>
      <c r="J109" s="33">
        <v>100</v>
      </c>
      <c r="K109" s="33">
        <v>1394</v>
      </c>
      <c r="L109" s="33">
        <f t="shared" si="32"/>
        <v>6622.7839999999997</v>
      </c>
      <c r="M109" s="36">
        <f t="shared" si="45"/>
        <v>51.287839999999996</v>
      </c>
      <c r="N109" s="33">
        <v>141.25</v>
      </c>
      <c r="O109" s="33">
        <v>601.27</v>
      </c>
      <c r="P109" s="33"/>
      <c r="Q109" s="33"/>
      <c r="R109" s="33"/>
      <c r="S109" s="33"/>
      <c r="T109" s="33"/>
      <c r="U109" s="1">
        <f t="shared" si="44"/>
        <v>0</v>
      </c>
      <c r="V109" s="36">
        <f t="shared" si="33"/>
        <v>793.80783999999994</v>
      </c>
      <c r="W109" s="40">
        <f t="shared" si="34"/>
        <v>5828.9761600000002</v>
      </c>
      <c r="X109" s="42"/>
    </row>
    <row r="110" spans="1:24" ht="27.95" customHeight="1" x14ac:dyDescent="0.25">
      <c r="A110" s="37">
        <f t="shared" si="46"/>
        <v>100</v>
      </c>
      <c r="B110" s="30" t="s">
        <v>205</v>
      </c>
      <c r="C110" s="38" t="s">
        <v>204</v>
      </c>
      <c r="D110" s="5">
        <v>337.42</v>
      </c>
      <c r="E110" s="39">
        <f t="shared" si="41"/>
        <v>388.26919400000003</v>
      </c>
      <c r="F110" s="39">
        <f t="shared" si="42"/>
        <v>388.26919400000003</v>
      </c>
      <c r="G110" s="34">
        <v>15.2</v>
      </c>
      <c r="H110" s="34">
        <v>15.2</v>
      </c>
      <c r="I110" s="33">
        <f t="shared" si="43"/>
        <v>5128.7839999999997</v>
      </c>
      <c r="J110" s="33">
        <v>100</v>
      </c>
      <c r="K110" s="33">
        <v>1672.8</v>
      </c>
      <c r="L110" s="33">
        <f t="shared" si="32"/>
        <v>6901.5839999999998</v>
      </c>
      <c r="M110" s="36">
        <f t="shared" si="45"/>
        <v>51.287839999999996</v>
      </c>
      <c r="N110" s="33">
        <v>141.25</v>
      </c>
      <c r="O110" s="33">
        <v>651.23</v>
      </c>
      <c r="P110" s="33"/>
      <c r="Q110" s="33"/>
      <c r="R110" s="33"/>
      <c r="S110" s="33"/>
      <c r="T110" s="33"/>
      <c r="U110" s="1">
        <f t="shared" si="44"/>
        <v>0</v>
      </c>
      <c r="V110" s="36">
        <f t="shared" si="33"/>
        <v>843.76783999999998</v>
      </c>
      <c r="W110" s="40">
        <f t="shared" si="34"/>
        <v>6057.8161600000003</v>
      </c>
      <c r="X110" s="42"/>
    </row>
    <row r="111" spans="1:24" ht="27.95" customHeight="1" x14ac:dyDescent="0.25">
      <c r="A111" s="37">
        <f t="shared" si="46"/>
        <v>101</v>
      </c>
      <c r="B111" s="30" t="s">
        <v>207</v>
      </c>
      <c r="C111" s="38" t="s">
        <v>206</v>
      </c>
      <c r="D111" s="5">
        <v>337.42</v>
      </c>
      <c r="E111" s="39">
        <f t="shared" si="41"/>
        <v>388.26919400000003</v>
      </c>
      <c r="F111" s="39">
        <f t="shared" si="42"/>
        <v>388.26919400000003</v>
      </c>
      <c r="G111" s="37">
        <v>15.2</v>
      </c>
      <c r="H111" s="34">
        <v>15.2</v>
      </c>
      <c r="I111" s="33">
        <f t="shared" si="43"/>
        <v>5128.7839999999997</v>
      </c>
      <c r="J111" s="33">
        <v>100</v>
      </c>
      <c r="K111" s="33">
        <v>836.4</v>
      </c>
      <c r="L111" s="33">
        <f t="shared" si="32"/>
        <v>6065.1839999999993</v>
      </c>
      <c r="M111" s="36">
        <f t="shared" si="45"/>
        <v>51.287839999999996</v>
      </c>
      <c r="N111" s="33">
        <v>141.25</v>
      </c>
      <c r="O111" s="33">
        <v>511</v>
      </c>
      <c r="P111" s="33"/>
      <c r="Q111" s="33">
        <v>0</v>
      </c>
      <c r="R111" s="33">
        <f>I111*5%</f>
        <v>256.43919999999997</v>
      </c>
      <c r="S111" s="33"/>
      <c r="T111" s="33"/>
      <c r="U111" s="1">
        <f t="shared" si="44"/>
        <v>256.43919999999997</v>
      </c>
      <c r="V111" s="36">
        <f t="shared" si="33"/>
        <v>959.97703999999999</v>
      </c>
      <c r="W111" s="40">
        <f t="shared" si="34"/>
        <v>5105.2069599999995</v>
      </c>
      <c r="X111" s="47"/>
    </row>
    <row r="112" spans="1:24" ht="27.95" customHeight="1" x14ac:dyDescent="0.25">
      <c r="A112" s="37">
        <f>A111+1</f>
        <v>102</v>
      </c>
      <c r="B112" s="30" t="s">
        <v>209</v>
      </c>
      <c r="C112" s="38" t="s">
        <v>208</v>
      </c>
      <c r="D112" s="5">
        <v>337.42</v>
      </c>
      <c r="E112" s="39">
        <f t="shared" si="41"/>
        <v>388.26919400000003</v>
      </c>
      <c r="F112" s="39">
        <f t="shared" si="42"/>
        <v>388.26919400000003</v>
      </c>
      <c r="G112" s="34">
        <v>15.2</v>
      </c>
      <c r="H112" s="34">
        <v>15.2</v>
      </c>
      <c r="I112" s="33">
        <f t="shared" si="43"/>
        <v>5128.7839999999997</v>
      </c>
      <c r="J112" s="33">
        <v>100</v>
      </c>
      <c r="K112" s="33">
        <v>1115.2</v>
      </c>
      <c r="L112" s="33">
        <f t="shared" si="32"/>
        <v>6343.9839999999995</v>
      </c>
      <c r="M112" s="36">
        <f t="shared" si="45"/>
        <v>51.287839999999996</v>
      </c>
      <c r="N112" s="33">
        <v>141.25</v>
      </c>
      <c r="O112" s="33">
        <v>555.61</v>
      </c>
      <c r="P112" s="33"/>
      <c r="Q112" s="33">
        <v>20</v>
      </c>
      <c r="R112" s="33">
        <f>I112*5%</f>
        <v>256.43919999999997</v>
      </c>
      <c r="S112" s="33"/>
      <c r="T112" s="33"/>
      <c r="U112" s="1">
        <f t="shared" si="44"/>
        <v>276.43919999999997</v>
      </c>
      <c r="V112" s="36">
        <f t="shared" si="33"/>
        <v>1024.5870399999999</v>
      </c>
      <c r="W112" s="40">
        <f t="shared" si="34"/>
        <v>5319.39696</v>
      </c>
      <c r="X112" s="47"/>
    </row>
    <row r="113" spans="1:24" ht="27.95" customHeight="1" x14ac:dyDescent="0.25">
      <c r="A113" s="37">
        <f t="shared" si="46"/>
        <v>103</v>
      </c>
      <c r="B113" s="30" t="s">
        <v>324</v>
      </c>
      <c r="C113" s="38" t="s">
        <v>210</v>
      </c>
      <c r="D113" s="5">
        <v>314.93</v>
      </c>
      <c r="E113" s="39">
        <f t="shared" si="41"/>
        <v>362.38995100000005</v>
      </c>
      <c r="F113" s="39">
        <f t="shared" si="42"/>
        <v>362.38995100000005</v>
      </c>
      <c r="G113" s="34">
        <v>15.2</v>
      </c>
      <c r="H113" s="34">
        <v>15.2</v>
      </c>
      <c r="I113" s="33">
        <f t="shared" si="43"/>
        <v>4786.9359999999997</v>
      </c>
      <c r="J113" s="33">
        <v>100</v>
      </c>
      <c r="K113" s="33">
        <v>1951.6</v>
      </c>
      <c r="L113" s="33">
        <f t="shared" si="32"/>
        <v>6838.5360000000001</v>
      </c>
      <c r="M113" s="36">
        <f t="shared" si="45"/>
        <v>47.86936</v>
      </c>
      <c r="N113" s="33">
        <v>130.47</v>
      </c>
      <c r="O113" s="33">
        <v>639.94000000000005</v>
      </c>
      <c r="P113" s="33"/>
      <c r="Q113" s="33">
        <v>20</v>
      </c>
      <c r="R113" s="33">
        <f>I113*5%</f>
        <v>239.3468</v>
      </c>
      <c r="S113" s="33"/>
      <c r="T113" s="33">
        <v>575</v>
      </c>
      <c r="U113" s="1">
        <f t="shared" si="44"/>
        <v>834.34680000000003</v>
      </c>
      <c r="V113" s="36">
        <f t="shared" si="33"/>
        <v>1652.62616</v>
      </c>
      <c r="W113" s="40">
        <f t="shared" si="34"/>
        <v>5185.9098400000003</v>
      </c>
      <c r="X113" s="42"/>
    </row>
    <row r="114" spans="1:24" ht="27.95" customHeight="1" x14ac:dyDescent="0.25">
      <c r="A114" s="37">
        <f t="shared" si="46"/>
        <v>104</v>
      </c>
      <c r="B114" s="30" t="s">
        <v>213</v>
      </c>
      <c r="C114" s="38" t="s">
        <v>323</v>
      </c>
      <c r="D114" s="5">
        <v>314.93</v>
      </c>
      <c r="E114" s="39">
        <f t="shared" si="41"/>
        <v>362.38995100000005</v>
      </c>
      <c r="F114" s="39">
        <f t="shared" si="42"/>
        <v>362.38995100000005</v>
      </c>
      <c r="G114" s="34">
        <v>15.2</v>
      </c>
      <c r="H114" s="34">
        <v>15.2</v>
      </c>
      <c r="I114" s="33">
        <f t="shared" si="43"/>
        <v>4786.9359999999997</v>
      </c>
      <c r="J114" s="33">
        <v>100</v>
      </c>
      <c r="K114" s="33"/>
      <c r="L114" s="33">
        <f t="shared" si="32"/>
        <v>4886.9359999999997</v>
      </c>
      <c r="M114" s="36">
        <f t="shared" si="45"/>
        <v>47.86936</v>
      </c>
      <c r="N114" s="33">
        <v>130.47</v>
      </c>
      <c r="O114" s="33">
        <v>124.77</v>
      </c>
      <c r="P114" s="33"/>
      <c r="Q114" s="33"/>
      <c r="R114" s="33"/>
      <c r="S114" s="33"/>
      <c r="T114" s="33"/>
      <c r="U114" s="1">
        <f t="shared" si="44"/>
        <v>0</v>
      </c>
      <c r="V114" s="36">
        <f t="shared" si="33"/>
        <v>303.10935999999998</v>
      </c>
      <c r="W114" s="40">
        <f t="shared" si="34"/>
        <v>4583.8266399999993</v>
      </c>
      <c r="X114" s="42"/>
    </row>
    <row r="115" spans="1:24" ht="27.95" customHeight="1" x14ac:dyDescent="0.25">
      <c r="A115" s="37">
        <f t="shared" si="46"/>
        <v>105</v>
      </c>
      <c r="B115" s="30" t="s">
        <v>215</v>
      </c>
      <c r="C115" s="38" t="s">
        <v>214</v>
      </c>
      <c r="D115" s="5">
        <v>314.93</v>
      </c>
      <c r="E115" s="39">
        <f t="shared" si="41"/>
        <v>362.38995100000005</v>
      </c>
      <c r="F115" s="39">
        <f t="shared" si="42"/>
        <v>362.38995100000005</v>
      </c>
      <c r="G115" s="34">
        <v>15.2</v>
      </c>
      <c r="H115" s="34">
        <v>15.2</v>
      </c>
      <c r="I115" s="33">
        <f t="shared" si="43"/>
        <v>4786.9359999999997</v>
      </c>
      <c r="J115" s="33">
        <v>100</v>
      </c>
      <c r="K115" s="33">
        <v>1672.8</v>
      </c>
      <c r="L115" s="33">
        <f t="shared" si="32"/>
        <v>6559.7359999999999</v>
      </c>
      <c r="M115" s="36">
        <f t="shared" si="45"/>
        <v>47.86936</v>
      </c>
      <c r="N115" s="33">
        <v>130.47</v>
      </c>
      <c r="O115" s="33">
        <v>590.13</v>
      </c>
      <c r="P115" s="33"/>
      <c r="Q115" s="33">
        <v>20</v>
      </c>
      <c r="R115" s="33">
        <f>I115*5%</f>
        <v>239.3468</v>
      </c>
      <c r="S115" s="33"/>
      <c r="T115" s="33">
        <v>575</v>
      </c>
      <c r="U115" s="1">
        <f t="shared" si="44"/>
        <v>834.34680000000003</v>
      </c>
      <c r="V115" s="36">
        <f t="shared" si="33"/>
        <v>1602.8161600000001</v>
      </c>
      <c r="W115" s="40">
        <f t="shared" si="34"/>
        <v>4956.9198399999996</v>
      </c>
      <c r="X115" s="42"/>
    </row>
    <row r="116" spans="1:24" ht="27.95" customHeight="1" x14ac:dyDescent="0.25">
      <c r="A116" s="37">
        <f t="shared" si="46"/>
        <v>106</v>
      </c>
      <c r="B116" s="30" t="s">
        <v>217</v>
      </c>
      <c r="C116" s="38" t="s">
        <v>216</v>
      </c>
      <c r="D116" s="5">
        <v>314.93</v>
      </c>
      <c r="E116" s="39">
        <f t="shared" si="41"/>
        <v>362.38995100000005</v>
      </c>
      <c r="F116" s="39">
        <f t="shared" si="42"/>
        <v>362.38995100000005</v>
      </c>
      <c r="G116" s="34">
        <v>15.2</v>
      </c>
      <c r="H116" s="34">
        <v>15.2</v>
      </c>
      <c r="I116" s="33">
        <f t="shared" si="43"/>
        <v>4786.9359999999997</v>
      </c>
      <c r="J116" s="33">
        <v>100</v>
      </c>
      <c r="K116" s="33">
        <v>1672.8</v>
      </c>
      <c r="L116" s="33">
        <f t="shared" si="32"/>
        <v>6559.7359999999999</v>
      </c>
      <c r="M116" s="36">
        <f t="shared" si="45"/>
        <v>47.86936</v>
      </c>
      <c r="N116" s="33">
        <v>130.47</v>
      </c>
      <c r="O116" s="33">
        <v>590.13</v>
      </c>
      <c r="P116" s="33"/>
      <c r="Q116" s="33">
        <v>20</v>
      </c>
      <c r="R116" s="33">
        <f>I116*5%</f>
        <v>239.3468</v>
      </c>
      <c r="S116" s="33"/>
      <c r="T116" s="33">
        <v>920</v>
      </c>
      <c r="U116" s="1">
        <f t="shared" si="44"/>
        <v>1179.3468</v>
      </c>
      <c r="V116" s="36">
        <f t="shared" si="33"/>
        <v>1947.8161600000001</v>
      </c>
      <c r="W116" s="40">
        <f t="shared" si="34"/>
        <v>4611.9198399999996</v>
      </c>
      <c r="X116" s="42"/>
    </row>
    <row r="117" spans="1:24" ht="27.95" customHeight="1" x14ac:dyDescent="0.25">
      <c r="A117" s="37">
        <f t="shared" si="46"/>
        <v>107</v>
      </c>
      <c r="B117" s="30" t="s">
        <v>219</v>
      </c>
      <c r="C117" s="38" t="s">
        <v>218</v>
      </c>
      <c r="D117" s="5">
        <v>314.93</v>
      </c>
      <c r="E117" s="39">
        <f t="shared" si="41"/>
        <v>362.38995100000005</v>
      </c>
      <c r="F117" s="39">
        <f t="shared" si="42"/>
        <v>362.38995100000005</v>
      </c>
      <c r="G117" s="34">
        <v>15.2</v>
      </c>
      <c r="H117" s="34">
        <v>15.2</v>
      </c>
      <c r="I117" s="33">
        <f t="shared" si="43"/>
        <v>4786.9359999999997</v>
      </c>
      <c r="J117" s="33">
        <v>100</v>
      </c>
      <c r="K117" s="33">
        <v>1115.2</v>
      </c>
      <c r="L117" s="33">
        <f t="shared" si="32"/>
        <v>6002.1359999999995</v>
      </c>
      <c r="M117" s="36">
        <f t="shared" si="45"/>
        <v>47.86936</v>
      </c>
      <c r="N117" s="33">
        <v>130.47</v>
      </c>
      <c r="O117" s="33">
        <v>500.92</v>
      </c>
      <c r="P117" s="33"/>
      <c r="Q117" s="33">
        <v>20</v>
      </c>
      <c r="R117" s="33">
        <f>I117*5%</f>
        <v>239.3468</v>
      </c>
      <c r="S117" s="33"/>
      <c r="T117" s="33"/>
      <c r="U117" s="1">
        <f t="shared" si="44"/>
        <v>259.34680000000003</v>
      </c>
      <c r="V117" s="36">
        <f t="shared" si="33"/>
        <v>938.60616000000005</v>
      </c>
      <c r="W117" s="40">
        <f t="shared" si="34"/>
        <v>5063.5298399999992</v>
      </c>
      <c r="X117" s="47"/>
    </row>
    <row r="118" spans="1:24" ht="27.95" customHeight="1" x14ac:dyDescent="0.25">
      <c r="A118" s="37">
        <f t="shared" si="46"/>
        <v>108</v>
      </c>
      <c r="B118" s="30" t="s">
        <v>318</v>
      </c>
      <c r="C118" s="38" t="s">
        <v>220</v>
      </c>
      <c r="D118" s="5">
        <v>337.42</v>
      </c>
      <c r="E118" s="39">
        <f t="shared" si="41"/>
        <v>388.26919400000003</v>
      </c>
      <c r="F118" s="39">
        <f t="shared" si="42"/>
        <v>388.26919400000003</v>
      </c>
      <c r="G118" s="37">
        <v>15.2</v>
      </c>
      <c r="H118" s="34">
        <v>15.2</v>
      </c>
      <c r="I118" s="33">
        <f t="shared" si="43"/>
        <v>5128.7839999999997</v>
      </c>
      <c r="J118" s="33">
        <v>100</v>
      </c>
      <c r="K118" s="33">
        <v>836.4</v>
      </c>
      <c r="L118" s="33">
        <f t="shared" si="32"/>
        <v>6065.1839999999993</v>
      </c>
      <c r="M118" s="36">
        <f t="shared" si="45"/>
        <v>51.287839999999996</v>
      </c>
      <c r="N118" s="33">
        <v>141.25</v>
      </c>
      <c r="O118" s="33">
        <v>511</v>
      </c>
      <c r="P118" s="33"/>
      <c r="Q118" s="33">
        <v>20</v>
      </c>
      <c r="R118" s="33">
        <f>I118*5%</f>
        <v>256.43919999999997</v>
      </c>
      <c r="S118" s="33"/>
      <c r="T118" s="33"/>
      <c r="U118" s="1">
        <f t="shared" si="44"/>
        <v>276.43919999999997</v>
      </c>
      <c r="V118" s="36">
        <f t="shared" si="33"/>
        <v>979.97703999999999</v>
      </c>
      <c r="W118" s="40">
        <f t="shared" si="34"/>
        <v>5085.2069599999995</v>
      </c>
      <c r="X118" s="47"/>
    </row>
    <row r="119" spans="1:24" ht="27.95" customHeight="1" x14ac:dyDescent="0.25">
      <c r="A119" s="37">
        <f>A118+1</f>
        <v>109</v>
      </c>
      <c r="B119" s="30" t="s">
        <v>258</v>
      </c>
      <c r="C119" s="38" t="s">
        <v>325</v>
      </c>
      <c r="D119" s="5">
        <v>314.93</v>
      </c>
      <c r="E119" s="39">
        <f t="shared" si="41"/>
        <v>362.38995100000005</v>
      </c>
      <c r="F119" s="39">
        <f t="shared" si="42"/>
        <v>362.38995100000005</v>
      </c>
      <c r="G119" s="34">
        <v>15.2</v>
      </c>
      <c r="H119" s="34">
        <v>15.2</v>
      </c>
      <c r="I119" s="33">
        <f t="shared" si="43"/>
        <v>4786.9359999999997</v>
      </c>
      <c r="J119" s="33">
        <v>100</v>
      </c>
      <c r="K119" s="33"/>
      <c r="L119" s="33">
        <f t="shared" si="32"/>
        <v>4886.9359999999997</v>
      </c>
      <c r="M119" s="36">
        <f t="shared" si="45"/>
        <v>47.86936</v>
      </c>
      <c r="N119" s="33">
        <v>130.47</v>
      </c>
      <c r="O119" s="33">
        <v>124.77</v>
      </c>
      <c r="P119" s="33"/>
      <c r="Q119" s="33"/>
      <c r="R119" s="33"/>
      <c r="S119" s="33"/>
      <c r="T119" s="33"/>
      <c r="U119" s="1">
        <f t="shared" si="44"/>
        <v>0</v>
      </c>
      <c r="V119" s="36">
        <f t="shared" si="33"/>
        <v>303.10935999999998</v>
      </c>
      <c r="W119" s="40">
        <f t="shared" si="34"/>
        <v>4583.8266399999993</v>
      </c>
      <c r="X119" s="47"/>
    </row>
    <row r="120" spans="1:24" ht="27.95" customHeight="1" x14ac:dyDescent="0.25">
      <c r="A120" s="37">
        <f>A119+1</f>
        <v>110</v>
      </c>
      <c r="B120" s="30" t="s">
        <v>221</v>
      </c>
      <c r="C120" s="38" t="s">
        <v>259</v>
      </c>
      <c r="D120" s="5">
        <v>307.83999999999997</v>
      </c>
      <c r="E120" s="39">
        <f>D120*1.1507</f>
        <v>354.23148800000001</v>
      </c>
      <c r="F120" s="39">
        <f t="shared" si="42"/>
        <v>354.23148800000001</v>
      </c>
      <c r="G120" s="34">
        <v>15.2</v>
      </c>
      <c r="H120" s="34">
        <v>15.2</v>
      </c>
      <c r="I120" s="33">
        <f>D120*H120</f>
        <v>4679.1679999999997</v>
      </c>
      <c r="J120" s="33">
        <v>100</v>
      </c>
      <c r="K120" s="33">
        <v>836.4</v>
      </c>
      <c r="L120" s="33">
        <f t="shared" si="32"/>
        <v>5615.5679999999993</v>
      </c>
      <c r="M120" s="36">
        <f t="shared" si="45"/>
        <v>46.791679999999999</v>
      </c>
      <c r="N120" s="33">
        <v>127.09</v>
      </c>
      <c r="O120" s="33">
        <v>441.54</v>
      </c>
      <c r="P120" s="33"/>
      <c r="Q120" s="33">
        <v>40</v>
      </c>
      <c r="R120" s="33">
        <v>467.92</v>
      </c>
      <c r="S120" s="33"/>
      <c r="T120" s="33"/>
      <c r="U120" s="1">
        <f t="shared" si="44"/>
        <v>507.92</v>
      </c>
      <c r="V120" s="36">
        <f t="shared" si="33"/>
        <v>1123.34168</v>
      </c>
      <c r="W120" s="40">
        <f t="shared" si="34"/>
        <v>4492.2263199999998</v>
      </c>
      <c r="X120" s="42"/>
    </row>
    <row r="121" spans="1:24" ht="27.95" customHeight="1" x14ac:dyDescent="0.25">
      <c r="A121" s="37">
        <f>A120+1</f>
        <v>111</v>
      </c>
      <c r="B121" s="30" t="s">
        <v>223</v>
      </c>
      <c r="C121" s="38" t="s">
        <v>222</v>
      </c>
      <c r="D121" s="5">
        <v>289.95</v>
      </c>
      <c r="E121" s="39">
        <f t="shared" si="41"/>
        <v>333.645465</v>
      </c>
      <c r="F121" s="39">
        <f t="shared" si="42"/>
        <v>333.645465</v>
      </c>
      <c r="G121" s="34">
        <v>15.2</v>
      </c>
      <c r="H121" s="34">
        <v>15.2</v>
      </c>
      <c r="I121" s="33">
        <f t="shared" si="43"/>
        <v>4407.24</v>
      </c>
      <c r="J121" s="33">
        <v>100</v>
      </c>
      <c r="K121" s="33">
        <v>1394</v>
      </c>
      <c r="L121" s="33">
        <f t="shared" si="32"/>
        <v>5901.24</v>
      </c>
      <c r="M121" s="36">
        <f t="shared" si="45"/>
        <v>44.072400000000002</v>
      </c>
      <c r="N121" s="33">
        <v>117.92</v>
      </c>
      <c r="O121" s="33">
        <v>484.77</v>
      </c>
      <c r="P121" s="33"/>
      <c r="Q121" s="33"/>
      <c r="R121" s="33"/>
      <c r="S121" s="33"/>
      <c r="T121" s="33"/>
      <c r="U121" s="1">
        <f t="shared" si="44"/>
        <v>0</v>
      </c>
      <c r="V121" s="36">
        <f t="shared" si="33"/>
        <v>646.76239999999996</v>
      </c>
      <c r="W121" s="40">
        <f t="shared" si="34"/>
        <v>5254.4776000000002</v>
      </c>
      <c r="X121" s="42"/>
    </row>
    <row r="122" spans="1:24" ht="27.95" customHeight="1" x14ac:dyDescent="0.25">
      <c r="A122" s="37">
        <f t="shared" si="46"/>
        <v>112</v>
      </c>
      <c r="B122" s="30" t="s">
        <v>225</v>
      </c>
      <c r="C122" s="38" t="s">
        <v>224</v>
      </c>
      <c r="D122" s="5">
        <v>337.42</v>
      </c>
      <c r="E122" s="39">
        <f t="shared" si="41"/>
        <v>388.26919400000003</v>
      </c>
      <c r="F122" s="39">
        <f t="shared" si="42"/>
        <v>388.26919400000003</v>
      </c>
      <c r="G122" s="34">
        <v>15.2</v>
      </c>
      <c r="H122" s="34">
        <v>15.2</v>
      </c>
      <c r="I122" s="33">
        <f t="shared" si="43"/>
        <v>5128.7839999999997</v>
      </c>
      <c r="J122" s="33">
        <v>100</v>
      </c>
      <c r="K122" s="33">
        <v>836.4</v>
      </c>
      <c r="L122" s="33">
        <f t="shared" si="32"/>
        <v>6065.1839999999993</v>
      </c>
      <c r="M122" s="36">
        <f t="shared" si="45"/>
        <v>51.287839999999996</v>
      </c>
      <c r="N122" s="33">
        <v>141.25</v>
      </c>
      <c r="O122" s="33">
        <v>511</v>
      </c>
      <c r="P122" s="33"/>
      <c r="Q122" s="33"/>
      <c r="R122" s="33"/>
      <c r="S122" s="33"/>
      <c r="T122" s="33"/>
      <c r="U122" s="1">
        <f t="shared" si="44"/>
        <v>0</v>
      </c>
      <c r="V122" s="36">
        <f t="shared" si="33"/>
        <v>703.53783999999996</v>
      </c>
      <c r="W122" s="40">
        <f t="shared" si="34"/>
        <v>5361.6461599999993</v>
      </c>
      <c r="X122" s="42"/>
    </row>
    <row r="123" spans="1:24" ht="27.95" customHeight="1" x14ac:dyDescent="0.25">
      <c r="A123" s="37">
        <f t="shared" si="46"/>
        <v>113</v>
      </c>
      <c r="B123" s="37" t="s">
        <v>227</v>
      </c>
      <c r="C123" s="38" t="s">
        <v>226</v>
      </c>
      <c r="D123" s="5">
        <v>314.93</v>
      </c>
      <c r="E123" s="39">
        <f t="shared" si="41"/>
        <v>362.38995100000005</v>
      </c>
      <c r="F123" s="39">
        <f t="shared" si="42"/>
        <v>362.38995100000005</v>
      </c>
      <c r="G123" s="34">
        <v>15.2</v>
      </c>
      <c r="H123" s="34">
        <v>15.2</v>
      </c>
      <c r="I123" s="33">
        <f t="shared" si="43"/>
        <v>4786.9359999999997</v>
      </c>
      <c r="J123" s="33">
        <v>100</v>
      </c>
      <c r="K123" s="33">
        <v>2230.4</v>
      </c>
      <c r="L123" s="33">
        <f t="shared" ref="L123:L147" si="47">SUM(I123+J123+K123)</f>
        <v>7117.3359999999993</v>
      </c>
      <c r="M123" s="36">
        <f t="shared" si="45"/>
        <v>47.86936</v>
      </c>
      <c r="N123" s="33">
        <v>130.47</v>
      </c>
      <c r="O123" s="33">
        <v>689.9</v>
      </c>
      <c r="P123" s="33"/>
      <c r="Q123" s="33"/>
      <c r="R123" s="33"/>
      <c r="S123" s="33">
        <v>6249.1</v>
      </c>
      <c r="T123" s="33"/>
      <c r="U123" s="1">
        <f t="shared" si="44"/>
        <v>6249.1</v>
      </c>
      <c r="V123" s="36">
        <f t="shared" si="33"/>
        <v>7117.3393599999999</v>
      </c>
      <c r="W123" s="40">
        <f t="shared" si="34"/>
        <v>-3.3600000006117625E-3</v>
      </c>
      <c r="X123" s="42"/>
    </row>
    <row r="124" spans="1:24" ht="27.95" customHeight="1" x14ac:dyDescent="0.25">
      <c r="A124" s="37">
        <f t="shared" si="46"/>
        <v>114</v>
      </c>
      <c r="B124" s="30" t="s">
        <v>230</v>
      </c>
      <c r="C124" s="46" t="s">
        <v>228</v>
      </c>
      <c r="D124" s="5">
        <v>314.93</v>
      </c>
      <c r="E124" s="39">
        <f t="shared" si="41"/>
        <v>362.38995100000005</v>
      </c>
      <c r="F124" s="39">
        <f t="shared" si="42"/>
        <v>362.38995100000005</v>
      </c>
      <c r="G124" s="34">
        <v>15.2</v>
      </c>
      <c r="H124" s="34">
        <v>15.2</v>
      </c>
      <c r="I124" s="33">
        <f t="shared" si="43"/>
        <v>4786.9359999999997</v>
      </c>
      <c r="J124" s="33">
        <v>100</v>
      </c>
      <c r="K124" s="33">
        <v>1672.8</v>
      </c>
      <c r="L124" s="33">
        <f t="shared" si="47"/>
        <v>6559.7359999999999</v>
      </c>
      <c r="M124" s="36">
        <f t="shared" si="45"/>
        <v>47.86936</v>
      </c>
      <c r="N124" s="33">
        <v>130.47</v>
      </c>
      <c r="O124" s="33">
        <v>590.13</v>
      </c>
      <c r="P124" s="33"/>
      <c r="Q124" s="33"/>
      <c r="R124" s="33"/>
      <c r="S124" s="33"/>
      <c r="T124" s="33"/>
      <c r="U124" s="1">
        <f t="shared" si="44"/>
        <v>0</v>
      </c>
      <c r="V124" s="36">
        <f t="shared" ref="V124:V147" si="48">M124+N124+O124+P124+Q124+R124+S124+T124</f>
        <v>768.46936000000005</v>
      </c>
      <c r="W124" s="40">
        <f t="shared" ref="W124:W147" si="49">L124-V124</f>
        <v>5791.2666399999998</v>
      </c>
      <c r="X124" s="42"/>
    </row>
    <row r="125" spans="1:24" ht="27.95" customHeight="1" x14ac:dyDescent="0.25">
      <c r="A125" s="37">
        <f t="shared" si="46"/>
        <v>115</v>
      </c>
      <c r="B125" s="30" t="s">
        <v>232</v>
      </c>
      <c r="C125" s="38" t="s">
        <v>231</v>
      </c>
      <c r="D125" s="5">
        <v>314.93</v>
      </c>
      <c r="E125" s="39">
        <f t="shared" si="41"/>
        <v>362.38995100000005</v>
      </c>
      <c r="F125" s="39">
        <f t="shared" si="42"/>
        <v>362.38995100000005</v>
      </c>
      <c r="G125" s="34">
        <v>15.2</v>
      </c>
      <c r="H125" s="34">
        <v>15.2</v>
      </c>
      <c r="I125" s="33">
        <f t="shared" si="43"/>
        <v>4786.9359999999997</v>
      </c>
      <c r="J125" s="33">
        <v>100</v>
      </c>
      <c r="K125" s="33">
        <v>1115.2</v>
      </c>
      <c r="L125" s="33">
        <f t="shared" si="47"/>
        <v>6002.1359999999995</v>
      </c>
      <c r="M125" s="36">
        <f t="shared" si="45"/>
        <v>47.86936</v>
      </c>
      <c r="N125" s="33">
        <v>130.47</v>
      </c>
      <c r="O125" s="33">
        <v>500.92</v>
      </c>
      <c r="P125" s="33"/>
      <c r="Q125" s="33"/>
      <c r="R125" s="33"/>
      <c r="S125" s="33"/>
      <c r="T125" s="33"/>
      <c r="U125" s="1">
        <f t="shared" si="44"/>
        <v>0</v>
      </c>
      <c r="V125" s="36">
        <f t="shared" si="48"/>
        <v>679.25936000000002</v>
      </c>
      <c r="W125" s="40">
        <f t="shared" si="49"/>
        <v>5322.8766399999995</v>
      </c>
      <c r="X125" s="42"/>
    </row>
    <row r="126" spans="1:24" ht="27.95" customHeight="1" x14ac:dyDescent="0.25">
      <c r="A126" s="37">
        <f t="shared" si="46"/>
        <v>116</v>
      </c>
      <c r="B126" s="37" t="s">
        <v>272</v>
      </c>
      <c r="C126" s="38" t="s">
        <v>233</v>
      </c>
      <c r="D126" s="5">
        <v>314.93</v>
      </c>
      <c r="E126" s="39">
        <f t="shared" si="41"/>
        <v>362.38995100000005</v>
      </c>
      <c r="F126" s="39">
        <f t="shared" si="42"/>
        <v>362.38995100000005</v>
      </c>
      <c r="G126" s="34">
        <v>15.2</v>
      </c>
      <c r="H126" s="34">
        <v>15.2</v>
      </c>
      <c r="I126" s="33">
        <f t="shared" si="43"/>
        <v>4786.9359999999997</v>
      </c>
      <c r="J126" s="33">
        <v>100</v>
      </c>
      <c r="K126" s="33">
        <v>1672.8</v>
      </c>
      <c r="L126" s="33">
        <f t="shared" si="47"/>
        <v>6559.7359999999999</v>
      </c>
      <c r="M126" s="36">
        <f t="shared" si="45"/>
        <v>47.86936</v>
      </c>
      <c r="N126" s="33">
        <v>130.47</v>
      </c>
      <c r="O126" s="33">
        <v>590.13</v>
      </c>
      <c r="P126" s="33"/>
      <c r="Q126" s="33"/>
      <c r="R126" s="33"/>
      <c r="S126" s="33"/>
      <c r="T126" s="33"/>
      <c r="U126" s="1">
        <f t="shared" si="44"/>
        <v>0</v>
      </c>
      <c r="V126" s="36">
        <f t="shared" si="48"/>
        <v>768.46936000000005</v>
      </c>
      <c r="W126" s="40">
        <f t="shared" si="49"/>
        <v>5791.2666399999998</v>
      </c>
      <c r="X126" s="42"/>
    </row>
    <row r="127" spans="1:24" ht="27.95" customHeight="1" x14ac:dyDescent="0.25">
      <c r="A127" s="37">
        <f t="shared" si="46"/>
        <v>117</v>
      </c>
      <c r="B127" s="30" t="s">
        <v>321</v>
      </c>
      <c r="C127" s="46" t="s">
        <v>229</v>
      </c>
      <c r="D127" s="5">
        <v>314.93</v>
      </c>
      <c r="E127" s="39">
        <f t="shared" si="41"/>
        <v>362.38995100000005</v>
      </c>
      <c r="F127" s="39">
        <f t="shared" si="42"/>
        <v>362.38995100000005</v>
      </c>
      <c r="G127" s="34">
        <v>15.2</v>
      </c>
      <c r="H127" s="34">
        <v>15.2</v>
      </c>
      <c r="I127" s="33">
        <f t="shared" si="43"/>
        <v>4786.9359999999997</v>
      </c>
      <c r="J127" s="33">
        <v>100</v>
      </c>
      <c r="K127" s="33"/>
      <c r="L127" s="33">
        <f t="shared" si="47"/>
        <v>4886.9359999999997</v>
      </c>
      <c r="M127" s="36">
        <f t="shared" si="45"/>
        <v>47.86936</v>
      </c>
      <c r="N127" s="33">
        <v>130.47</v>
      </c>
      <c r="O127" s="33">
        <v>124.77</v>
      </c>
      <c r="P127" s="33"/>
      <c r="Q127" s="33"/>
      <c r="R127" s="33"/>
      <c r="S127" s="33"/>
      <c r="T127" s="33"/>
      <c r="U127" s="1">
        <f t="shared" si="44"/>
        <v>0</v>
      </c>
      <c r="V127" s="36">
        <f t="shared" si="48"/>
        <v>303.10935999999998</v>
      </c>
      <c r="W127" s="40">
        <f t="shared" si="49"/>
        <v>4583.8266399999993</v>
      </c>
      <c r="X127" s="42"/>
    </row>
    <row r="128" spans="1:24" ht="27.95" customHeight="1" x14ac:dyDescent="0.25">
      <c r="A128" s="37">
        <f>A127+1</f>
        <v>118</v>
      </c>
      <c r="B128" s="30" t="s">
        <v>234</v>
      </c>
      <c r="C128" s="38" t="s">
        <v>322</v>
      </c>
      <c r="D128" s="5">
        <v>470.55</v>
      </c>
      <c r="E128" s="39">
        <f>D128*1.1507</f>
        <v>541.46188500000005</v>
      </c>
      <c r="F128" s="39">
        <f>E128</f>
        <v>541.46188500000005</v>
      </c>
      <c r="G128" s="34">
        <v>15.2</v>
      </c>
      <c r="H128" s="34">
        <v>15.2</v>
      </c>
      <c r="I128" s="33">
        <f>D128*H128</f>
        <v>7152.36</v>
      </c>
      <c r="J128" s="33">
        <v>100</v>
      </c>
      <c r="K128" s="33"/>
      <c r="L128" s="33">
        <f t="shared" si="47"/>
        <v>7252.36</v>
      </c>
      <c r="M128" s="36">
        <v>0</v>
      </c>
      <c r="N128" s="33">
        <v>208.09</v>
      </c>
      <c r="O128" s="33">
        <v>714.09</v>
      </c>
      <c r="P128" s="33"/>
      <c r="Q128" s="33"/>
      <c r="R128" s="33"/>
      <c r="S128" s="33"/>
      <c r="T128" s="33"/>
      <c r="U128" s="1">
        <f t="shared" ref="U128:U138" si="50">SUM(P128+Q128+R128+S128+T128)</f>
        <v>0</v>
      </c>
      <c r="V128" s="36">
        <f t="shared" si="48"/>
        <v>922.18000000000006</v>
      </c>
      <c r="W128" s="40">
        <f t="shared" si="49"/>
        <v>6330.1799999999994</v>
      </c>
      <c r="X128" s="42"/>
    </row>
    <row r="129" spans="1:26" ht="27.95" customHeight="1" x14ac:dyDescent="0.25">
      <c r="A129" s="37">
        <f>A128+1</f>
        <v>119</v>
      </c>
      <c r="B129" s="30" t="s">
        <v>236</v>
      </c>
      <c r="C129" s="38" t="s">
        <v>235</v>
      </c>
      <c r="D129" s="5">
        <v>405.6</v>
      </c>
      <c r="E129" s="39">
        <f t="shared" ref="E129:E138" si="51">D129*1.1507</f>
        <v>466.72392000000002</v>
      </c>
      <c r="F129" s="39">
        <f t="shared" ref="F129:F146" si="52">E129</f>
        <v>466.72392000000002</v>
      </c>
      <c r="G129" s="34">
        <v>15.2</v>
      </c>
      <c r="H129" s="34">
        <v>15.2</v>
      </c>
      <c r="I129" s="33">
        <f t="shared" ref="I129:I138" si="53">D129*H129</f>
        <v>6165.12</v>
      </c>
      <c r="J129" s="33">
        <v>100</v>
      </c>
      <c r="K129" s="33">
        <v>1394</v>
      </c>
      <c r="L129" s="33">
        <f t="shared" si="47"/>
        <v>7659.12</v>
      </c>
      <c r="M129" s="36">
        <f t="shared" ref="M129:M134" si="54">I129*1%</f>
        <v>61.651200000000003</v>
      </c>
      <c r="N129" s="33">
        <v>173.91</v>
      </c>
      <c r="O129" s="33">
        <v>786.98</v>
      </c>
      <c r="P129" s="33"/>
      <c r="Q129" s="33"/>
      <c r="R129" s="33"/>
      <c r="S129" s="33"/>
      <c r="T129" s="33"/>
      <c r="U129" s="1">
        <f t="shared" si="50"/>
        <v>0</v>
      </c>
      <c r="V129" s="36">
        <f t="shared" si="48"/>
        <v>1022.5412</v>
      </c>
      <c r="W129" s="40">
        <f t="shared" si="49"/>
        <v>6636.5788000000002</v>
      </c>
      <c r="X129" s="47"/>
    </row>
    <row r="130" spans="1:26" ht="27.95" customHeight="1" x14ac:dyDescent="0.25">
      <c r="A130" s="37">
        <f t="shared" ref="A130:A138" si="55">A129+1</f>
        <v>120</v>
      </c>
      <c r="B130" s="30" t="s">
        <v>238</v>
      </c>
      <c r="C130" s="38" t="s">
        <v>237</v>
      </c>
      <c r="D130" s="5">
        <v>382.2</v>
      </c>
      <c r="E130" s="39">
        <f t="shared" si="51"/>
        <v>439.79754000000003</v>
      </c>
      <c r="F130" s="39">
        <f t="shared" si="52"/>
        <v>439.79754000000003</v>
      </c>
      <c r="G130" s="34">
        <v>15.2</v>
      </c>
      <c r="H130" s="34">
        <v>15.2</v>
      </c>
      <c r="I130" s="33">
        <f t="shared" si="53"/>
        <v>5809.44</v>
      </c>
      <c r="J130" s="33">
        <v>100</v>
      </c>
      <c r="K130" s="33">
        <v>1394</v>
      </c>
      <c r="L130" s="33">
        <f t="shared" si="47"/>
        <v>7303.44</v>
      </c>
      <c r="M130" s="36">
        <f t="shared" si="54"/>
        <v>58.0944</v>
      </c>
      <c r="N130" s="33">
        <v>162.69999999999999</v>
      </c>
      <c r="O130" s="33">
        <v>723.25</v>
      </c>
      <c r="P130" s="33"/>
      <c r="Q130" s="33"/>
      <c r="R130" s="33"/>
      <c r="S130" s="33"/>
      <c r="T130" s="33"/>
      <c r="U130" s="1">
        <f t="shared" si="50"/>
        <v>0</v>
      </c>
      <c r="V130" s="36">
        <f t="shared" si="48"/>
        <v>944.0444</v>
      </c>
      <c r="W130" s="40">
        <f t="shared" si="49"/>
        <v>6359.3955999999998</v>
      </c>
      <c r="X130" s="47"/>
    </row>
    <row r="131" spans="1:26" ht="27.95" customHeight="1" x14ac:dyDescent="0.25">
      <c r="A131" s="37">
        <f>A130+1</f>
        <v>121</v>
      </c>
      <c r="B131" s="30" t="s">
        <v>240</v>
      </c>
      <c r="C131" s="38" t="s">
        <v>239</v>
      </c>
      <c r="D131" s="5">
        <v>392.01</v>
      </c>
      <c r="E131" s="39">
        <f t="shared" si="51"/>
        <v>451.08590700000002</v>
      </c>
      <c r="F131" s="39">
        <f t="shared" si="52"/>
        <v>451.08590700000002</v>
      </c>
      <c r="G131" s="34">
        <v>15.2</v>
      </c>
      <c r="H131" s="34">
        <v>15.2</v>
      </c>
      <c r="I131" s="33">
        <f t="shared" si="53"/>
        <v>5958.5519999999997</v>
      </c>
      <c r="J131" s="33">
        <v>100</v>
      </c>
      <c r="K131" s="33">
        <v>1951.6</v>
      </c>
      <c r="L131" s="33">
        <f t="shared" si="47"/>
        <v>8010.152</v>
      </c>
      <c r="M131" s="36">
        <f t="shared" si="54"/>
        <v>59.585519999999995</v>
      </c>
      <c r="N131" s="33">
        <v>167.4</v>
      </c>
      <c r="O131" s="33">
        <v>855.61</v>
      </c>
      <c r="P131" s="33"/>
      <c r="Q131" s="33"/>
      <c r="R131" s="33"/>
      <c r="S131" s="33"/>
      <c r="T131" s="33"/>
      <c r="U131" s="1">
        <f t="shared" si="50"/>
        <v>0</v>
      </c>
      <c r="V131" s="36">
        <f t="shared" si="48"/>
        <v>1082.5955200000001</v>
      </c>
      <c r="W131" s="40">
        <f t="shared" si="49"/>
        <v>6927.5564800000002</v>
      </c>
      <c r="X131" s="42"/>
    </row>
    <row r="132" spans="1:26" ht="30" customHeight="1" x14ac:dyDescent="0.25">
      <c r="A132" s="37">
        <f t="shared" si="55"/>
        <v>122</v>
      </c>
      <c r="B132" s="37" t="s">
        <v>242</v>
      </c>
      <c r="C132" s="38" t="s">
        <v>241</v>
      </c>
      <c r="D132" s="5">
        <v>392.01</v>
      </c>
      <c r="E132" s="39">
        <f t="shared" si="51"/>
        <v>451.08590700000002</v>
      </c>
      <c r="F132" s="39">
        <f t="shared" si="52"/>
        <v>451.08590700000002</v>
      </c>
      <c r="G132" s="34">
        <v>15.2</v>
      </c>
      <c r="H132" s="34">
        <v>15.2</v>
      </c>
      <c r="I132" s="33">
        <f t="shared" si="53"/>
        <v>5958.5519999999997</v>
      </c>
      <c r="J132" s="33">
        <v>100</v>
      </c>
      <c r="K132" s="33">
        <v>1115.2</v>
      </c>
      <c r="L132" s="33">
        <f t="shared" si="47"/>
        <v>7173.7519999999995</v>
      </c>
      <c r="M132" s="36">
        <f t="shared" si="54"/>
        <v>59.585519999999995</v>
      </c>
      <c r="N132" s="33">
        <v>167.4</v>
      </c>
      <c r="O132" s="33">
        <v>700.01</v>
      </c>
      <c r="P132" s="33"/>
      <c r="Q132" s="33"/>
      <c r="R132" s="33"/>
      <c r="S132" s="33"/>
      <c r="T132" s="33"/>
      <c r="U132" s="1">
        <f t="shared" si="50"/>
        <v>0</v>
      </c>
      <c r="V132" s="36">
        <f t="shared" si="48"/>
        <v>926.99551999999994</v>
      </c>
      <c r="W132" s="40">
        <f t="shared" si="49"/>
        <v>6246.75648</v>
      </c>
      <c r="X132" s="42"/>
    </row>
    <row r="133" spans="1:26" ht="27.95" customHeight="1" x14ac:dyDescent="0.25">
      <c r="A133" s="37">
        <f t="shared" si="55"/>
        <v>123</v>
      </c>
      <c r="B133" s="37" t="s">
        <v>244</v>
      </c>
      <c r="C133" s="46" t="s">
        <v>243</v>
      </c>
      <c r="D133" s="5">
        <v>392.01</v>
      </c>
      <c r="E133" s="39">
        <f t="shared" si="51"/>
        <v>451.08590700000002</v>
      </c>
      <c r="F133" s="39">
        <f t="shared" si="52"/>
        <v>451.08590700000002</v>
      </c>
      <c r="G133" s="49">
        <v>15.2</v>
      </c>
      <c r="H133" s="34">
        <v>15.2</v>
      </c>
      <c r="I133" s="33">
        <f t="shared" si="53"/>
        <v>5958.5519999999997</v>
      </c>
      <c r="J133" s="33">
        <v>100</v>
      </c>
      <c r="K133" s="33">
        <v>836.4</v>
      </c>
      <c r="L133" s="33">
        <f t="shared" si="47"/>
        <v>6894.9519999999993</v>
      </c>
      <c r="M133" s="36">
        <f t="shared" si="54"/>
        <v>59.585519999999995</v>
      </c>
      <c r="N133" s="33">
        <v>167.4</v>
      </c>
      <c r="O133" s="33">
        <v>650.04</v>
      </c>
      <c r="P133" s="33"/>
      <c r="Q133" s="33"/>
      <c r="R133" s="33"/>
      <c r="S133" s="33"/>
      <c r="T133" s="33"/>
      <c r="U133" s="1">
        <f t="shared" si="50"/>
        <v>0</v>
      </c>
      <c r="V133" s="36">
        <f t="shared" si="48"/>
        <v>877.02551999999991</v>
      </c>
      <c r="W133" s="40">
        <f t="shared" si="49"/>
        <v>6017.9264799999992</v>
      </c>
      <c r="X133" s="51"/>
    </row>
    <row r="134" spans="1:26" ht="27.95" customHeight="1" x14ac:dyDescent="0.25">
      <c r="A134" s="37">
        <f t="shared" si="55"/>
        <v>124</v>
      </c>
      <c r="B134" s="37" t="s">
        <v>296</v>
      </c>
      <c r="C134" s="46" t="s">
        <v>245</v>
      </c>
      <c r="D134" s="5">
        <v>392.01</v>
      </c>
      <c r="E134" s="39">
        <f t="shared" si="51"/>
        <v>451.08590700000002</v>
      </c>
      <c r="F134" s="39">
        <f t="shared" si="52"/>
        <v>451.08590700000002</v>
      </c>
      <c r="G134" s="49">
        <v>15.2</v>
      </c>
      <c r="H134" s="34">
        <v>15.2</v>
      </c>
      <c r="I134" s="33">
        <f t="shared" si="53"/>
        <v>5958.5519999999997</v>
      </c>
      <c r="J134" s="33">
        <v>100</v>
      </c>
      <c r="K134" s="33"/>
      <c r="L134" s="33">
        <f t="shared" si="47"/>
        <v>6058.5519999999997</v>
      </c>
      <c r="M134" s="36">
        <f t="shared" si="54"/>
        <v>59.585519999999995</v>
      </c>
      <c r="N134" s="33">
        <v>167.4</v>
      </c>
      <c r="O134" s="33">
        <v>509.94</v>
      </c>
      <c r="P134" s="33"/>
      <c r="Q134" s="33"/>
      <c r="R134" s="33"/>
      <c r="S134" s="33"/>
      <c r="T134" s="33"/>
      <c r="U134" s="1">
        <f t="shared" si="50"/>
        <v>0</v>
      </c>
      <c r="V134" s="36">
        <f t="shared" si="48"/>
        <v>736.92552000000001</v>
      </c>
      <c r="W134" s="40">
        <f t="shared" si="49"/>
        <v>5321.6264799999999</v>
      </c>
      <c r="X134" s="51"/>
    </row>
    <row r="135" spans="1:26" ht="27.95" customHeight="1" x14ac:dyDescent="0.25">
      <c r="A135" s="37">
        <f>A134+1</f>
        <v>125</v>
      </c>
      <c r="B135" s="30" t="s">
        <v>299</v>
      </c>
      <c r="C135" s="46" t="s">
        <v>297</v>
      </c>
      <c r="D135" s="5">
        <v>392.01</v>
      </c>
      <c r="E135" s="39">
        <f t="shared" si="51"/>
        <v>451.08590700000002</v>
      </c>
      <c r="F135" s="39">
        <f t="shared" si="52"/>
        <v>451.08590700000002</v>
      </c>
      <c r="G135" s="49">
        <v>15.2</v>
      </c>
      <c r="H135" s="34">
        <v>15.2</v>
      </c>
      <c r="I135" s="33">
        <f t="shared" si="53"/>
        <v>5958.5519999999997</v>
      </c>
      <c r="J135" s="33">
        <v>100</v>
      </c>
      <c r="K135" s="33"/>
      <c r="L135" s="33">
        <f t="shared" si="47"/>
        <v>6058.5519999999997</v>
      </c>
      <c r="M135" s="36">
        <v>0</v>
      </c>
      <c r="N135" s="33">
        <v>167.4</v>
      </c>
      <c r="O135" s="33">
        <v>509.94</v>
      </c>
      <c r="P135" s="33"/>
      <c r="Q135" s="33"/>
      <c r="R135" s="33"/>
      <c r="S135" s="33"/>
      <c r="T135" s="33"/>
      <c r="U135" s="1">
        <f t="shared" si="50"/>
        <v>0</v>
      </c>
      <c r="V135" s="36">
        <f t="shared" si="48"/>
        <v>677.34</v>
      </c>
      <c r="W135" s="40">
        <f t="shared" si="49"/>
        <v>5381.2119999999995</v>
      </c>
      <c r="X135" s="51"/>
    </row>
    <row r="136" spans="1:26" ht="27.95" customHeight="1" x14ac:dyDescent="0.25">
      <c r="A136" s="37">
        <f>A135+1</f>
        <v>126</v>
      </c>
      <c r="B136" s="30" t="s">
        <v>246</v>
      </c>
      <c r="C136" s="38" t="s">
        <v>300</v>
      </c>
      <c r="D136" s="5">
        <v>392.01</v>
      </c>
      <c r="E136" s="39">
        <f t="shared" si="51"/>
        <v>451.08590700000002</v>
      </c>
      <c r="F136" s="39">
        <f t="shared" si="52"/>
        <v>451.08590700000002</v>
      </c>
      <c r="G136" s="34">
        <v>15.2</v>
      </c>
      <c r="H136" s="34">
        <v>15.2</v>
      </c>
      <c r="I136" s="33">
        <f t="shared" si="53"/>
        <v>5958.5519999999997</v>
      </c>
      <c r="J136" s="33">
        <v>100</v>
      </c>
      <c r="K136" s="33"/>
      <c r="L136" s="33">
        <f t="shared" si="47"/>
        <v>6058.5519999999997</v>
      </c>
      <c r="M136" s="36">
        <f>I136*1%</f>
        <v>59.585519999999995</v>
      </c>
      <c r="N136" s="33">
        <v>167.4</v>
      </c>
      <c r="O136" s="33">
        <v>509.94</v>
      </c>
      <c r="P136" s="33"/>
      <c r="Q136" s="33"/>
      <c r="R136" s="33"/>
      <c r="S136" s="33"/>
      <c r="T136" s="33"/>
      <c r="U136" s="1">
        <f t="shared" si="50"/>
        <v>0</v>
      </c>
      <c r="V136" s="36">
        <f t="shared" si="48"/>
        <v>736.92552000000001</v>
      </c>
      <c r="W136" s="40">
        <f t="shared" si="49"/>
        <v>5321.6264799999999</v>
      </c>
    </row>
    <row r="137" spans="1:26" ht="27.95" customHeight="1" x14ac:dyDescent="0.25">
      <c r="A137" s="37">
        <f>A136+1</f>
        <v>127</v>
      </c>
      <c r="B137" s="30" t="s">
        <v>248</v>
      </c>
      <c r="C137" s="38" t="s">
        <v>247</v>
      </c>
      <c r="D137" s="5">
        <v>314.93</v>
      </c>
      <c r="E137" s="39">
        <f t="shared" si="51"/>
        <v>362.38995100000005</v>
      </c>
      <c r="F137" s="39">
        <f t="shared" si="52"/>
        <v>362.38995100000005</v>
      </c>
      <c r="G137" s="34">
        <v>15.2</v>
      </c>
      <c r="H137" s="34">
        <v>15.2</v>
      </c>
      <c r="I137" s="33">
        <f t="shared" si="53"/>
        <v>4786.9359999999997</v>
      </c>
      <c r="J137" s="33">
        <v>100</v>
      </c>
      <c r="K137" s="33">
        <v>1951.6</v>
      </c>
      <c r="L137" s="33">
        <f t="shared" si="47"/>
        <v>6838.5360000000001</v>
      </c>
      <c r="M137" s="36">
        <f>I137*1%</f>
        <v>47.86936</v>
      </c>
      <c r="N137" s="33">
        <v>130.47</v>
      </c>
      <c r="O137" s="33">
        <v>639.94000000000005</v>
      </c>
      <c r="P137" s="33"/>
      <c r="Q137" s="33"/>
      <c r="R137" s="33"/>
      <c r="S137" s="33"/>
      <c r="T137" s="33"/>
      <c r="U137" s="1">
        <f t="shared" si="50"/>
        <v>0</v>
      </c>
      <c r="V137" s="36">
        <f t="shared" si="48"/>
        <v>818.27936</v>
      </c>
      <c r="W137" s="40">
        <f t="shared" si="49"/>
        <v>6020.2566399999996</v>
      </c>
      <c r="X137" s="42"/>
    </row>
    <row r="138" spans="1:26" ht="27.95" customHeight="1" x14ac:dyDescent="0.25">
      <c r="A138" s="37">
        <f t="shared" si="55"/>
        <v>128</v>
      </c>
      <c r="B138" s="30" t="s">
        <v>254</v>
      </c>
      <c r="C138" s="46" t="s">
        <v>249</v>
      </c>
      <c r="D138" s="5">
        <v>314.93</v>
      </c>
      <c r="E138" s="39">
        <f t="shared" si="51"/>
        <v>362.38995100000005</v>
      </c>
      <c r="F138" s="39">
        <f t="shared" si="52"/>
        <v>362.38995100000005</v>
      </c>
      <c r="G138" s="34">
        <v>15.2</v>
      </c>
      <c r="H138" s="34">
        <v>15.2</v>
      </c>
      <c r="I138" s="33">
        <f t="shared" si="53"/>
        <v>4786.9359999999997</v>
      </c>
      <c r="J138" s="33">
        <v>100</v>
      </c>
      <c r="K138" s="33">
        <v>1394</v>
      </c>
      <c r="L138" s="33">
        <f t="shared" si="47"/>
        <v>6280.9359999999997</v>
      </c>
      <c r="M138" s="36">
        <f>I138*1%</f>
        <v>47.86936</v>
      </c>
      <c r="N138" s="33">
        <v>130.47</v>
      </c>
      <c r="O138" s="33">
        <v>545.52</v>
      </c>
      <c r="P138" s="33">
        <v>314.93</v>
      </c>
      <c r="Q138" s="33"/>
      <c r="R138" s="33"/>
      <c r="S138" s="33"/>
      <c r="T138" s="33"/>
      <c r="U138" s="1">
        <f t="shared" si="50"/>
        <v>314.93</v>
      </c>
      <c r="V138" s="36">
        <f t="shared" si="48"/>
        <v>1038.78936</v>
      </c>
      <c r="W138" s="40">
        <f t="shared" si="49"/>
        <v>5242.1466399999999</v>
      </c>
      <c r="X138" s="43"/>
    </row>
    <row r="139" spans="1:26" ht="27.95" customHeight="1" x14ac:dyDescent="0.25">
      <c r="A139" s="37">
        <f>A138+1</f>
        <v>129</v>
      </c>
      <c r="B139" s="30" t="s">
        <v>64</v>
      </c>
      <c r="C139" s="48" t="s">
        <v>255</v>
      </c>
      <c r="D139" s="5">
        <v>481.39</v>
      </c>
      <c r="E139" s="39">
        <f>D139*1.1507</f>
        <v>553.935473</v>
      </c>
      <c r="F139" s="39">
        <f t="shared" si="52"/>
        <v>553.935473</v>
      </c>
      <c r="G139" s="37">
        <v>15.2</v>
      </c>
      <c r="H139" s="34">
        <v>15.2</v>
      </c>
      <c r="I139" s="33">
        <f>D139*H139</f>
        <v>7317.1279999999997</v>
      </c>
      <c r="J139" s="33">
        <v>100</v>
      </c>
      <c r="K139" s="33">
        <v>836.4</v>
      </c>
      <c r="L139" s="33">
        <f t="shared" si="47"/>
        <v>8253.5280000000002</v>
      </c>
      <c r="M139" s="36">
        <v>0</v>
      </c>
      <c r="N139" s="33">
        <v>210.21</v>
      </c>
      <c r="O139" s="33">
        <v>743.62</v>
      </c>
      <c r="P139" s="33"/>
      <c r="Q139" s="33"/>
      <c r="R139" s="33"/>
      <c r="S139" s="33"/>
      <c r="T139" s="33"/>
      <c r="U139" s="1">
        <f>SUM(P139+Q139+R139+S139+T139)</f>
        <v>0</v>
      </c>
      <c r="V139" s="36">
        <f t="shared" si="48"/>
        <v>953.83</v>
      </c>
      <c r="W139" s="40">
        <f t="shared" si="49"/>
        <v>7299.6980000000003</v>
      </c>
      <c r="X139" s="42"/>
    </row>
    <row r="140" spans="1:26" ht="27.95" customHeight="1" x14ac:dyDescent="0.3">
      <c r="A140" s="37">
        <f>A139+1</f>
        <v>130</v>
      </c>
      <c r="B140" s="44" t="s">
        <v>47</v>
      </c>
      <c r="C140" s="38" t="s">
        <v>65</v>
      </c>
      <c r="D140" s="5">
        <v>467.97</v>
      </c>
      <c r="E140" s="39">
        <f>D140*1.1507</f>
        <v>538.49307900000008</v>
      </c>
      <c r="F140" s="39">
        <f t="shared" si="52"/>
        <v>538.49307900000008</v>
      </c>
      <c r="G140" s="34">
        <v>15.2</v>
      </c>
      <c r="H140" s="34">
        <v>15.2</v>
      </c>
      <c r="I140" s="33">
        <f>D140*H140</f>
        <v>7113.1440000000002</v>
      </c>
      <c r="J140" s="33">
        <v>100</v>
      </c>
      <c r="K140" s="33">
        <v>1672.8</v>
      </c>
      <c r="L140" s="33">
        <f t="shared" si="47"/>
        <v>8885.9439999999995</v>
      </c>
      <c r="M140" s="36">
        <f>I140*1%</f>
        <v>71.131439999999998</v>
      </c>
      <c r="N140" s="33">
        <v>203.77</v>
      </c>
      <c r="O140" s="33">
        <v>1042.68</v>
      </c>
      <c r="P140" s="33"/>
      <c r="Q140" s="33"/>
      <c r="R140" s="36"/>
      <c r="S140" s="36"/>
      <c r="T140" s="33"/>
      <c r="U140" s="1">
        <f>SUM(P140+Q140+R140+S140+T140)</f>
        <v>0</v>
      </c>
      <c r="V140" s="36">
        <f t="shared" si="48"/>
        <v>1317.5814399999999</v>
      </c>
      <c r="W140" s="40">
        <f t="shared" si="49"/>
        <v>7568.3625599999996</v>
      </c>
      <c r="X140" s="42"/>
      <c r="Y140" s="36"/>
    </row>
    <row r="141" spans="1:26" ht="27.95" customHeight="1" x14ac:dyDescent="0.3">
      <c r="A141" s="37">
        <f>A140+1</f>
        <v>131</v>
      </c>
      <c r="B141" s="30" t="s">
        <v>256</v>
      </c>
      <c r="C141" s="45" t="s">
        <v>271</v>
      </c>
      <c r="D141" s="5">
        <v>357.77</v>
      </c>
      <c r="E141" s="39">
        <f>D141*1.1507</f>
        <v>411.68593900000002</v>
      </c>
      <c r="F141" s="39">
        <f>E141</f>
        <v>411.68593900000002</v>
      </c>
      <c r="G141" s="34">
        <v>15.2</v>
      </c>
      <c r="H141" s="34">
        <v>15.2</v>
      </c>
      <c r="I141" s="33">
        <f>D141*H141</f>
        <v>5438.1039999999994</v>
      </c>
      <c r="J141" s="33">
        <v>100</v>
      </c>
      <c r="K141" s="33"/>
      <c r="L141" s="33">
        <f t="shared" si="47"/>
        <v>5538.1039999999994</v>
      </c>
      <c r="M141" s="36">
        <f>I141*1%</f>
        <v>54.381039999999992</v>
      </c>
      <c r="N141" s="33">
        <v>151.01</v>
      </c>
      <c r="O141" s="33">
        <v>433.12</v>
      </c>
      <c r="P141" s="33"/>
      <c r="Q141" s="33"/>
      <c r="R141" s="33"/>
      <c r="S141" s="33"/>
      <c r="T141" s="33"/>
      <c r="U141" s="1">
        <f>SUM(P141+Q141+R141+S141+T141)</f>
        <v>0</v>
      </c>
      <c r="V141" s="36">
        <f t="shared" si="48"/>
        <v>638.51103999999998</v>
      </c>
      <c r="W141" s="40">
        <f t="shared" si="49"/>
        <v>4899.592959999999</v>
      </c>
      <c r="X141" s="42"/>
    </row>
    <row r="142" spans="1:26" ht="27.95" customHeight="1" x14ac:dyDescent="0.25">
      <c r="A142" s="37">
        <f>A141+1</f>
        <v>132</v>
      </c>
      <c r="B142" s="37" t="s">
        <v>310</v>
      </c>
      <c r="C142" s="38" t="s">
        <v>257</v>
      </c>
      <c r="D142" s="5">
        <v>449.04</v>
      </c>
      <c r="E142" s="39">
        <f>D142*1.1507</f>
        <v>516.710328</v>
      </c>
      <c r="F142" s="39">
        <f t="shared" si="52"/>
        <v>516.710328</v>
      </c>
      <c r="G142" s="34">
        <v>15.2</v>
      </c>
      <c r="H142" s="34">
        <v>15.2</v>
      </c>
      <c r="I142" s="33">
        <f>D142*H142</f>
        <v>6825.4080000000004</v>
      </c>
      <c r="J142" s="33">
        <v>100</v>
      </c>
      <c r="K142" s="33">
        <v>1672.8</v>
      </c>
      <c r="L142" s="33">
        <f t="shared" si="47"/>
        <v>8598.2080000000005</v>
      </c>
      <c r="M142" s="36">
        <f>I142*1%</f>
        <v>68.254080000000002</v>
      </c>
      <c r="N142" s="33">
        <v>194.71</v>
      </c>
      <c r="O142" s="33">
        <v>981.22</v>
      </c>
      <c r="P142" s="33"/>
      <c r="Q142" s="33">
        <v>20</v>
      </c>
      <c r="R142" s="33">
        <f>I142*5%</f>
        <v>341.27040000000005</v>
      </c>
      <c r="S142" s="33"/>
      <c r="T142" s="33"/>
      <c r="U142" s="1">
        <f>SUM(P142+Q142+R142+S142+T142)</f>
        <v>361.27040000000005</v>
      </c>
      <c r="V142" s="36">
        <f t="shared" si="48"/>
        <v>1605.4544800000001</v>
      </c>
      <c r="W142" s="40">
        <f t="shared" si="49"/>
        <v>6992.7535200000002</v>
      </c>
      <c r="X142" s="42"/>
      <c r="Z142" s="40"/>
    </row>
    <row r="143" spans="1:26" ht="27.95" customHeight="1" x14ac:dyDescent="0.25">
      <c r="A143" s="37">
        <f>A142+1</f>
        <v>133</v>
      </c>
      <c r="B143" s="37" t="s">
        <v>303</v>
      </c>
      <c r="C143" s="46" t="s">
        <v>260</v>
      </c>
      <c r="D143" s="5">
        <v>289.95</v>
      </c>
      <c r="E143" s="39">
        <f>D143*1.1507</f>
        <v>333.645465</v>
      </c>
      <c r="F143" s="39">
        <f t="shared" si="52"/>
        <v>333.645465</v>
      </c>
      <c r="G143" s="34">
        <v>15.2</v>
      </c>
      <c r="H143" s="34">
        <v>15.2</v>
      </c>
      <c r="I143" s="33">
        <f>D143*H143</f>
        <v>4407.24</v>
      </c>
      <c r="J143" s="33">
        <v>100</v>
      </c>
      <c r="K143" s="33">
        <v>836.4</v>
      </c>
      <c r="L143" s="33">
        <f t="shared" si="47"/>
        <v>5343.6399999999994</v>
      </c>
      <c r="M143" s="36">
        <f>I143*1%</f>
        <v>44.072400000000002</v>
      </c>
      <c r="N143" s="33">
        <v>118.86</v>
      </c>
      <c r="O143" s="33">
        <v>411.96</v>
      </c>
      <c r="P143" s="33"/>
      <c r="Q143" s="33"/>
      <c r="R143" s="33"/>
      <c r="S143" s="33"/>
      <c r="T143" s="33"/>
      <c r="U143" s="1">
        <f>SUM(P143+Q143+R143+S143+T143)</f>
        <v>0</v>
      </c>
      <c r="V143" s="36">
        <f t="shared" si="48"/>
        <v>574.89239999999995</v>
      </c>
      <c r="W143" s="40">
        <f t="shared" si="49"/>
        <v>4768.7475999999997</v>
      </c>
      <c r="X143" s="42"/>
    </row>
    <row r="144" spans="1:26" ht="27.95" customHeight="1" x14ac:dyDescent="0.25">
      <c r="A144" s="37">
        <f>A143+1</f>
        <v>134</v>
      </c>
      <c r="B144" s="37" t="s">
        <v>276</v>
      </c>
      <c r="C144" s="46" t="s">
        <v>263</v>
      </c>
      <c r="D144" s="5">
        <v>436.4</v>
      </c>
      <c r="E144" s="39">
        <f>D144*1.1507</f>
        <v>502.16548</v>
      </c>
      <c r="F144" s="39">
        <f>E144</f>
        <v>502.16548</v>
      </c>
      <c r="G144" s="34">
        <v>15.2</v>
      </c>
      <c r="H144" s="34">
        <v>15.2</v>
      </c>
      <c r="I144" s="33">
        <f>D144*H144</f>
        <v>6633.28</v>
      </c>
      <c r="J144" s="33">
        <v>100</v>
      </c>
      <c r="K144" s="33"/>
      <c r="L144" s="33">
        <f t="shared" si="47"/>
        <v>6733.28</v>
      </c>
      <c r="M144" s="36">
        <f>I144*1%</f>
        <v>66.332799999999992</v>
      </c>
      <c r="N144" s="33">
        <v>188.67</v>
      </c>
      <c r="O144" s="33">
        <v>621.07000000000005</v>
      </c>
      <c r="P144" s="33"/>
      <c r="Q144" s="33"/>
      <c r="R144" s="33"/>
      <c r="S144" s="33"/>
      <c r="T144" s="33"/>
      <c r="U144" s="1">
        <f>SUM(P144+Q144+R144+S144+T144)</f>
        <v>0</v>
      </c>
      <c r="V144" s="36">
        <f t="shared" si="48"/>
        <v>876.07280000000003</v>
      </c>
      <c r="W144" s="40">
        <f t="shared" si="49"/>
        <v>5857.2071999999998</v>
      </c>
      <c r="X144" s="42"/>
    </row>
    <row r="145" spans="1:24" ht="27.95" customHeight="1" x14ac:dyDescent="0.3">
      <c r="A145" s="52">
        <f>A144+1</f>
        <v>135</v>
      </c>
      <c r="B145" s="37" t="s">
        <v>293</v>
      </c>
      <c r="C145" s="44" t="s">
        <v>277</v>
      </c>
      <c r="D145" s="5">
        <v>461.15</v>
      </c>
      <c r="E145" s="39">
        <f>D145*1.1507</f>
        <v>530.64530500000001</v>
      </c>
      <c r="F145" s="39">
        <f t="shared" si="52"/>
        <v>530.64530500000001</v>
      </c>
      <c r="G145" s="34">
        <v>15.2</v>
      </c>
      <c r="H145" s="34">
        <v>13</v>
      </c>
      <c r="I145" s="33">
        <f>D145*H145</f>
        <v>5994.95</v>
      </c>
      <c r="J145" s="33">
        <v>100</v>
      </c>
      <c r="K145" s="33"/>
      <c r="L145" s="33">
        <f t="shared" si="47"/>
        <v>6094.95</v>
      </c>
      <c r="M145" s="50">
        <v>0</v>
      </c>
      <c r="N145" s="33">
        <v>200.22</v>
      </c>
      <c r="O145" s="33">
        <v>688.49</v>
      </c>
      <c r="P145" s="33"/>
      <c r="Q145" s="33"/>
      <c r="R145" s="33"/>
      <c r="S145" s="33"/>
      <c r="T145" s="33"/>
      <c r="U145" s="1">
        <f>SUM(P145+Q145+R145+S145+T145)</f>
        <v>0</v>
      </c>
      <c r="V145" s="36">
        <f t="shared" si="48"/>
        <v>888.71</v>
      </c>
      <c r="W145" s="40">
        <f t="shared" si="49"/>
        <v>5206.24</v>
      </c>
      <c r="X145" s="42"/>
    </row>
    <row r="146" spans="1:24" ht="27.95" customHeight="1" x14ac:dyDescent="0.3">
      <c r="A146" s="52">
        <f>A145+1</f>
        <v>136</v>
      </c>
      <c r="B146" s="30" t="s">
        <v>279</v>
      </c>
      <c r="C146" s="44" t="s">
        <v>292</v>
      </c>
      <c r="D146" s="5">
        <v>413.08</v>
      </c>
      <c r="E146" s="39">
        <f>D146*1.1507</f>
        <v>475.33115600000002</v>
      </c>
      <c r="F146" s="39">
        <f t="shared" si="52"/>
        <v>475.33115600000002</v>
      </c>
      <c r="G146" s="34">
        <v>15.2</v>
      </c>
      <c r="H146" s="34">
        <v>15.2</v>
      </c>
      <c r="I146" s="33">
        <f>D146*H146</f>
        <v>6278.8159999999998</v>
      </c>
      <c r="J146" s="33">
        <v>100</v>
      </c>
      <c r="K146" s="33"/>
      <c r="L146" s="33">
        <f t="shared" si="47"/>
        <v>6378.8159999999998</v>
      </c>
      <c r="M146" s="50"/>
      <c r="N146" s="33">
        <v>200.22</v>
      </c>
      <c r="O146" s="33">
        <v>686.8</v>
      </c>
      <c r="P146" s="33"/>
      <c r="Q146" s="33"/>
      <c r="R146" s="33"/>
      <c r="S146" s="33"/>
      <c r="T146" s="33"/>
      <c r="U146" s="1">
        <f>SUM(P146+Q146+R146+S146+T146)</f>
        <v>0</v>
      </c>
      <c r="V146" s="36">
        <f t="shared" si="48"/>
        <v>887.02</v>
      </c>
      <c r="W146" s="40">
        <f t="shared" si="49"/>
        <v>5491.7960000000003</v>
      </c>
    </row>
    <row r="147" spans="1:24" ht="27.95" customHeight="1" x14ac:dyDescent="0.25">
      <c r="A147" s="37">
        <f>A146+1</f>
        <v>137</v>
      </c>
      <c r="B147" s="30" t="s">
        <v>279</v>
      </c>
      <c r="C147" s="38" t="s">
        <v>278</v>
      </c>
      <c r="D147" s="5">
        <v>337.42</v>
      </c>
      <c r="E147" s="39">
        <f>D147*1.1507</f>
        <v>388.26919400000003</v>
      </c>
      <c r="F147" s="39">
        <f>E147</f>
        <v>388.26919400000003</v>
      </c>
      <c r="G147" s="34">
        <v>15.2</v>
      </c>
      <c r="H147" s="34">
        <v>15.2</v>
      </c>
      <c r="I147" s="33">
        <f>D147*H147</f>
        <v>5128.7839999999997</v>
      </c>
      <c r="J147" s="33">
        <v>100</v>
      </c>
      <c r="K147" s="33"/>
      <c r="L147" s="33">
        <f t="shared" si="47"/>
        <v>5228.7839999999997</v>
      </c>
      <c r="M147" s="36">
        <f>I147*1%</f>
        <v>51.287839999999996</v>
      </c>
      <c r="N147" s="33">
        <v>141.25</v>
      </c>
      <c r="O147" s="33">
        <v>399.46</v>
      </c>
      <c r="P147" s="33"/>
      <c r="Q147" s="33"/>
      <c r="R147" s="33"/>
      <c r="S147" s="33"/>
      <c r="T147" s="33"/>
      <c r="U147" s="1">
        <f>SUM(P147+Q147+R147+S147+T147)</f>
        <v>0</v>
      </c>
      <c r="V147" s="36">
        <f t="shared" si="48"/>
        <v>591.99784</v>
      </c>
      <c r="W147" s="40">
        <f t="shared" si="49"/>
        <v>4636.7861599999997</v>
      </c>
      <c r="X147" s="42"/>
    </row>
    <row r="148" spans="1:24" ht="27" customHeight="1" x14ac:dyDescent="0.25">
      <c r="A148" s="30"/>
      <c r="C148" s="6"/>
      <c r="D148" s="53"/>
      <c r="E148" s="39"/>
      <c r="F148" s="39"/>
      <c r="G148" s="49"/>
      <c r="H148" s="49"/>
      <c r="I148" s="54">
        <f>SUM(I11:I147)</f>
        <v>788337.62799999921</v>
      </c>
      <c r="J148" s="54">
        <f>SUM(J11:J147)</f>
        <v>13600</v>
      </c>
      <c r="K148" s="54">
        <f>SUM(K11:K147)</f>
        <v>144418.4</v>
      </c>
      <c r="L148" s="54">
        <f>SUM(L11:L147)</f>
        <v>946356.02800000017</v>
      </c>
      <c r="M148" s="54">
        <f>SUM(M11:M147)</f>
        <v>6085.6315999999933</v>
      </c>
      <c r="N148" s="54">
        <f>SUM(N11:N147)</f>
        <v>21347.730000000007</v>
      </c>
      <c r="O148" s="54">
        <f>SUM(O11:O147)</f>
        <v>90392.87</v>
      </c>
      <c r="P148" s="54">
        <f>SUM(P11:P147)</f>
        <v>3990.6499999999996</v>
      </c>
      <c r="Q148" s="54">
        <f>SUM(Q11:Q147)</f>
        <v>820</v>
      </c>
      <c r="R148" s="54">
        <f>SUM(R11:R147)</f>
        <v>11469.641999999998</v>
      </c>
      <c r="S148" s="54">
        <f>SUM(S11:S147)</f>
        <v>14899.1</v>
      </c>
      <c r="T148" s="54">
        <f>SUM(T11:T147)</f>
        <v>15736</v>
      </c>
      <c r="U148" s="54">
        <f>SUM(U11:U147)</f>
        <v>46915.392</v>
      </c>
      <c r="V148" s="54">
        <f>SUM(V11:V147)</f>
        <v>164741.62359999996</v>
      </c>
      <c r="W148" s="54">
        <f>SUM(W11:W147)</f>
        <v>781614.40440000023</v>
      </c>
    </row>
    <row r="149" spans="1:24" ht="27.95" customHeight="1" x14ac:dyDescent="0.25">
      <c r="A149" s="30"/>
      <c r="C149" s="6"/>
      <c r="D149" s="53"/>
      <c r="E149" s="39"/>
      <c r="F149" s="39"/>
      <c r="G149" s="49"/>
      <c r="H149" s="49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</row>
    <row r="150" spans="1:24" ht="27.95" customHeight="1" x14ac:dyDescent="0.25">
      <c r="A150" s="30"/>
      <c r="B150" s="37" t="s">
        <v>0</v>
      </c>
      <c r="C150" s="6"/>
      <c r="D150" s="53"/>
      <c r="E150" s="39"/>
      <c r="F150" s="39"/>
      <c r="G150" s="49"/>
      <c r="H150" s="49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74"/>
      <c r="W150" s="55"/>
    </row>
    <row r="151" spans="1:24" ht="27.95" customHeight="1" x14ac:dyDescent="0.25">
      <c r="A151" s="37"/>
      <c r="B151" s="60" t="s">
        <v>264</v>
      </c>
      <c r="C151" s="38"/>
      <c r="D151" s="33"/>
      <c r="E151" s="56"/>
      <c r="F151" s="56"/>
      <c r="G151" s="57"/>
      <c r="H151" s="57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9"/>
      <c r="V151" s="59"/>
      <c r="W151" s="59"/>
    </row>
    <row r="152" spans="1:24" ht="27.95" customHeight="1" x14ac:dyDescent="0.25">
      <c r="A152" s="48"/>
      <c r="B152" s="62">
        <v>3</v>
      </c>
      <c r="C152" s="60" t="s">
        <v>265</v>
      </c>
      <c r="D152" s="48"/>
      <c r="E152" s="48"/>
      <c r="F152" s="48"/>
      <c r="G152" s="48"/>
      <c r="H152" s="48"/>
      <c r="I152" s="48"/>
      <c r="J152" s="48"/>
      <c r="K152" s="48"/>
      <c r="L152" s="60" t="s">
        <v>264</v>
      </c>
      <c r="M152" s="60" t="s">
        <v>8</v>
      </c>
      <c r="N152" s="48"/>
      <c r="O152" s="48"/>
      <c r="P152" s="48"/>
      <c r="Q152" s="48"/>
      <c r="R152" s="48"/>
      <c r="S152" s="48"/>
      <c r="T152" s="48"/>
      <c r="U152" s="48"/>
      <c r="V152" s="48"/>
      <c r="W152" s="61"/>
    </row>
    <row r="153" spans="1:24" ht="27.95" customHeight="1" thickBot="1" x14ac:dyDescent="0.3">
      <c r="A153" s="48"/>
      <c r="B153" s="62">
        <v>1</v>
      </c>
      <c r="C153" s="62" t="s">
        <v>267</v>
      </c>
      <c r="D153" s="48"/>
      <c r="E153" s="48" t="s">
        <v>0</v>
      </c>
      <c r="F153" s="48"/>
      <c r="G153" s="48"/>
      <c r="H153" s="48"/>
      <c r="I153" s="48"/>
      <c r="J153" s="48"/>
      <c r="K153" s="48"/>
      <c r="L153" s="62">
        <v>2</v>
      </c>
      <c r="M153" s="63" t="s">
        <v>273</v>
      </c>
      <c r="N153" s="48"/>
      <c r="O153" s="48"/>
      <c r="P153" s="48"/>
      <c r="Q153" s="48"/>
      <c r="R153" s="48"/>
      <c r="S153" s="48"/>
      <c r="T153" s="48"/>
      <c r="U153" s="48"/>
      <c r="V153" s="54"/>
      <c r="W153" s="48"/>
    </row>
    <row r="154" spans="1:24" ht="27.95" customHeight="1" x14ac:dyDescent="0.25">
      <c r="A154" s="48"/>
      <c r="B154" s="65"/>
      <c r="C154" s="62" t="s">
        <v>266</v>
      </c>
      <c r="D154" s="48"/>
      <c r="E154" s="48"/>
      <c r="F154" s="64" t="s">
        <v>288</v>
      </c>
      <c r="G154" s="3">
        <v>2.4150000000000001E-2</v>
      </c>
      <c r="H154" s="48"/>
      <c r="I154" s="48"/>
      <c r="J154" s="48"/>
      <c r="K154" s="48"/>
      <c r="L154" s="62">
        <v>4</v>
      </c>
      <c r="M154" s="63" t="s">
        <v>274</v>
      </c>
      <c r="N154" s="48"/>
      <c r="O154" s="48"/>
      <c r="P154" s="48"/>
      <c r="Q154" s="48"/>
      <c r="R154" s="48"/>
      <c r="S154" s="48"/>
      <c r="T154" s="48"/>
      <c r="U154" s="33"/>
      <c r="V154" s="48"/>
      <c r="W154" s="48"/>
    </row>
    <row r="155" spans="1:24" ht="27.95" customHeight="1" thickBot="1" x14ac:dyDescent="0.35">
      <c r="A155" s="44" t="s">
        <v>0</v>
      </c>
      <c r="B155" s="65"/>
      <c r="C155" s="65"/>
      <c r="D155" s="44"/>
      <c r="E155" s="44"/>
      <c r="F155" s="66" t="s">
        <v>289</v>
      </c>
      <c r="G155" s="67">
        <v>548.85</v>
      </c>
      <c r="H155" s="44"/>
      <c r="I155" s="44"/>
      <c r="J155" s="44"/>
      <c r="K155" s="44"/>
      <c r="L155" s="62">
        <v>8</v>
      </c>
      <c r="M155" s="63" t="s">
        <v>285</v>
      </c>
      <c r="N155" s="44"/>
      <c r="O155" s="44"/>
      <c r="P155" s="44"/>
      <c r="Q155" s="44"/>
      <c r="R155" s="44"/>
      <c r="S155" s="44"/>
      <c r="T155" s="44"/>
      <c r="U155" s="44"/>
      <c r="V155" s="44"/>
      <c r="W155" s="44"/>
    </row>
    <row r="156" spans="1:24" ht="27.95" customHeight="1" thickTop="1" x14ac:dyDescent="0.25">
      <c r="B156" s="65"/>
      <c r="C156" s="65"/>
      <c r="F156" s="66"/>
      <c r="G156" s="68">
        <f>+G155*G154</f>
        <v>13.254727500000001</v>
      </c>
      <c r="L156" s="62">
        <v>10</v>
      </c>
      <c r="M156" s="63" t="s">
        <v>268</v>
      </c>
    </row>
    <row r="157" spans="1:24" ht="27.95" customHeight="1" thickBot="1" x14ac:dyDescent="0.3">
      <c r="B157" s="65"/>
      <c r="C157" s="65"/>
      <c r="F157" s="66" t="s">
        <v>290</v>
      </c>
      <c r="G157" s="67">
        <v>30.4</v>
      </c>
      <c r="L157" s="62">
        <v>12</v>
      </c>
      <c r="M157" s="63" t="s">
        <v>22</v>
      </c>
    </row>
    <row r="158" spans="1:24" ht="27.95" customHeight="1" thickTop="1" x14ac:dyDescent="0.25">
      <c r="B158" s="65"/>
      <c r="C158" s="65"/>
      <c r="F158" s="66"/>
      <c r="G158" s="68">
        <f>+G156*G157</f>
        <v>402.94371599999999</v>
      </c>
      <c r="L158" s="62">
        <v>14</v>
      </c>
      <c r="M158" s="63" t="s">
        <v>281</v>
      </c>
    </row>
    <row r="159" spans="1:24" ht="27.95" customHeight="1" x14ac:dyDescent="0.25">
      <c r="B159" s="65"/>
      <c r="C159" s="65"/>
      <c r="F159" s="66"/>
      <c r="G159" s="69"/>
      <c r="L159" s="62">
        <v>32</v>
      </c>
      <c r="M159" s="63" t="s">
        <v>20</v>
      </c>
    </row>
    <row r="160" spans="1:24" ht="27.95" customHeight="1" thickBot="1" x14ac:dyDescent="0.3">
      <c r="B160" s="65"/>
      <c r="C160" s="65"/>
      <c r="F160" s="70" t="s">
        <v>291</v>
      </c>
      <c r="G160" s="4">
        <f>+G158/2</f>
        <v>201.471858</v>
      </c>
      <c r="L160" s="62">
        <v>34</v>
      </c>
      <c r="M160" s="63" t="s">
        <v>21</v>
      </c>
    </row>
    <row r="161" spans="2:21" ht="24.75" customHeight="1" x14ac:dyDescent="0.25">
      <c r="B161" s="65"/>
      <c r="C161" s="65"/>
      <c r="L161" s="65"/>
      <c r="M161" s="71"/>
    </row>
    <row r="162" spans="2:21" ht="27.95" customHeight="1" x14ac:dyDescent="0.25">
      <c r="B162" s="65"/>
      <c r="C162" s="65"/>
      <c r="L162" s="65"/>
      <c r="M162" s="71"/>
    </row>
    <row r="163" spans="2:21" ht="27.95" customHeight="1" x14ac:dyDescent="0.25">
      <c r="B163" s="65"/>
      <c r="C163" s="72"/>
      <c r="L163" s="65"/>
      <c r="M163" s="71"/>
    </row>
    <row r="164" spans="2:21" ht="27.95" customHeight="1" x14ac:dyDescent="0.25">
      <c r="B164" s="65"/>
      <c r="C164" s="65"/>
      <c r="L164" s="65"/>
      <c r="M164" s="71"/>
    </row>
    <row r="165" spans="2:21" ht="27.95" customHeight="1" x14ac:dyDescent="0.25">
      <c r="B165" s="65"/>
      <c r="C165" s="65"/>
      <c r="L165" s="65"/>
      <c r="M165" s="71"/>
    </row>
    <row r="166" spans="2:21" ht="27.95" customHeight="1" x14ac:dyDescent="0.25">
      <c r="B166" s="65"/>
      <c r="C166" s="65"/>
      <c r="G166" s="6" t="s">
        <v>0</v>
      </c>
      <c r="L166" s="65"/>
      <c r="M166" s="71"/>
    </row>
    <row r="167" spans="2:21" ht="27.95" customHeight="1" x14ac:dyDescent="0.25">
      <c r="B167" s="65"/>
      <c r="C167" s="65"/>
      <c r="L167" s="65"/>
      <c r="M167" s="71"/>
    </row>
    <row r="168" spans="2:21" ht="21.75" customHeight="1" x14ac:dyDescent="0.25">
      <c r="B168" s="73"/>
      <c r="C168" s="65"/>
      <c r="L168" s="65"/>
      <c r="M168" s="71"/>
    </row>
    <row r="169" spans="2:21" ht="21.75" customHeight="1" x14ac:dyDescent="0.25">
      <c r="C169" s="73"/>
      <c r="L169" s="65"/>
      <c r="M169" s="71"/>
    </row>
    <row r="170" spans="2:21" ht="26.25" customHeight="1" x14ac:dyDescent="0.25">
      <c r="L170" s="65"/>
      <c r="M170" s="71"/>
      <c r="U170" s="6" t="s">
        <v>5</v>
      </c>
    </row>
    <row r="171" spans="2:21" ht="21" customHeight="1" x14ac:dyDescent="0.25">
      <c r="L171" s="65"/>
      <c r="M171" s="71"/>
    </row>
    <row r="172" spans="2:21" ht="27.95" customHeight="1" x14ac:dyDescent="0.25">
      <c r="L172" s="65"/>
      <c r="M172" s="71"/>
      <c r="N172" s="6" t="s">
        <v>0</v>
      </c>
    </row>
    <row r="173" spans="2:21" ht="27.95" customHeight="1" x14ac:dyDescent="0.25">
      <c r="E173" s="6" t="s">
        <v>0</v>
      </c>
      <c r="L173" s="65"/>
    </row>
    <row r="174" spans="2:21" ht="27.95" customHeight="1" x14ac:dyDescent="0.25"/>
    <row r="175" spans="2:21" ht="18" customHeight="1" x14ac:dyDescent="0.25"/>
    <row r="177" spans="5:22" x14ac:dyDescent="0.25">
      <c r="I177" s="6" t="s">
        <v>0</v>
      </c>
    </row>
    <row r="178" spans="5:22" x14ac:dyDescent="0.25">
      <c r="V178" s="6" t="s">
        <v>0</v>
      </c>
    </row>
    <row r="182" spans="5:22" x14ac:dyDescent="0.25">
      <c r="U182" s="6" t="s">
        <v>0</v>
      </c>
    </row>
    <row r="189" spans="5:22" x14ac:dyDescent="0.25">
      <c r="E189" s="6" t="s">
        <v>0</v>
      </c>
    </row>
    <row r="193" spans="3:3" x14ac:dyDescent="0.25">
      <c r="C193" s="7" t="s">
        <v>0</v>
      </c>
    </row>
  </sheetData>
  <mergeCells count="30">
    <mergeCell ref="O7:O8"/>
    <mergeCell ref="P7:P8"/>
    <mergeCell ref="X7:X9"/>
    <mergeCell ref="R7:R8"/>
    <mergeCell ref="S7:S8"/>
    <mergeCell ref="T7:T8"/>
    <mergeCell ref="U7:U8"/>
    <mergeCell ref="V7:V9"/>
    <mergeCell ref="W7:W9"/>
    <mergeCell ref="A7:A9"/>
    <mergeCell ref="B7:B9"/>
    <mergeCell ref="C7:C9"/>
    <mergeCell ref="D7:D9"/>
    <mergeCell ref="E7:E9"/>
    <mergeCell ref="F7:F9"/>
    <mergeCell ref="D2:U2"/>
    <mergeCell ref="D3:I3"/>
    <mergeCell ref="H4:I4"/>
    <mergeCell ref="M5:V5"/>
    <mergeCell ref="D6:I6"/>
    <mergeCell ref="M6:N6"/>
    <mergeCell ref="Q7:Q8"/>
    <mergeCell ref="G7:G9"/>
    <mergeCell ref="H7:H9"/>
    <mergeCell ref="I7:I9"/>
    <mergeCell ref="J7:J8"/>
    <mergeCell ref="K7:K8"/>
    <mergeCell ref="L7:L9"/>
    <mergeCell ref="M7:M8"/>
    <mergeCell ref="N7:N8"/>
  </mergeCells>
  <pageMargins left="0.70866141732283461" right="0.70866141732283461" top="0.74803149606299213" bottom="0.74803149606299213" header="0.31496062992125984" footer="0.31496062992125984"/>
  <pageSetup paperSize="155" scale="35" fitToHeight="0" orientation="landscape" r:id="rId1"/>
  <rowBreaks count="4" manualBreakCount="4">
    <brk id="48" max="22" man="1"/>
    <brk id="93" max="22" man="1"/>
    <brk id="159" max="22" man="1"/>
    <brk id="18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15</vt:lpstr>
      <vt:lpstr>'JULIO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RH</dc:creator>
  <cp:lastModifiedBy>UAVI</cp:lastModifiedBy>
  <cp:lastPrinted>2025-08-28T20:22:09Z</cp:lastPrinted>
  <dcterms:created xsi:type="dcterms:W3CDTF">2022-01-04T16:38:31Z</dcterms:created>
  <dcterms:modified xsi:type="dcterms:W3CDTF">2025-10-09T20:24:41Z</dcterms:modified>
</cp:coreProperties>
</file>