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6340AB9-F08D-4778-BF54-1FB91CFBA2BB}" xr6:coauthVersionLast="47" xr6:coauthVersionMax="47" xr10:uidLastSave="{00000000-0000-0000-0000-000000000000}"/>
  <bookViews>
    <workbookView xWindow="-120" yWindow="-120" windowWidth="29040" windowHeight="15720" xr2:uid="{67CBE987-94AD-4387-A820-543B96F9A25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8" i="1" l="1"/>
  <c r="G180" i="1" s="1"/>
  <c r="G182" i="1" s="1"/>
  <c r="U170" i="1"/>
  <c r="T170" i="1"/>
  <c r="R170" i="1"/>
  <c r="Q170" i="1"/>
  <c r="P170" i="1"/>
  <c r="O170" i="1"/>
  <c r="N170" i="1"/>
  <c r="K170" i="1"/>
  <c r="J170" i="1"/>
  <c r="V169" i="1"/>
  <c r="M169" i="1"/>
  <c r="W169" i="1" s="1"/>
  <c r="L169" i="1"/>
  <c r="X169" i="1" s="1"/>
  <c r="I169" i="1"/>
  <c r="F169" i="1"/>
  <c r="E169" i="1"/>
  <c r="W168" i="1"/>
  <c r="V168" i="1"/>
  <c r="L168" i="1"/>
  <c r="X168" i="1" s="1"/>
  <c r="I168" i="1"/>
  <c r="F168" i="1"/>
  <c r="E168" i="1"/>
  <c r="W167" i="1"/>
  <c r="V167" i="1"/>
  <c r="L167" i="1"/>
  <c r="X167" i="1" s="1"/>
  <c r="I167" i="1"/>
  <c r="F167" i="1"/>
  <c r="E167" i="1"/>
  <c r="V164" i="1"/>
  <c r="M164" i="1"/>
  <c r="W164" i="1" s="1"/>
  <c r="I164" i="1"/>
  <c r="L164" i="1" s="1"/>
  <c r="X164" i="1" s="1"/>
  <c r="E164" i="1"/>
  <c r="F164" i="1" s="1"/>
  <c r="X162" i="1"/>
  <c r="W162" i="1"/>
  <c r="V162" i="1"/>
  <c r="M162" i="1"/>
  <c r="L162" i="1"/>
  <c r="I162" i="1"/>
  <c r="E162" i="1"/>
  <c r="F162" i="1" s="1"/>
  <c r="W160" i="1"/>
  <c r="V160" i="1"/>
  <c r="M160" i="1"/>
  <c r="I160" i="1"/>
  <c r="L160" i="1" s="1"/>
  <c r="X160" i="1" s="1"/>
  <c r="E160" i="1"/>
  <c r="F160" i="1" s="1"/>
  <c r="V159" i="1"/>
  <c r="I159" i="1"/>
  <c r="M159" i="1" s="1"/>
  <c r="W159" i="1" s="1"/>
  <c r="F159" i="1"/>
  <c r="E159" i="1"/>
  <c r="W158" i="1"/>
  <c r="V158" i="1"/>
  <c r="I158" i="1"/>
  <c r="L158" i="1" s="1"/>
  <c r="X158" i="1" s="1"/>
  <c r="F158" i="1"/>
  <c r="E158" i="1"/>
  <c r="V156" i="1"/>
  <c r="I156" i="1"/>
  <c r="M156" i="1" s="1"/>
  <c r="W156" i="1" s="1"/>
  <c r="E156" i="1"/>
  <c r="F156" i="1" s="1"/>
  <c r="V155" i="1"/>
  <c r="I155" i="1"/>
  <c r="M155" i="1" s="1"/>
  <c r="W155" i="1" s="1"/>
  <c r="F155" i="1"/>
  <c r="E155" i="1"/>
  <c r="V154" i="1"/>
  <c r="I154" i="1"/>
  <c r="E154" i="1"/>
  <c r="F154" i="1" s="1"/>
  <c r="W153" i="1"/>
  <c r="V153" i="1"/>
  <c r="I153" i="1"/>
  <c r="L153" i="1" s="1"/>
  <c r="X153" i="1" s="1"/>
  <c r="E153" i="1"/>
  <c r="F153" i="1" s="1"/>
  <c r="V152" i="1"/>
  <c r="M152" i="1"/>
  <c r="W152" i="1" s="1"/>
  <c r="L152" i="1"/>
  <c r="I152" i="1"/>
  <c r="F152" i="1"/>
  <c r="E152" i="1"/>
  <c r="V151" i="1"/>
  <c r="M151" i="1"/>
  <c r="W151" i="1" s="1"/>
  <c r="I151" i="1"/>
  <c r="L151" i="1" s="1"/>
  <c r="X151" i="1" s="1"/>
  <c r="F151" i="1"/>
  <c r="E151" i="1"/>
  <c r="W150" i="1"/>
  <c r="V150" i="1"/>
  <c r="M150" i="1"/>
  <c r="L150" i="1"/>
  <c r="X150" i="1" s="1"/>
  <c r="I150" i="1"/>
  <c r="E150" i="1"/>
  <c r="F150" i="1" s="1"/>
  <c r="W149" i="1"/>
  <c r="X149" i="1" s="1"/>
  <c r="V149" i="1"/>
  <c r="M149" i="1"/>
  <c r="L149" i="1"/>
  <c r="I149" i="1"/>
  <c r="E149" i="1"/>
  <c r="F149" i="1" s="1"/>
  <c r="X148" i="1"/>
  <c r="W148" i="1"/>
  <c r="V148" i="1"/>
  <c r="M148" i="1"/>
  <c r="L148" i="1"/>
  <c r="I148" i="1"/>
  <c r="F148" i="1"/>
  <c r="E148" i="1"/>
  <c r="V147" i="1"/>
  <c r="I147" i="1"/>
  <c r="M147" i="1" s="1"/>
  <c r="W147" i="1" s="1"/>
  <c r="E147" i="1"/>
  <c r="F147" i="1" s="1"/>
  <c r="L146" i="1"/>
  <c r="I146" i="1"/>
  <c r="S146" i="1" s="1"/>
  <c r="F146" i="1"/>
  <c r="E146" i="1"/>
  <c r="V144" i="1"/>
  <c r="I144" i="1"/>
  <c r="E144" i="1"/>
  <c r="F144" i="1" s="1"/>
  <c r="V143" i="1"/>
  <c r="L143" i="1"/>
  <c r="I143" i="1"/>
  <c r="M143" i="1" s="1"/>
  <c r="W143" i="1" s="1"/>
  <c r="F143" i="1"/>
  <c r="E143" i="1"/>
  <c r="S142" i="1"/>
  <c r="V142" i="1" s="1"/>
  <c r="L142" i="1"/>
  <c r="I142" i="1"/>
  <c r="M142" i="1" s="1"/>
  <c r="E142" i="1"/>
  <c r="F142" i="1" s="1"/>
  <c r="W141" i="1"/>
  <c r="V141" i="1"/>
  <c r="M141" i="1"/>
  <c r="I141" i="1"/>
  <c r="L141" i="1" s="1"/>
  <c r="E141" i="1"/>
  <c r="F141" i="1" s="1"/>
  <c r="X140" i="1"/>
  <c r="V140" i="1"/>
  <c r="M140" i="1"/>
  <c r="W140" i="1" s="1"/>
  <c r="L140" i="1"/>
  <c r="E140" i="1"/>
  <c r="F140" i="1" s="1"/>
  <c r="V139" i="1"/>
  <c r="M139" i="1"/>
  <c r="W139" i="1" s="1"/>
  <c r="X139" i="1" s="1"/>
  <c r="L139" i="1"/>
  <c r="I139" i="1"/>
  <c r="F139" i="1"/>
  <c r="E139" i="1"/>
  <c r="S138" i="1"/>
  <c r="V138" i="1" s="1"/>
  <c r="L138" i="1"/>
  <c r="I138" i="1"/>
  <c r="M138" i="1" s="1"/>
  <c r="W138" i="1" s="1"/>
  <c r="F138" i="1"/>
  <c r="E138" i="1"/>
  <c r="S137" i="1"/>
  <c r="V137" i="1" s="1"/>
  <c r="L137" i="1"/>
  <c r="I137" i="1"/>
  <c r="M137" i="1" s="1"/>
  <c r="W137" i="1" s="1"/>
  <c r="F137" i="1"/>
  <c r="E137" i="1"/>
  <c r="V136" i="1"/>
  <c r="M136" i="1"/>
  <c r="W136" i="1" s="1"/>
  <c r="I136" i="1"/>
  <c r="L136" i="1" s="1"/>
  <c r="E136" i="1"/>
  <c r="F136" i="1" s="1"/>
  <c r="V135" i="1"/>
  <c r="L135" i="1"/>
  <c r="X135" i="1" s="1"/>
  <c r="I135" i="1"/>
  <c r="M135" i="1" s="1"/>
  <c r="W135" i="1" s="1"/>
  <c r="F135" i="1"/>
  <c r="E135" i="1"/>
  <c r="W134" i="1"/>
  <c r="S134" i="1"/>
  <c r="V134" i="1" s="1"/>
  <c r="M134" i="1"/>
  <c r="L134" i="1"/>
  <c r="I134" i="1"/>
  <c r="F134" i="1"/>
  <c r="E134" i="1"/>
  <c r="S133" i="1"/>
  <c r="V133" i="1" s="1"/>
  <c r="L133" i="1"/>
  <c r="X133" i="1" s="1"/>
  <c r="I133" i="1"/>
  <c r="M133" i="1" s="1"/>
  <c r="W133" i="1" s="1"/>
  <c r="F133" i="1"/>
  <c r="E133" i="1"/>
  <c r="S132" i="1"/>
  <c r="V132" i="1" s="1"/>
  <c r="L132" i="1"/>
  <c r="I132" i="1"/>
  <c r="M132" i="1" s="1"/>
  <c r="W132" i="1" s="1"/>
  <c r="F132" i="1"/>
  <c r="E132" i="1"/>
  <c r="S131" i="1"/>
  <c r="V131" i="1" s="1"/>
  <c r="L131" i="1"/>
  <c r="I131" i="1"/>
  <c r="M131" i="1" s="1"/>
  <c r="W131" i="1" s="1"/>
  <c r="F131" i="1"/>
  <c r="E131" i="1"/>
  <c r="W130" i="1"/>
  <c r="V130" i="1"/>
  <c r="M130" i="1"/>
  <c r="I130" i="1"/>
  <c r="L130" i="1" s="1"/>
  <c r="E130" i="1"/>
  <c r="F130" i="1" s="1"/>
  <c r="I129" i="1"/>
  <c r="S129" i="1" s="1"/>
  <c r="V129" i="1" s="1"/>
  <c r="E129" i="1"/>
  <c r="F129" i="1" s="1"/>
  <c r="I128" i="1"/>
  <c r="E128" i="1"/>
  <c r="F128" i="1" s="1"/>
  <c r="M127" i="1"/>
  <c r="I127" i="1"/>
  <c r="L127" i="1" s="1"/>
  <c r="E127" i="1"/>
  <c r="F127" i="1" s="1"/>
  <c r="V126" i="1"/>
  <c r="L126" i="1"/>
  <c r="I126" i="1"/>
  <c r="M126" i="1" s="1"/>
  <c r="W126" i="1" s="1"/>
  <c r="F126" i="1"/>
  <c r="E126" i="1"/>
  <c r="W125" i="1"/>
  <c r="V125" i="1"/>
  <c r="M125" i="1"/>
  <c r="I125" i="1"/>
  <c r="L125" i="1" s="1"/>
  <c r="X125" i="1" s="1"/>
  <c r="E125" i="1"/>
  <c r="F125" i="1" s="1"/>
  <c r="X124" i="1"/>
  <c r="V124" i="1"/>
  <c r="L124" i="1"/>
  <c r="I124" i="1"/>
  <c r="M124" i="1" s="1"/>
  <c r="W124" i="1" s="1"/>
  <c r="F124" i="1"/>
  <c r="E124" i="1"/>
  <c r="S123" i="1"/>
  <c r="V123" i="1" s="1"/>
  <c r="L123" i="1"/>
  <c r="I123" i="1"/>
  <c r="M123" i="1" s="1"/>
  <c r="W123" i="1" s="1"/>
  <c r="F123" i="1"/>
  <c r="E123" i="1"/>
  <c r="V122" i="1"/>
  <c r="I122" i="1"/>
  <c r="E122" i="1"/>
  <c r="F122" i="1" s="1"/>
  <c r="M121" i="1"/>
  <c r="I121" i="1"/>
  <c r="L121" i="1" s="1"/>
  <c r="E121" i="1"/>
  <c r="F121" i="1" s="1"/>
  <c r="W120" i="1"/>
  <c r="V120" i="1"/>
  <c r="I120" i="1"/>
  <c r="L120" i="1" s="1"/>
  <c r="X120" i="1" s="1"/>
  <c r="E120" i="1"/>
  <c r="F120" i="1" s="1"/>
  <c r="V118" i="1"/>
  <c r="M118" i="1"/>
  <c r="I118" i="1"/>
  <c r="S118" i="1" s="1"/>
  <c r="E118" i="1"/>
  <c r="F118" i="1" s="1"/>
  <c r="X117" i="1"/>
  <c r="V117" i="1"/>
  <c r="M117" i="1"/>
  <c r="W117" i="1" s="1"/>
  <c r="L117" i="1"/>
  <c r="I117" i="1"/>
  <c r="E117" i="1"/>
  <c r="F117" i="1" s="1"/>
  <c r="V116" i="1"/>
  <c r="I116" i="1"/>
  <c r="M116" i="1" s="1"/>
  <c r="W116" i="1" s="1"/>
  <c r="E116" i="1"/>
  <c r="F116" i="1" s="1"/>
  <c r="I115" i="1"/>
  <c r="E115" i="1"/>
  <c r="F115" i="1" s="1"/>
  <c r="V114" i="1"/>
  <c r="L114" i="1"/>
  <c r="I114" i="1"/>
  <c r="M114" i="1" s="1"/>
  <c r="W114" i="1" s="1"/>
  <c r="F114" i="1"/>
  <c r="E114" i="1"/>
  <c r="V113" i="1"/>
  <c r="M113" i="1"/>
  <c r="W113" i="1" s="1"/>
  <c r="I113" i="1"/>
  <c r="L113" i="1" s="1"/>
  <c r="X113" i="1" s="1"/>
  <c r="F113" i="1"/>
  <c r="E113" i="1"/>
  <c r="V112" i="1"/>
  <c r="L112" i="1"/>
  <c r="I112" i="1"/>
  <c r="M112" i="1" s="1"/>
  <c r="W112" i="1" s="1"/>
  <c r="E112" i="1"/>
  <c r="F112" i="1" s="1"/>
  <c r="W111" i="1"/>
  <c r="S111" i="1"/>
  <c r="V111" i="1" s="1"/>
  <c r="M111" i="1"/>
  <c r="I111" i="1"/>
  <c r="L111" i="1" s="1"/>
  <c r="E111" i="1"/>
  <c r="F111" i="1" s="1"/>
  <c r="I110" i="1"/>
  <c r="S110" i="1" s="1"/>
  <c r="V110" i="1" s="1"/>
  <c r="F110" i="1"/>
  <c r="E110" i="1"/>
  <c r="V109" i="1"/>
  <c r="I109" i="1"/>
  <c r="E109" i="1"/>
  <c r="F109" i="1" s="1"/>
  <c r="V108" i="1"/>
  <c r="M108" i="1"/>
  <c r="W108" i="1" s="1"/>
  <c r="L108" i="1"/>
  <c r="X108" i="1" s="1"/>
  <c r="I108" i="1"/>
  <c r="F108" i="1"/>
  <c r="E108" i="1"/>
  <c r="V107" i="1"/>
  <c r="M107" i="1"/>
  <c r="W107" i="1" s="1"/>
  <c r="I107" i="1"/>
  <c r="L107" i="1" s="1"/>
  <c r="X107" i="1" s="1"/>
  <c r="F107" i="1"/>
  <c r="E107" i="1"/>
  <c r="M106" i="1"/>
  <c r="L106" i="1"/>
  <c r="I106" i="1"/>
  <c r="S106" i="1" s="1"/>
  <c r="V106" i="1" s="1"/>
  <c r="E106" i="1"/>
  <c r="F106" i="1" s="1"/>
  <c r="V105" i="1"/>
  <c r="M105" i="1"/>
  <c r="W105" i="1" s="1"/>
  <c r="X105" i="1" s="1"/>
  <c r="I105" i="1"/>
  <c r="L105" i="1" s="1"/>
  <c r="E105" i="1"/>
  <c r="F105" i="1" s="1"/>
  <c r="I104" i="1"/>
  <c r="S104" i="1" s="1"/>
  <c r="V104" i="1" s="1"/>
  <c r="F104" i="1"/>
  <c r="E104" i="1"/>
  <c r="M103" i="1"/>
  <c r="W103" i="1" s="1"/>
  <c r="L103" i="1"/>
  <c r="X103" i="1" s="1"/>
  <c r="I103" i="1"/>
  <c r="S103" i="1" s="1"/>
  <c r="V103" i="1" s="1"/>
  <c r="F103" i="1"/>
  <c r="E103" i="1"/>
  <c r="V102" i="1"/>
  <c r="M102" i="1"/>
  <c r="W102" i="1" s="1"/>
  <c r="I102" i="1"/>
  <c r="L102" i="1" s="1"/>
  <c r="X102" i="1" s="1"/>
  <c r="F102" i="1"/>
  <c r="E102" i="1"/>
  <c r="M101" i="1"/>
  <c r="L101" i="1"/>
  <c r="I101" i="1"/>
  <c r="S101" i="1" s="1"/>
  <c r="V101" i="1" s="1"/>
  <c r="E101" i="1"/>
  <c r="F101" i="1" s="1"/>
  <c r="V100" i="1"/>
  <c r="S100" i="1"/>
  <c r="I100" i="1"/>
  <c r="M100" i="1" s="1"/>
  <c r="W100" i="1" s="1"/>
  <c r="E100" i="1"/>
  <c r="F100" i="1" s="1"/>
  <c r="W99" i="1"/>
  <c r="V99" i="1"/>
  <c r="I99" i="1"/>
  <c r="L99" i="1" s="1"/>
  <c r="X99" i="1" s="1"/>
  <c r="E99" i="1"/>
  <c r="F99" i="1" s="1"/>
  <c r="W97" i="1"/>
  <c r="V97" i="1"/>
  <c r="I97" i="1"/>
  <c r="L97" i="1" s="1"/>
  <c r="X97" i="1" s="1"/>
  <c r="E97" i="1"/>
  <c r="F97" i="1" s="1"/>
  <c r="V96" i="1"/>
  <c r="I96" i="1"/>
  <c r="M96" i="1" s="1"/>
  <c r="W96" i="1" s="1"/>
  <c r="F96" i="1"/>
  <c r="E96" i="1"/>
  <c r="W95" i="1"/>
  <c r="S95" i="1"/>
  <c r="V95" i="1" s="1"/>
  <c r="M95" i="1"/>
  <c r="L95" i="1"/>
  <c r="X95" i="1" s="1"/>
  <c r="I95" i="1"/>
  <c r="E95" i="1"/>
  <c r="F95" i="1" s="1"/>
  <c r="V94" i="1"/>
  <c r="M94" i="1"/>
  <c r="W94" i="1" s="1"/>
  <c r="I94" i="1"/>
  <c r="L94" i="1" s="1"/>
  <c r="X94" i="1" s="1"/>
  <c r="E94" i="1"/>
  <c r="F94" i="1" s="1"/>
  <c r="V93" i="1"/>
  <c r="I93" i="1"/>
  <c r="S93" i="1" s="1"/>
  <c r="E93" i="1"/>
  <c r="F93" i="1" s="1"/>
  <c r="X90" i="1"/>
  <c r="W90" i="1"/>
  <c r="V90" i="1"/>
  <c r="I90" i="1"/>
  <c r="L90" i="1" s="1"/>
  <c r="E90" i="1"/>
  <c r="F90" i="1" s="1"/>
  <c r="W88" i="1"/>
  <c r="V88" i="1"/>
  <c r="I88" i="1"/>
  <c r="L88" i="1" s="1"/>
  <c r="X88" i="1" s="1"/>
  <c r="E88" i="1"/>
  <c r="F88" i="1" s="1"/>
  <c r="V86" i="1"/>
  <c r="M86" i="1"/>
  <c r="W86" i="1" s="1"/>
  <c r="X86" i="1" s="1"/>
  <c r="L86" i="1"/>
  <c r="I86" i="1"/>
  <c r="E86" i="1"/>
  <c r="F86" i="1" s="1"/>
  <c r="S85" i="1"/>
  <c r="V85" i="1" s="1"/>
  <c r="I85" i="1"/>
  <c r="M85" i="1" s="1"/>
  <c r="W85" i="1" s="1"/>
  <c r="F85" i="1"/>
  <c r="E85" i="1"/>
  <c r="V84" i="1"/>
  <c r="I84" i="1"/>
  <c r="E84" i="1"/>
  <c r="F84" i="1" s="1"/>
  <c r="W83" i="1"/>
  <c r="V83" i="1"/>
  <c r="I83" i="1"/>
  <c r="L83" i="1" s="1"/>
  <c r="X83" i="1" s="1"/>
  <c r="E83" i="1"/>
  <c r="F83" i="1" s="1"/>
  <c r="V81" i="1"/>
  <c r="M81" i="1"/>
  <c r="W81" i="1" s="1"/>
  <c r="L81" i="1"/>
  <c r="I81" i="1"/>
  <c r="F81" i="1"/>
  <c r="E81" i="1"/>
  <c r="V80" i="1"/>
  <c r="M80" i="1"/>
  <c r="W80" i="1" s="1"/>
  <c r="I80" i="1"/>
  <c r="L80" i="1" s="1"/>
  <c r="X80" i="1" s="1"/>
  <c r="E80" i="1"/>
  <c r="F80" i="1" s="1"/>
  <c r="M79" i="1"/>
  <c r="I79" i="1"/>
  <c r="S79" i="1" s="1"/>
  <c r="V79" i="1" s="1"/>
  <c r="E79" i="1"/>
  <c r="F79" i="1" s="1"/>
  <c r="V78" i="1"/>
  <c r="M78" i="1"/>
  <c r="W78" i="1" s="1"/>
  <c r="X78" i="1" s="1"/>
  <c r="L78" i="1"/>
  <c r="I78" i="1"/>
  <c r="F78" i="1"/>
  <c r="E78" i="1"/>
  <c r="W77" i="1"/>
  <c r="V77" i="1"/>
  <c r="M77" i="1"/>
  <c r="I77" i="1"/>
  <c r="L77" i="1" s="1"/>
  <c r="X77" i="1" s="1"/>
  <c r="E77" i="1"/>
  <c r="F77" i="1" s="1"/>
  <c r="V76" i="1"/>
  <c r="L76" i="1"/>
  <c r="I76" i="1"/>
  <c r="M76" i="1" s="1"/>
  <c r="W76" i="1" s="1"/>
  <c r="X76" i="1" s="1"/>
  <c r="F76" i="1"/>
  <c r="E76" i="1"/>
  <c r="W75" i="1"/>
  <c r="S75" i="1"/>
  <c r="V75" i="1" s="1"/>
  <c r="M75" i="1"/>
  <c r="L75" i="1"/>
  <c r="X75" i="1" s="1"/>
  <c r="I75" i="1"/>
  <c r="F75" i="1"/>
  <c r="E75" i="1"/>
  <c r="W74" i="1"/>
  <c r="V74" i="1"/>
  <c r="L74" i="1"/>
  <c r="X74" i="1" s="1"/>
  <c r="E74" i="1"/>
  <c r="F74" i="1" s="1"/>
  <c r="M73" i="1"/>
  <c r="I73" i="1"/>
  <c r="L73" i="1" s="1"/>
  <c r="E73" i="1"/>
  <c r="F73" i="1" s="1"/>
  <c r="V71" i="1"/>
  <c r="L71" i="1"/>
  <c r="I71" i="1"/>
  <c r="M71" i="1" s="1"/>
  <c r="W71" i="1" s="1"/>
  <c r="F71" i="1"/>
  <c r="E71" i="1"/>
  <c r="W70" i="1"/>
  <c r="V70" i="1"/>
  <c r="M70" i="1"/>
  <c r="I70" i="1"/>
  <c r="L70" i="1" s="1"/>
  <c r="X70" i="1" s="1"/>
  <c r="E70" i="1"/>
  <c r="F70" i="1" s="1"/>
  <c r="X69" i="1"/>
  <c r="V69" i="1"/>
  <c r="L69" i="1"/>
  <c r="I69" i="1"/>
  <c r="M69" i="1" s="1"/>
  <c r="W69" i="1" s="1"/>
  <c r="F69" i="1"/>
  <c r="E69" i="1"/>
  <c r="W68" i="1"/>
  <c r="V68" i="1"/>
  <c r="M68" i="1"/>
  <c r="I68" i="1"/>
  <c r="L68" i="1" s="1"/>
  <c r="X68" i="1" s="1"/>
  <c r="E68" i="1"/>
  <c r="F68" i="1" s="1"/>
  <c r="V67" i="1"/>
  <c r="L67" i="1"/>
  <c r="I67" i="1"/>
  <c r="M67" i="1" s="1"/>
  <c r="W67" i="1" s="1"/>
  <c r="X67" i="1" s="1"/>
  <c r="F67" i="1"/>
  <c r="E67" i="1"/>
  <c r="V66" i="1"/>
  <c r="L66" i="1"/>
  <c r="I66" i="1"/>
  <c r="M66" i="1" s="1"/>
  <c r="W66" i="1" s="1"/>
  <c r="F66" i="1"/>
  <c r="E66" i="1"/>
  <c r="V65" i="1"/>
  <c r="L65" i="1"/>
  <c r="I65" i="1"/>
  <c r="M65" i="1" s="1"/>
  <c r="W65" i="1" s="1"/>
  <c r="F65" i="1"/>
  <c r="E65" i="1"/>
  <c r="V64" i="1"/>
  <c r="I64" i="1"/>
  <c r="E64" i="1"/>
  <c r="F64" i="1" s="1"/>
  <c r="V63" i="1"/>
  <c r="M63" i="1"/>
  <c r="W63" i="1" s="1"/>
  <c r="L63" i="1"/>
  <c r="X63" i="1" s="1"/>
  <c r="I63" i="1"/>
  <c r="F63" i="1"/>
  <c r="E63" i="1"/>
  <c r="V62" i="1"/>
  <c r="I62" i="1"/>
  <c r="L62" i="1" s="1"/>
  <c r="E62" i="1"/>
  <c r="F62" i="1" s="1"/>
  <c r="V61" i="1"/>
  <c r="L61" i="1"/>
  <c r="X61" i="1" s="1"/>
  <c r="I61" i="1"/>
  <c r="M61" i="1" s="1"/>
  <c r="W61" i="1" s="1"/>
  <c r="F61" i="1"/>
  <c r="E61" i="1"/>
  <c r="W60" i="1"/>
  <c r="V60" i="1"/>
  <c r="L60" i="1"/>
  <c r="X60" i="1" s="1"/>
  <c r="I60" i="1"/>
  <c r="F60" i="1"/>
  <c r="E60" i="1"/>
  <c r="S59" i="1"/>
  <c r="V59" i="1" s="1"/>
  <c r="L59" i="1"/>
  <c r="I59" i="1"/>
  <c r="M59" i="1" s="1"/>
  <c r="W59" i="1" s="1"/>
  <c r="F59" i="1"/>
  <c r="E59" i="1"/>
  <c r="V58" i="1"/>
  <c r="M58" i="1"/>
  <c r="W58" i="1" s="1"/>
  <c r="I58" i="1"/>
  <c r="L58" i="1" s="1"/>
  <c r="E58" i="1"/>
  <c r="F58" i="1" s="1"/>
  <c r="X57" i="1"/>
  <c r="W57" i="1"/>
  <c r="V57" i="1"/>
  <c r="I57" i="1"/>
  <c r="L57" i="1" s="1"/>
  <c r="E57" i="1"/>
  <c r="F57" i="1" s="1"/>
  <c r="I55" i="1"/>
  <c r="E55" i="1"/>
  <c r="F55" i="1" s="1"/>
  <c r="I54" i="1"/>
  <c r="M54" i="1" s="1"/>
  <c r="E54" i="1"/>
  <c r="F54" i="1" s="1"/>
  <c r="I53" i="1"/>
  <c r="S53" i="1" s="1"/>
  <c r="V53" i="1" s="1"/>
  <c r="E53" i="1"/>
  <c r="F53" i="1" s="1"/>
  <c r="W52" i="1"/>
  <c r="V52" i="1"/>
  <c r="I52" i="1"/>
  <c r="L52" i="1" s="1"/>
  <c r="X52" i="1" s="1"/>
  <c r="F52" i="1"/>
  <c r="E52" i="1"/>
  <c r="W51" i="1"/>
  <c r="V51" i="1"/>
  <c r="I51" i="1"/>
  <c r="L51" i="1" s="1"/>
  <c r="X51" i="1" s="1"/>
  <c r="F51" i="1"/>
  <c r="E51" i="1"/>
  <c r="M49" i="1"/>
  <c r="L49" i="1"/>
  <c r="I49" i="1"/>
  <c r="S49" i="1" s="1"/>
  <c r="E49" i="1"/>
  <c r="F49" i="1" s="1"/>
  <c r="S48" i="1"/>
  <c r="V48" i="1" s="1"/>
  <c r="I48" i="1"/>
  <c r="M48" i="1" s="1"/>
  <c r="W48" i="1" s="1"/>
  <c r="F48" i="1"/>
  <c r="E48" i="1"/>
  <c r="W47" i="1"/>
  <c r="V47" i="1"/>
  <c r="I47" i="1"/>
  <c r="L47" i="1" s="1"/>
  <c r="X47" i="1" s="1"/>
  <c r="F47" i="1"/>
  <c r="E47" i="1"/>
  <c r="V45" i="1"/>
  <c r="I45" i="1"/>
  <c r="M45" i="1" s="1"/>
  <c r="W45" i="1" s="1"/>
  <c r="E45" i="1"/>
  <c r="F45" i="1" s="1"/>
  <c r="V44" i="1"/>
  <c r="M44" i="1"/>
  <c r="W44" i="1" s="1"/>
  <c r="L44" i="1"/>
  <c r="X44" i="1" s="1"/>
  <c r="I44" i="1"/>
  <c r="E44" i="1"/>
  <c r="F44" i="1" s="1"/>
  <c r="S43" i="1"/>
  <c r="V43" i="1" s="1"/>
  <c r="I43" i="1"/>
  <c r="M43" i="1" s="1"/>
  <c r="W43" i="1" s="1"/>
  <c r="F43" i="1"/>
  <c r="E43" i="1"/>
  <c r="W42" i="1"/>
  <c r="V42" i="1"/>
  <c r="I42" i="1"/>
  <c r="L42" i="1" s="1"/>
  <c r="X42" i="1" s="1"/>
  <c r="F42" i="1"/>
  <c r="E42" i="1"/>
  <c r="M40" i="1"/>
  <c r="L40" i="1"/>
  <c r="I40" i="1"/>
  <c r="S40" i="1" s="1"/>
  <c r="E40" i="1"/>
  <c r="F40" i="1" s="1"/>
  <c r="V39" i="1"/>
  <c r="M39" i="1"/>
  <c r="W39" i="1" s="1"/>
  <c r="I39" i="1"/>
  <c r="L39" i="1" s="1"/>
  <c r="E39" i="1"/>
  <c r="F39" i="1" s="1"/>
  <c r="V38" i="1"/>
  <c r="I38" i="1"/>
  <c r="M38" i="1" s="1"/>
  <c r="W38" i="1" s="1"/>
  <c r="F38" i="1"/>
  <c r="E38" i="1"/>
  <c r="V37" i="1"/>
  <c r="I37" i="1"/>
  <c r="M37" i="1" s="1"/>
  <c r="W37" i="1" s="1"/>
  <c r="F37" i="1"/>
  <c r="E37" i="1"/>
  <c r="W36" i="1"/>
  <c r="V36" i="1"/>
  <c r="I36" i="1"/>
  <c r="L36" i="1" s="1"/>
  <c r="X36" i="1" s="1"/>
  <c r="F36" i="1"/>
  <c r="E36" i="1"/>
  <c r="S34" i="1"/>
  <c r="V34" i="1" s="1"/>
  <c r="M34" i="1"/>
  <c r="W34" i="1" s="1"/>
  <c r="I34" i="1"/>
  <c r="L34" i="1" s="1"/>
  <c r="X34" i="1" s="1"/>
  <c r="E34" i="1"/>
  <c r="F34" i="1" s="1"/>
  <c r="I33" i="1"/>
  <c r="S33" i="1" s="1"/>
  <c r="V33" i="1" s="1"/>
  <c r="E33" i="1"/>
  <c r="F33" i="1" s="1"/>
  <c r="M32" i="1"/>
  <c r="I32" i="1"/>
  <c r="S32" i="1" s="1"/>
  <c r="V32" i="1" s="1"/>
  <c r="E32" i="1"/>
  <c r="F32" i="1" s="1"/>
  <c r="V31" i="1"/>
  <c r="I31" i="1"/>
  <c r="M31" i="1" s="1"/>
  <c r="W31" i="1" s="1"/>
  <c r="F31" i="1"/>
  <c r="E31" i="1"/>
  <c r="W30" i="1"/>
  <c r="S30" i="1"/>
  <c r="V30" i="1" s="1"/>
  <c r="M30" i="1"/>
  <c r="L30" i="1"/>
  <c r="X30" i="1" s="1"/>
  <c r="I30" i="1"/>
  <c r="E30" i="1"/>
  <c r="F30" i="1" s="1"/>
  <c r="W29" i="1"/>
  <c r="V29" i="1"/>
  <c r="L29" i="1"/>
  <c r="X29" i="1" s="1"/>
  <c r="I29" i="1"/>
  <c r="E29" i="1"/>
  <c r="F29" i="1" s="1"/>
  <c r="S27" i="1"/>
  <c r="V27" i="1" s="1"/>
  <c r="I27" i="1"/>
  <c r="M27" i="1" s="1"/>
  <c r="W27" i="1" s="1"/>
  <c r="F27" i="1"/>
  <c r="E27" i="1"/>
  <c r="V25" i="1"/>
  <c r="I25" i="1"/>
  <c r="M25" i="1" s="1"/>
  <c r="W25" i="1" s="1"/>
  <c r="E25" i="1"/>
  <c r="F25" i="1" s="1"/>
  <c r="W23" i="1"/>
  <c r="V23" i="1"/>
  <c r="I23" i="1"/>
  <c r="L23" i="1" s="1"/>
  <c r="X23" i="1" s="1"/>
  <c r="E23" i="1"/>
  <c r="F23" i="1" s="1"/>
  <c r="V22" i="1"/>
  <c r="L22" i="1"/>
  <c r="I22" i="1"/>
  <c r="M22" i="1" s="1"/>
  <c r="W22" i="1" s="1"/>
  <c r="X22" i="1" s="1"/>
  <c r="E22" i="1"/>
  <c r="F22" i="1" s="1"/>
  <c r="V21" i="1"/>
  <c r="M21" i="1"/>
  <c r="W21" i="1" s="1"/>
  <c r="I21" i="1"/>
  <c r="L21" i="1" s="1"/>
  <c r="E21" i="1"/>
  <c r="F21" i="1" s="1"/>
  <c r="V20" i="1"/>
  <c r="I20" i="1"/>
  <c r="M20" i="1" s="1"/>
  <c r="W20" i="1" s="1"/>
  <c r="F20" i="1"/>
  <c r="E20" i="1"/>
  <c r="W19" i="1"/>
  <c r="S19" i="1"/>
  <c r="M19" i="1"/>
  <c r="L19" i="1"/>
  <c r="X19" i="1" s="1"/>
  <c r="I19" i="1"/>
  <c r="E19" i="1"/>
  <c r="F19" i="1" s="1"/>
  <c r="V17" i="1"/>
  <c r="M17" i="1"/>
  <c r="W17" i="1" s="1"/>
  <c r="I17" i="1"/>
  <c r="L17" i="1" s="1"/>
  <c r="X17" i="1" s="1"/>
  <c r="E17" i="1"/>
  <c r="F17" i="1" s="1"/>
  <c r="V16" i="1"/>
  <c r="I16" i="1"/>
  <c r="M16" i="1" s="1"/>
  <c r="W16" i="1" s="1"/>
  <c r="F16" i="1"/>
  <c r="E16" i="1"/>
  <c r="V15" i="1"/>
  <c r="I15" i="1"/>
  <c r="M15" i="1" s="1"/>
  <c r="E15" i="1"/>
  <c r="F15" i="1" s="1"/>
  <c r="W14" i="1"/>
  <c r="V14" i="1"/>
  <c r="I14" i="1"/>
  <c r="L14" i="1" s="1"/>
  <c r="X14" i="1" s="1"/>
  <c r="E14" i="1"/>
  <c r="F14" i="1" s="1"/>
  <c r="W13" i="1"/>
  <c r="V13" i="1"/>
  <c r="I13" i="1"/>
  <c r="L13" i="1" s="1"/>
  <c r="X13" i="1" s="1"/>
  <c r="E13" i="1"/>
  <c r="F13" i="1" s="1"/>
  <c r="A13" i="1"/>
  <c r="A14" i="1" s="1"/>
  <c r="A15" i="1" s="1"/>
  <c r="A16" i="1" s="1"/>
  <c r="A17" i="1" s="1"/>
  <c r="A19" i="1" s="1"/>
  <c r="A20" i="1" s="1"/>
  <c r="A21" i="1" s="1"/>
  <c r="A22" i="1" s="1"/>
  <c r="A23" i="1" s="1"/>
  <c r="A25" i="1" s="1"/>
  <c r="A27" i="1" s="1"/>
  <c r="A29" i="1" s="1"/>
  <c r="A30" i="1" s="1"/>
  <c r="A31" i="1" s="1"/>
  <c r="A32" i="1" s="1"/>
  <c r="A33" i="1" s="1"/>
  <c r="A34" i="1" s="1"/>
  <c r="A36" i="1" s="1"/>
  <c r="A37" i="1" s="1"/>
  <c r="A38" i="1" s="1"/>
  <c r="A39" i="1" s="1"/>
  <c r="A40" i="1" s="1"/>
  <c r="A42" i="1" s="1"/>
  <c r="A43" i="1" s="1"/>
  <c r="A44" i="1" s="1"/>
  <c r="A45" i="1" s="1"/>
  <c r="A47" i="1" s="1"/>
  <c r="A48" i="1" s="1"/>
  <c r="A49" i="1" s="1"/>
  <c r="A51" i="1" s="1"/>
  <c r="A52" i="1" s="1"/>
  <c r="A53" i="1" s="1"/>
  <c r="A54" i="1" s="1"/>
  <c r="A55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3" i="1" s="1"/>
  <c r="A74" i="1" s="1"/>
  <c r="A75" i="1" s="1"/>
  <c r="A76" i="1" s="1"/>
  <c r="A77" i="1" s="1"/>
  <c r="A78" i="1" s="1"/>
  <c r="A79" i="1" s="1"/>
  <c r="A80" i="1" s="1"/>
  <c r="A81" i="1" s="1"/>
  <c r="A83" i="1" s="1"/>
  <c r="A84" i="1" s="1"/>
  <c r="A85" i="1" s="1"/>
  <c r="A86" i="1" s="1"/>
  <c r="A88" i="1" s="1"/>
  <c r="A90" i="1" s="1"/>
  <c r="A93" i="1" s="1"/>
  <c r="A94" i="1" s="1"/>
  <c r="A95" i="1" s="1"/>
  <c r="A96" i="1" s="1"/>
  <c r="A97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8" i="1" s="1"/>
  <c r="A159" i="1" s="1"/>
  <c r="A160" i="1" s="1"/>
  <c r="A162" i="1" s="1"/>
  <c r="A164" i="1" s="1"/>
  <c r="A167" i="1" s="1"/>
  <c r="A168" i="1" s="1"/>
  <c r="A169" i="1" s="1"/>
  <c r="W11" i="1"/>
  <c r="V11" i="1"/>
  <c r="I11" i="1"/>
  <c r="E11" i="1"/>
  <c r="F11" i="1" s="1"/>
  <c r="V49" i="1" l="1"/>
  <c r="W49" i="1"/>
  <c r="X49" i="1" s="1"/>
  <c r="V40" i="1"/>
  <c r="W40" i="1"/>
  <c r="X40" i="1" s="1"/>
  <c r="X21" i="1"/>
  <c r="X39" i="1"/>
  <c r="W15" i="1"/>
  <c r="W32" i="1"/>
  <c r="L37" i="1"/>
  <c r="X37" i="1" s="1"/>
  <c r="X71" i="1"/>
  <c r="X112" i="1"/>
  <c r="S128" i="1"/>
  <c r="V128" i="1" s="1"/>
  <c r="M128" i="1"/>
  <c r="W128" i="1" s="1"/>
  <c r="L128" i="1"/>
  <c r="X128" i="1" s="1"/>
  <c r="L45" i="1"/>
  <c r="X45" i="1" s="1"/>
  <c r="S55" i="1"/>
  <c r="V55" i="1" s="1"/>
  <c r="L55" i="1"/>
  <c r="L20" i="1"/>
  <c r="X20" i="1" s="1"/>
  <c r="L31" i="1"/>
  <c r="X31" i="1" s="1"/>
  <c r="L38" i="1"/>
  <c r="X38" i="1" s="1"/>
  <c r="L48" i="1"/>
  <c r="X48" i="1" s="1"/>
  <c r="M55" i="1"/>
  <c r="W55" i="1" s="1"/>
  <c r="X123" i="1"/>
  <c r="X132" i="1"/>
  <c r="X138" i="1"/>
  <c r="X141" i="1"/>
  <c r="M144" i="1"/>
  <c r="W144" i="1" s="1"/>
  <c r="L144" i="1"/>
  <c r="V19" i="1"/>
  <c r="L32" i="1"/>
  <c r="X58" i="1"/>
  <c r="X59" i="1"/>
  <c r="M62" i="1"/>
  <c r="W62" i="1" s="1"/>
  <c r="X62" i="1" s="1"/>
  <c r="X111" i="1"/>
  <c r="X114" i="1"/>
  <c r="W118" i="1"/>
  <c r="X126" i="1"/>
  <c r="W146" i="1"/>
  <c r="X146" i="1" s="1"/>
  <c r="V146" i="1"/>
  <c r="I170" i="1"/>
  <c r="M109" i="1"/>
  <c r="W109" i="1" s="1"/>
  <c r="L109" i="1"/>
  <c r="X109" i="1" s="1"/>
  <c r="L11" i="1"/>
  <c r="L15" i="1"/>
  <c r="L25" i="1"/>
  <c r="X25" i="1" s="1"/>
  <c r="L33" i="1"/>
  <c r="L53" i="1"/>
  <c r="W73" i="1"/>
  <c r="W79" i="1"/>
  <c r="X101" i="1"/>
  <c r="X106" i="1"/>
  <c r="M122" i="1"/>
  <c r="W122" i="1" s="1"/>
  <c r="L122" i="1"/>
  <c r="X131" i="1"/>
  <c r="X134" i="1"/>
  <c r="X137" i="1"/>
  <c r="X143" i="1"/>
  <c r="X73" i="1"/>
  <c r="V170" i="1"/>
  <c r="L16" i="1"/>
  <c r="X16" i="1" s="1"/>
  <c r="L27" i="1"/>
  <c r="X27" i="1" s="1"/>
  <c r="M33" i="1"/>
  <c r="W33" i="1" s="1"/>
  <c r="L43" i="1"/>
  <c r="X43" i="1" s="1"/>
  <c r="M53" i="1"/>
  <c r="W53" i="1" s="1"/>
  <c r="X81" i="1"/>
  <c r="M84" i="1"/>
  <c r="W84" i="1" s="1"/>
  <c r="L84" i="1"/>
  <c r="X84" i="1" s="1"/>
  <c r="W101" i="1"/>
  <c r="W106" i="1"/>
  <c r="S115" i="1"/>
  <c r="V115" i="1" s="1"/>
  <c r="M115" i="1"/>
  <c r="W115" i="1" s="1"/>
  <c r="L115" i="1"/>
  <c r="X115" i="1" s="1"/>
  <c r="X130" i="1"/>
  <c r="X152" i="1"/>
  <c r="M154" i="1"/>
  <c r="W154" i="1" s="1"/>
  <c r="L154" i="1"/>
  <c r="L54" i="1"/>
  <c r="S54" i="1"/>
  <c r="V54" i="1" s="1"/>
  <c r="M64" i="1"/>
  <c r="W64" i="1" s="1"/>
  <c r="L64" i="1"/>
  <c r="X64" i="1" s="1"/>
  <c r="W127" i="1"/>
  <c r="X127" i="1" s="1"/>
  <c r="X136" i="1"/>
  <c r="W142" i="1"/>
  <c r="X142" i="1" s="1"/>
  <c r="S73" i="1"/>
  <c r="V73" i="1" s="1"/>
  <c r="S121" i="1"/>
  <c r="V121" i="1" s="1"/>
  <c r="S127" i="1"/>
  <c r="V127" i="1" s="1"/>
  <c r="L85" i="1"/>
  <c r="X85" i="1" s="1"/>
  <c r="L96" i="1"/>
  <c r="X96" i="1" s="1"/>
  <c r="L104" i="1"/>
  <c r="X104" i="1" s="1"/>
  <c r="L110" i="1"/>
  <c r="L155" i="1"/>
  <c r="X155" i="1" s="1"/>
  <c r="L100" i="1"/>
  <c r="X100" i="1" s="1"/>
  <c r="M104" i="1"/>
  <c r="W104" i="1" s="1"/>
  <c r="M110" i="1"/>
  <c r="W110" i="1" s="1"/>
  <c r="L116" i="1"/>
  <c r="X116" i="1" s="1"/>
  <c r="L129" i="1"/>
  <c r="X129" i="1" s="1"/>
  <c r="L147" i="1"/>
  <c r="X147" i="1" s="1"/>
  <c r="L156" i="1"/>
  <c r="X156" i="1" s="1"/>
  <c r="M129" i="1"/>
  <c r="W129" i="1" s="1"/>
  <c r="L159" i="1"/>
  <c r="X159" i="1" s="1"/>
  <c r="L79" i="1"/>
  <c r="L93" i="1"/>
  <c r="L118" i="1"/>
  <c r="M93" i="1"/>
  <c r="W93" i="1" s="1"/>
  <c r="X93" i="1" l="1"/>
  <c r="X79" i="1"/>
  <c r="X33" i="1"/>
  <c r="S170" i="1"/>
  <c r="M170" i="1"/>
  <c r="X154" i="1"/>
  <c r="X122" i="1"/>
  <c r="X32" i="1"/>
  <c r="X55" i="1"/>
  <c r="W54" i="1"/>
  <c r="X118" i="1"/>
  <c r="X53" i="1"/>
  <c r="X110" i="1"/>
  <c r="X15" i="1"/>
  <c r="W121" i="1"/>
  <c r="X121" i="1" s="1"/>
  <c r="L170" i="1"/>
  <c r="X11" i="1"/>
  <c r="X144" i="1"/>
  <c r="W170" i="1" l="1"/>
  <c r="X54" i="1"/>
  <c r="X170" i="1"/>
</calcChain>
</file>

<file path=xl/sharedStrings.xml><?xml version="1.0" encoding="utf-8"?>
<sst xmlns="http://schemas.openxmlformats.org/spreadsheetml/2006/main" count="396" uniqueCount="350">
  <si>
    <t xml:space="preserve"> </t>
  </si>
  <si>
    <t>SISTEMA PARA EL DESARROLLO INTEGRAL DE LA FAMILIA DEL MPIO. DE ZAPOTLAN EL GRANDE, JALISCO.</t>
  </si>
  <si>
    <t>REGISTRO PATRONAL ANTE IMSS  B84-23419-42-3</t>
  </si>
  <si>
    <t xml:space="preserve">R.F.C.   </t>
  </si>
  <si>
    <t>SDI-980101-8Q1</t>
  </si>
  <si>
    <t xml:space="preserve">  </t>
  </si>
  <si>
    <t>DOMICILIO: AQUILES SERDAN N° 56  CENTRO 49000</t>
  </si>
  <si>
    <t>NOMINA DEL 01  AL 15 DE ABRIL 2026</t>
  </si>
  <si>
    <t xml:space="preserve">  PERCEPCIONES</t>
  </si>
  <si>
    <t>DEDUCCIONES</t>
  </si>
  <si>
    <t>Nº</t>
  </si>
  <si>
    <t xml:space="preserve">N° DE AFILIACION </t>
  </si>
  <si>
    <t>NOMBRE</t>
  </si>
  <si>
    <t>SALARIO</t>
  </si>
  <si>
    <t>SALARIO DIARIO INTEGRADO</t>
  </si>
  <si>
    <t>SBC</t>
  </si>
  <si>
    <t>DIAS QUINCENA</t>
  </si>
  <si>
    <t>DIAS TRABAJADOS</t>
  </si>
  <si>
    <t>SUELDO QUINCENAL</t>
  </si>
  <si>
    <t>DESPENSA</t>
  </si>
  <si>
    <t>QUINQUENIO</t>
  </si>
  <si>
    <t xml:space="preserve">TOTAL PERCEPCIONES </t>
  </si>
  <si>
    <t xml:space="preserve">CUOTA SINDICAL </t>
  </si>
  <si>
    <t>CUOTA  IMSS</t>
  </si>
  <si>
    <t>DESCUENTO ISR</t>
  </si>
  <si>
    <t>FALTA INJUSTIFICADA/ DIA SIN GOCE</t>
  </si>
  <si>
    <t>APOYO FUNERARIO</t>
  </si>
  <si>
    <t>CAJA DE AHORRO SIDEDIF</t>
  </si>
  <si>
    <t>CAJA DE AHORRO SUSPAZ</t>
  </si>
  <si>
    <t>PRESTAMO DIF</t>
  </si>
  <si>
    <t>PRESTAMO SINDICATO</t>
  </si>
  <si>
    <t>TOTAL OTRAS DEDUCCIONES</t>
  </si>
  <si>
    <t>TOTAL  DEDUCCIONES</t>
  </si>
  <si>
    <t>NETO  A PAGAR</t>
  </si>
  <si>
    <t>RECIBI DE CONFORMIDAD</t>
  </si>
  <si>
    <t>01</t>
  </si>
  <si>
    <t>03</t>
  </si>
  <si>
    <t>04</t>
  </si>
  <si>
    <t>02</t>
  </si>
  <si>
    <t>06</t>
  </si>
  <si>
    <t>08</t>
  </si>
  <si>
    <t>32</t>
  </si>
  <si>
    <t>34</t>
  </si>
  <si>
    <t>12</t>
  </si>
  <si>
    <t>14</t>
  </si>
  <si>
    <t>08,10,12,14,32,34</t>
  </si>
  <si>
    <t>DIRECCION</t>
  </si>
  <si>
    <t>.0408863219-7.</t>
  </si>
  <si>
    <t>RUIZ CARDENAS NORMA CECILIA</t>
  </si>
  <si>
    <t>ADMINISTRACION</t>
  </si>
  <si>
    <t>ROSALES AGUILAR GERARDO</t>
  </si>
  <si>
    <t>.1815924508-5.</t>
  </si>
  <si>
    <t>PEÑA DAVILA BRENDA IVETH</t>
  </si>
  <si>
    <t>.5493794046-5.</t>
  </si>
  <si>
    <t>HERNANDEZ MENDOZA PERLA IVONNE</t>
  </si>
  <si>
    <t>.5492716547-9.</t>
  </si>
  <si>
    <t>ARCOVENDIZ PATRICIA</t>
  </si>
  <si>
    <t>.5480642535-8.</t>
  </si>
  <si>
    <t>HERNANDEZ  TORRES MARTIN</t>
  </si>
  <si>
    <t>RECURSOS HUMANOS</t>
  </si>
  <si>
    <t>.0404700405-0.</t>
  </si>
  <si>
    <t>MAGAÑA RODRIGUEZ MARIA LETICIA</t>
  </si>
  <si>
    <t>.7510926482-2.</t>
  </si>
  <si>
    <t>FAJARDO ROMERO JOSE ANTONIO</t>
  </si>
  <si>
    <t>.0406832618-2.</t>
  </si>
  <si>
    <t>GARCIA CASTILLO GILBERTO SALVADOR</t>
  </si>
  <si>
    <t>.0409680350-9.</t>
  </si>
  <si>
    <t xml:space="preserve">DE SANTIAGO MARTINEZ DALIA ROCIO </t>
  </si>
  <si>
    <t>VILLALVAZO MAGAÑA KARLA VIRIDIANA</t>
  </si>
  <si>
    <t>DELEGACION SINDICAL SIDEDIF</t>
  </si>
  <si>
    <t>.0407821936-9.</t>
  </si>
  <si>
    <t>GUZMAN REYES ROSA ELIA</t>
  </si>
  <si>
    <t>DELEGACION SINDICAL SUSPAZ</t>
  </si>
  <si>
    <t>.5200780432-2.</t>
  </si>
  <si>
    <t>MORALES RAMOS MARIA DOLORES</t>
  </si>
  <si>
    <t>JURIDICO</t>
  </si>
  <si>
    <t>.0412890922-5.</t>
  </si>
  <si>
    <t>LOMELI RENTERIA CHRISTIAN EVARISTO</t>
  </si>
  <si>
    <t>.0407781197-6.</t>
  </si>
  <si>
    <t>LUJAN FLORES MIRNA GUADALUPE</t>
  </si>
  <si>
    <t>.0409915538-6.</t>
  </si>
  <si>
    <t>CUEVAS EVANGELISTA JOSE ANGEL</t>
  </si>
  <si>
    <t>.5499801498-6.</t>
  </si>
  <si>
    <t>GARCIA GARCIA ADRIANA</t>
  </si>
  <si>
    <t>.0409640244-3.</t>
  </si>
  <si>
    <t>CORONA ARIAS JOSEFINA</t>
  </si>
  <si>
    <t>.0116936918-6.</t>
  </si>
  <si>
    <t>IGNACIO GARCIA TANIA ELIZABETH</t>
  </si>
  <si>
    <t>TRABAJO SOCIAL</t>
  </si>
  <si>
    <t>.0515892200-4.</t>
  </si>
  <si>
    <t>PALAFOX AGUILAR ROCIO ALEJANDRA</t>
  </si>
  <si>
    <t>.5688663042-7.</t>
  </si>
  <si>
    <t>GARCIA CHAVEZ ROSA ICELA</t>
  </si>
  <si>
    <t>.0411970010-4.</t>
  </si>
  <si>
    <t>ZEPEDA URZUA SIOAMARA ANAID</t>
  </si>
  <si>
    <t>0517961093-5</t>
  </si>
  <si>
    <t>VILLALVAZO MAGAÑA DIANA ITZEL</t>
  </si>
  <si>
    <t>.0401801539-8.</t>
  </si>
  <si>
    <t>ALVAREZ RAMIREZ PATRICIA EUGENIA</t>
  </si>
  <si>
    <t>PSICOLOGIA</t>
  </si>
  <si>
    <t>.5490721794-4.</t>
  </si>
  <si>
    <t>GUTIERREZ CERVANTES BERTHA</t>
  </si>
  <si>
    <t>.5489661678-3.</t>
  </si>
  <si>
    <t>VENANCIO MORALES MARIANA</t>
  </si>
  <si>
    <t>.4415941870-4.</t>
  </si>
  <si>
    <t>CABRALES GUDIÑO MARIA FERNANDA</t>
  </si>
  <si>
    <t>.5490751581-8.</t>
  </si>
  <si>
    <t xml:space="preserve">RENTERIA NAVA JOSE MARIA </t>
  </si>
  <si>
    <t>PROTECCION A LA INFANCIA</t>
  </si>
  <si>
    <t>.7501833737-0.</t>
  </si>
  <si>
    <t>BARTOLO MENDEZ SERGIO</t>
  </si>
  <si>
    <t>.7503853331-3.</t>
  </si>
  <si>
    <t>MEJIA PIZANO JOSE SALVADOR</t>
  </si>
  <si>
    <t>.0409790659-0.</t>
  </si>
  <si>
    <t>AGUILAR QUINTERO ESMERALDA</t>
  </si>
  <si>
    <t>ATENCION AL ADULTO MAYOR</t>
  </si>
  <si>
    <t>.5497760131-6.</t>
  </si>
  <si>
    <t>BARAJAS ZUÑIGA MARTHA ELENA</t>
  </si>
  <si>
    <t>.5491717061-2.</t>
  </si>
  <si>
    <t>CASTREJON GUERRERO MARICELA</t>
  </si>
  <si>
    <t>.5482662156-4.</t>
  </si>
  <si>
    <t>DE JESUS ALONSO JOAQUIN</t>
  </si>
  <si>
    <t>.0408540194-3.</t>
  </si>
  <si>
    <t>EUSEBIO MARTINEZ MA DE JESÙS</t>
  </si>
  <si>
    <t>.0223610181-8.</t>
  </si>
  <si>
    <t>GOMEZ TOSCANO SOLEDAD</t>
  </si>
  <si>
    <t>ASISTENCIA ALIMENTARIA</t>
  </si>
  <si>
    <t>.0401826668-6.</t>
  </si>
  <si>
    <t>BERNARDINO CALVARIO GUSTAVO</t>
  </si>
  <si>
    <t>.5479606036-3.</t>
  </si>
  <si>
    <t>ANAYA PADILLA ALMA DELIA</t>
  </si>
  <si>
    <t>.5497710064-0.</t>
  </si>
  <si>
    <t xml:space="preserve">ALCARAZ LARA MARIA SONIA </t>
  </si>
  <si>
    <t>.7596762378-8.</t>
  </si>
  <si>
    <t>AGUILAR BALTAZAR MARIA DE LOS ANGELES</t>
  </si>
  <si>
    <t>.0416946008-8.</t>
  </si>
  <si>
    <t>RODRIGUEZ GUTIERREZ KARLA GEORGINA</t>
  </si>
  <si>
    <t>.0406856723-1.</t>
  </si>
  <si>
    <t>MAGAÑA MORAN LESDIE LINETTE</t>
  </si>
  <si>
    <t>.0400842512-8.</t>
  </si>
  <si>
    <t>AGUILAR SOLANO ALEJANDRA GUADALUPE</t>
  </si>
  <si>
    <t>.5484606074-4.</t>
  </si>
  <si>
    <t xml:space="preserve">ALCARAZ LARA MARTHA ELIA </t>
  </si>
  <si>
    <t>.5484617746-4.</t>
  </si>
  <si>
    <t>TORRES CAMPOS ROCIO SELINA</t>
  </si>
  <si>
    <t>}</t>
  </si>
  <si>
    <t>.0406640888-3.</t>
  </si>
  <si>
    <t>LOPEZ MIRANDA MARIA ELENA</t>
  </si>
  <si>
    <t>.5497790387-8.</t>
  </si>
  <si>
    <t>GARCIA VERDUZCO JOSE DE JESUS</t>
  </si>
  <si>
    <t>.0913005870-5.</t>
  </si>
  <si>
    <t>CHAVEZ HERNANDEZ LUIS ANTONIO</t>
  </si>
  <si>
    <t>.0402880610-9.</t>
  </si>
  <si>
    <t>AMEZCUA MONTES HIRAM</t>
  </si>
  <si>
    <t>.0519015488-9.</t>
  </si>
  <si>
    <t>COBIAN MEDINA ISAAC ALEJANDRO</t>
  </si>
  <si>
    <t>.0518883849-3.</t>
  </si>
  <si>
    <t>PINTO CHAVEZ OCTAVIO ADOLFO</t>
  </si>
  <si>
    <t>COMEDORES COMUNITARIOS</t>
  </si>
  <si>
    <t>.0408590113-2.</t>
  </si>
  <si>
    <t xml:space="preserve">LUCIA BELTRAN TERESA </t>
  </si>
  <si>
    <t>.0407470085-9.</t>
  </si>
  <si>
    <t>PIZANO CARMONA MARIA</t>
  </si>
  <si>
    <t>.0410864050-1.</t>
  </si>
  <si>
    <t xml:space="preserve">GARCIA GARCIA ANABEL </t>
  </si>
  <si>
    <t>.0407580204-3.</t>
  </si>
  <si>
    <t xml:space="preserve">TORRES CERVANTES MA DEL CARMEN </t>
  </si>
  <si>
    <t>.0407520145-1.</t>
  </si>
  <si>
    <t xml:space="preserve">ZUÑIGA SORIA ROSA MARIA </t>
  </si>
  <si>
    <t>.0401610128-1.</t>
  </si>
  <si>
    <t>BAUTISTA FLORES MARTHA</t>
  </si>
  <si>
    <t>.5490590464-2.</t>
  </si>
  <si>
    <t>SANCHEZ FRIAS EVA GRACIELA</t>
  </si>
  <si>
    <t>.03146936764.</t>
  </si>
  <si>
    <t>LEAL SANCHEZ MARIA ELENA</t>
  </si>
  <si>
    <t>.0406751570-2.</t>
  </si>
  <si>
    <t>BECERRA CHAVEZ IRMA LETICIA</t>
  </si>
  <si>
    <t>COMUNICACIÓN SOCIAL Y ESTADISTICAS</t>
  </si>
  <si>
    <t>.0400833770-3</t>
  </si>
  <si>
    <t>GARCIA VALENCIA MIRIAM IVAN</t>
  </si>
  <si>
    <t>.7511930587-0.</t>
  </si>
  <si>
    <t>ZUÑIGA LEAL AARON</t>
  </si>
  <si>
    <t>.0410932829-6.</t>
  </si>
  <si>
    <t>DE LA MORA ZANABRIA ANA SOFIA</t>
  </si>
  <si>
    <t>.0616950343-7.</t>
  </si>
  <si>
    <t>LOMELI CONTRERAS JAQUELINE</t>
  </si>
  <si>
    <t>GOBIERNO INCLUYENTE</t>
  </si>
  <si>
    <t>.2916954050-0.</t>
  </si>
  <si>
    <t>LARIOS ABAN LIZETH</t>
  </si>
  <si>
    <t>TRANSPARENCIA</t>
  </si>
  <si>
    <t>.6816921032-2.</t>
  </si>
  <si>
    <t>SOLIS AVALOS ALEJANDRA</t>
  </si>
  <si>
    <t>PATRIMONIO</t>
  </si>
  <si>
    <t>SERVICIOS GENERALES</t>
  </si>
  <si>
    <t>.0400815262-3.</t>
  </si>
  <si>
    <t>VAZQUEZ CORTES MARIA DE LOS ANGELES</t>
  </si>
  <si>
    <t>.5493753958-0.</t>
  </si>
  <si>
    <t>GAMA GODINEZ OSCAR</t>
  </si>
  <si>
    <t>.5495770009-6.</t>
  </si>
  <si>
    <t>CONTRERAS MOTA PATRICIA MARIA</t>
  </si>
  <si>
    <t>.3515935939-3.</t>
  </si>
  <si>
    <t>LUJAN FLORES JUAN JOSE</t>
  </si>
  <si>
    <t>.5499808647-1.</t>
  </si>
  <si>
    <t>OLVERA AGUIRRE RAQUEL</t>
  </si>
  <si>
    <t>CENTROS COMUNITARIOS</t>
  </si>
  <si>
    <t>.7598791138-7.</t>
  </si>
  <si>
    <t>RIVERA BALTAZAR ANA LUISA</t>
  </si>
  <si>
    <t>.0407620350-6.</t>
  </si>
  <si>
    <t>LARES GALINDO TERESA</t>
  </si>
  <si>
    <t>.0407590221-5.</t>
  </si>
  <si>
    <t xml:space="preserve">CAMBEROS OCHOA DOMITILA </t>
  </si>
  <si>
    <t>.0407550169-4.</t>
  </si>
  <si>
    <t xml:space="preserve">CASTILLO BALTAZAR BEATRIZ </t>
  </si>
  <si>
    <t>.0408821248-7.</t>
  </si>
  <si>
    <t>PALACIOS CERVANTES YAMILLET</t>
  </si>
  <si>
    <t>.0491687634-7.</t>
  </si>
  <si>
    <t>MEJIA PIZANO MARISELA</t>
  </si>
  <si>
    <t>.5268491109-3.</t>
  </si>
  <si>
    <t xml:space="preserve">REYES CARRILLO ROSARIO </t>
  </si>
  <si>
    <t>.5482600020-7.</t>
  </si>
  <si>
    <t>GONZALEZ CHAVEZ SARA</t>
  </si>
  <si>
    <t>.0409864691-4.</t>
  </si>
  <si>
    <t>SANCHEZ ARIAS MARIA GORETTI</t>
  </si>
  <si>
    <t>.0407660426-5.</t>
  </si>
  <si>
    <t xml:space="preserve">MAGAÑA RAMIREZ LIDIA </t>
  </si>
  <si>
    <t>.0407560160-1.</t>
  </si>
  <si>
    <t>VARGAS BONILLA MARIA DE LOS ANGELES</t>
  </si>
  <si>
    <t>.0484440392-5.</t>
  </si>
  <si>
    <t>FLORES GAYTAN MARIA DE LA PAZ</t>
  </si>
  <si>
    <t>.5291610079-6.</t>
  </si>
  <si>
    <t>BARBOZA RODRIGUEZ MARIA DEL REFUGIO</t>
  </si>
  <si>
    <t>.0408740181-8.</t>
  </si>
  <si>
    <t>ALVAREZ CORTES YOLANDA</t>
  </si>
  <si>
    <t>.5481582013-6.</t>
  </si>
  <si>
    <t>GARCIA FRIAS JUANA MARICELA</t>
  </si>
  <si>
    <t>.0402814910-4.</t>
  </si>
  <si>
    <t>SILVA GOMEZ HUGO ANTONIO</t>
  </si>
  <si>
    <t>.5687666922-9.</t>
  </si>
  <si>
    <t>GARCIA GUZMAN MARTHA</t>
  </si>
  <si>
    <t>.7503852280-3.</t>
  </si>
  <si>
    <t>JUAREZ ABAN MARIA ISABEL</t>
  </si>
  <si>
    <t>.2614910348-8.</t>
  </si>
  <si>
    <t>GAMBOA LOPEZ DAVID</t>
  </si>
  <si>
    <t>.5482620124-3.</t>
  </si>
  <si>
    <t>MEDINA GUZMAN JOSE CONCEPCION</t>
  </si>
  <si>
    <t>GUARDERIA (CADI)</t>
  </si>
  <si>
    <t>.5495770300-9.</t>
  </si>
  <si>
    <t>REBOLLEDO REYES ALEJANDRA</t>
  </si>
  <si>
    <t>.0407811551-8.</t>
  </si>
  <si>
    <t>PINTO FAJARDO MIRIAN ELIZABETH</t>
  </si>
  <si>
    <t>.0407791046-3.</t>
  </si>
  <si>
    <t>JUVENAL AVALOS ARACELI</t>
  </si>
  <si>
    <t>.0407801240-0.</t>
  </si>
  <si>
    <t>ALVAREZ MEZA MARISELA</t>
  </si>
  <si>
    <t>.5494760238-6.</t>
  </si>
  <si>
    <t>LOPEZ CEJA ANA ELIZABETH</t>
  </si>
  <si>
    <t>.0408875583-2.</t>
  </si>
  <si>
    <t>TOPETE ESPARZA ITZEL ANAHI</t>
  </si>
  <si>
    <t>.0407760835-6.</t>
  </si>
  <si>
    <t xml:space="preserve">VERGARA OCHOA MARIA MILAGROS </t>
  </si>
  <si>
    <t>.3101831102-2.</t>
  </si>
  <si>
    <t>PEÑA GUZMAN MARIA TERESA</t>
  </si>
  <si>
    <t>.5497820358-3.</t>
  </si>
  <si>
    <t>PEREZ DE LA CRUZ TERESITA</t>
  </si>
  <si>
    <t>.5493743588-8.</t>
  </si>
  <si>
    <t xml:space="preserve">CONTRERAS MOTA OLGA </t>
  </si>
  <si>
    <t>.0116912168-6.</t>
  </si>
  <si>
    <t>JIMENEZ GONZALEZ LETICIA GUADALUPE</t>
  </si>
  <si>
    <t>.7501820633-6.</t>
  </si>
  <si>
    <t xml:space="preserve">LUIS JUAN GOMEZ MARTHA LETICIA </t>
  </si>
  <si>
    <t>.0400807809-1.</t>
  </si>
  <si>
    <t xml:space="preserve">MORENO CONTRERAS LILIANA </t>
  </si>
  <si>
    <t>.4305840692-7.</t>
  </si>
  <si>
    <t>NUÑEZ BERNARDINO MA. VIRGINIA</t>
  </si>
  <si>
    <t>.5495760278-9.</t>
  </si>
  <si>
    <t>VILLA GONZALEZ ISELA</t>
  </si>
  <si>
    <t>.0412850642-7.</t>
  </si>
  <si>
    <t>VELAZQUEZ FARIAS MARIA GUADALUPE</t>
  </si>
  <si>
    <t>.0407875035-5.</t>
  </si>
  <si>
    <t>AGUILAR TAPIA SARA</t>
  </si>
  <si>
    <t>PALACIOS CERVANTES ADILENE</t>
  </si>
  <si>
    <t>.0401825873-3.</t>
  </si>
  <si>
    <t>QUIROZ ROBLES GABRIELA ELIZABETH</t>
  </si>
  <si>
    <t>.1914910080-2.</t>
  </si>
  <si>
    <t>RODRIGUEZ RANGEL ANA CAROLINA</t>
  </si>
  <si>
    <t>.0407580262-1.</t>
  </si>
  <si>
    <t>CAMPOS ARIAS MARIA AURORA</t>
  </si>
  <si>
    <t>.5494750174-5.</t>
  </si>
  <si>
    <t xml:space="preserve">HERNANDEZ ORTIZ MARIA CRUZ </t>
  </si>
  <si>
    <t>.0400660425-2.</t>
  </si>
  <si>
    <t>CARMONA VICTORIANO MARIA DE LA LUZ</t>
  </si>
  <si>
    <t>.0407730677-9.</t>
  </si>
  <si>
    <t>SALVADOR LEAL MARIA DE JESUS</t>
  </si>
  <si>
    <t>.0221759870-1.</t>
  </si>
  <si>
    <t>PALAFOX GARCES ARACELI</t>
  </si>
  <si>
    <t>UNIDAD DE REHABILITACIÓN (URR)</t>
  </si>
  <si>
    <t>.0401836461-3.</t>
  </si>
  <si>
    <t>RAMOS GONZALEZ FRANCISCO JAVIER</t>
  </si>
  <si>
    <t>.0408750712-7.</t>
  </si>
  <si>
    <t>ANDRADE ARROYO LORENA</t>
  </si>
  <si>
    <t>.0407560159-3.</t>
  </si>
  <si>
    <t>DEL TORO BARRAGAN XOCHITL CAROLINA</t>
  </si>
  <si>
    <t>.5489671008-6.</t>
  </si>
  <si>
    <t xml:space="preserve">PULIDO BARAJAS GRACIELA </t>
  </si>
  <si>
    <t>.0413800635-0.</t>
  </si>
  <si>
    <t>MEDINA ESCALANTE LAURA ALICIA</t>
  </si>
  <si>
    <t>.0317947969-0.</t>
  </si>
  <si>
    <t>SANTIAGO MARTINEZ JOSUE EMMANUEL</t>
  </si>
  <si>
    <t>.0409935855-0.</t>
  </si>
  <si>
    <t>XOCHITLA ZUÑIGA LUIS MANUEL</t>
  </si>
  <si>
    <t>.2216978096-6.</t>
  </si>
  <si>
    <t>SOTO COVARRUBIAS FATIMA</t>
  </si>
  <si>
    <t>.6216905370-9.</t>
  </si>
  <si>
    <t>BARBOZA PULIDO MAYRA LILIANA</t>
  </si>
  <si>
    <t>.0407630336-3.</t>
  </si>
  <si>
    <t>IGLESIAS SANCHEZ MARTHA ELVA</t>
  </si>
  <si>
    <t>.0403824596-7.</t>
  </si>
  <si>
    <t>FLORES GARCIA ROSA MARIA</t>
  </si>
  <si>
    <t>UAVI</t>
  </si>
  <si>
    <t>.0407922888-0.</t>
  </si>
  <si>
    <t>RUBIO CASILLAS JOSE LUIS</t>
  </si>
  <si>
    <t>.0400710786-7.</t>
  </si>
  <si>
    <t>CARDENAS RAMIREZ CESAR HERNANDO</t>
  </si>
  <si>
    <t>.0217021555-8.</t>
  </si>
  <si>
    <t xml:space="preserve"> RODRIGUEZ LOPEZ ALEJANDRA</t>
  </si>
  <si>
    <t>LUDOTECA</t>
  </si>
  <si>
    <t>.5461411002-8.</t>
  </si>
  <si>
    <t>BALTAZAR MORAN MARGARITO</t>
  </si>
  <si>
    <t>ASISTENTE DE DIRECCION</t>
  </si>
  <si>
    <t>.0321764008-9.</t>
  </si>
  <si>
    <t>CASTREJON GUERRERO ARACELY</t>
  </si>
  <si>
    <t>ASISTENTE DE PRESIDENCIA</t>
  </si>
  <si>
    <t>SALUD</t>
  </si>
  <si>
    <t>.0222720136-1.</t>
  </si>
  <si>
    <t>LEAL CASTILLO RODOLFO</t>
  </si>
  <si>
    <t>.0474541812-1.</t>
  </si>
  <si>
    <t>GOMEZ GOMEZ FRANCISCO JAVIER</t>
  </si>
  <si>
    <t>.0409886548-0.</t>
  </si>
  <si>
    <t>GONZALEZ HERNANDEZ BERENICE</t>
  </si>
  <si>
    <t>CODIGOS</t>
  </si>
  <si>
    <t>PERCEPCIONES</t>
  </si>
  <si>
    <t>CUOTA IMSS</t>
  </si>
  <si>
    <t>CUOTAS</t>
  </si>
  <si>
    <t>CUOTA SINDICAL</t>
  </si>
  <si>
    <t>SALARIO D INT</t>
  </si>
  <si>
    <t>DESC. RETARDO</t>
  </si>
  <si>
    <t>PERMISO S/GS</t>
  </si>
  <si>
    <t>DIAS /MES</t>
  </si>
  <si>
    <t>CUOTA RET. IMSS</t>
  </si>
  <si>
    <t>CAJA DE AHORRO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</si>
</sst>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"/>
    <numFmt numFmtId="165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1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left"/>
    </xf>
    <xf numFmtId="44" fontId="7" fillId="0" borderId="0" xfId="3" applyNumberFormat="1" applyFont="1" applyAlignment="1">
      <alignment horizontal="left"/>
    </xf>
    <xf numFmtId="44" fontId="8" fillId="0" borderId="0" xfId="0" applyNumberFormat="1" applyFont="1"/>
    <xf numFmtId="44" fontId="9" fillId="0" borderId="0" xfId="0" applyNumberFormat="1" applyFont="1" applyAlignment="1">
      <alignment horizontal="left"/>
    </xf>
    <xf numFmtId="44" fontId="9" fillId="0" borderId="0" xfId="0" applyNumberFormat="1" applyFont="1"/>
    <xf numFmtId="44" fontId="6" fillId="0" borderId="0" xfId="1" applyFont="1" applyFill="1" applyBorder="1"/>
    <xf numFmtId="44" fontId="6" fillId="0" borderId="0" xfId="0" applyNumberFormat="1" applyFont="1"/>
    <xf numFmtId="44" fontId="6" fillId="0" borderId="0" xfId="3" applyNumberFormat="1" applyFont="1"/>
    <xf numFmtId="0" fontId="10" fillId="0" borderId="0" xfId="0" applyFont="1"/>
    <xf numFmtId="44" fontId="3" fillId="0" borderId="0" xfId="0" applyNumberFormat="1" applyFont="1" applyAlignment="1">
      <alignment horizontal="center" vertical="center"/>
    </xf>
    <xf numFmtId="0" fontId="9" fillId="0" borderId="0" xfId="0" applyFont="1"/>
    <xf numFmtId="44" fontId="3" fillId="0" borderId="0" xfId="0" applyNumberFormat="1" applyFont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6" fillId="0" borderId="1" xfId="3" applyFont="1" applyBorder="1" applyAlignment="1">
      <alignment horizontal="left"/>
    </xf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44" fontId="12" fillId="0" borderId="1" xfId="0" applyNumberFormat="1" applyFont="1" applyBorder="1" applyAlignment="1">
      <alignment horizontal="left"/>
    </xf>
    <xf numFmtId="44" fontId="9" fillId="0" borderId="2" xfId="0" applyNumberFormat="1" applyFont="1" applyBorder="1" applyAlignment="1">
      <alignment horizontal="center" vertical="center"/>
    </xf>
    <xf numFmtId="44" fontId="9" fillId="0" borderId="3" xfId="0" applyNumberFormat="1" applyFont="1" applyBorder="1" applyAlignment="1">
      <alignment horizontal="center" vertical="center"/>
    </xf>
    <xf numFmtId="44" fontId="9" fillId="0" borderId="3" xfId="0" applyNumberFormat="1" applyFont="1" applyBorder="1" applyAlignment="1">
      <alignment horizontal="center" vertical="center"/>
    </xf>
    <xf numFmtId="44" fontId="9" fillId="0" borderId="4" xfId="0" applyNumberFormat="1" applyFont="1" applyBorder="1" applyAlignment="1">
      <alignment horizontal="center" vertical="center"/>
    </xf>
    <xf numFmtId="44" fontId="9" fillId="0" borderId="4" xfId="0" applyNumberFormat="1" applyFont="1" applyBorder="1" applyAlignment="1">
      <alignment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 wrapText="1"/>
    </xf>
    <xf numFmtId="0" fontId="13" fillId="0" borderId="7" xfId="3" applyFont="1" applyBorder="1" applyAlignment="1">
      <alignment horizontal="center" vertical="center"/>
    </xf>
    <xf numFmtId="44" fontId="6" fillId="0" borderId="7" xfId="3" applyNumberFormat="1" applyFont="1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44" fontId="7" fillId="0" borderId="7" xfId="0" applyNumberFormat="1" applyFont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4" fillId="0" borderId="7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44" fontId="6" fillId="0" borderId="6" xfId="3" applyNumberFormat="1" applyFont="1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44" fontId="7" fillId="0" borderId="5" xfId="0" applyNumberFormat="1" applyFont="1" applyBorder="1" applyAlignment="1">
      <alignment horizontal="center" vertical="center" wrapText="1"/>
    </xf>
    <xf numFmtId="44" fontId="0" fillId="0" borderId="5" xfId="0" applyNumberFormat="1" applyBorder="1" applyAlignment="1">
      <alignment horizontal="center" vertical="center" wrapText="1"/>
    </xf>
    <xf numFmtId="44" fontId="10" fillId="0" borderId="5" xfId="0" applyNumberFormat="1" applyFont="1" applyBorder="1" applyAlignment="1">
      <alignment horizontal="center" vertical="center" wrapText="1"/>
    </xf>
    <xf numFmtId="44" fontId="14" fillId="0" borderId="5" xfId="1" applyFont="1" applyFill="1" applyBorder="1" applyAlignment="1">
      <alignment horizontal="center" vertical="center" wrapText="1"/>
    </xf>
    <xf numFmtId="44" fontId="7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13" fillId="0" borderId="5" xfId="3" applyFont="1" applyBorder="1" applyAlignment="1">
      <alignment horizontal="center" vertical="center"/>
    </xf>
    <xf numFmtId="44" fontId="6" fillId="0" borderId="5" xfId="3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15" fillId="0" borderId="0" xfId="3" applyFont="1" applyAlignment="1">
      <alignment horizontal="left" vertical="center"/>
    </xf>
    <xf numFmtId="44" fontId="13" fillId="0" borderId="9" xfId="3" applyNumberFormat="1" applyFont="1" applyBorder="1" applyAlignment="1">
      <alignment vertical="center"/>
    </xf>
    <xf numFmtId="4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44" fontId="13" fillId="0" borderId="0" xfId="0" applyNumberFormat="1" applyFont="1" applyAlignment="1">
      <alignment vertical="center"/>
    </xf>
    <xf numFmtId="44" fontId="16" fillId="0" borderId="0" xfId="0" applyNumberFormat="1" applyFont="1" applyAlignment="1">
      <alignment horizontal="left" vertical="center"/>
    </xf>
    <xf numFmtId="44" fontId="13" fillId="0" borderId="0" xfId="1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44" fontId="13" fillId="0" borderId="0" xfId="3" applyNumberFormat="1" applyFont="1" applyAlignment="1">
      <alignment vertical="center"/>
    </xf>
    <xf numFmtId="44" fontId="13" fillId="0" borderId="0" xfId="4" applyNumberFormat="1" applyFont="1" applyAlignment="1">
      <alignment vertical="center"/>
    </xf>
    <xf numFmtId="44" fontId="16" fillId="0" borderId="0" xfId="0" applyNumberFormat="1" applyFont="1"/>
    <xf numFmtId="44" fontId="13" fillId="0" borderId="0" xfId="0" applyNumberFormat="1" applyFont="1" applyAlignment="1">
      <alignment horizontal="center" vertical="center"/>
    </xf>
    <xf numFmtId="44" fontId="16" fillId="0" borderId="8" xfId="0" applyNumberFormat="1" applyFont="1" applyBorder="1"/>
    <xf numFmtId="0" fontId="13" fillId="0" borderId="0" xfId="3" applyFont="1" applyAlignment="1">
      <alignment horizontal="left" vertical="center"/>
    </xf>
    <xf numFmtId="0" fontId="16" fillId="0" borderId="8" xfId="0" applyFont="1" applyBorder="1"/>
    <xf numFmtId="0" fontId="17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8" xfId="0" applyFont="1" applyBorder="1"/>
    <xf numFmtId="0" fontId="16" fillId="0" borderId="0" xfId="0" applyFont="1" applyAlignment="1">
      <alignment vertical="center"/>
    </xf>
    <xf numFmtId="0" fontId="18" fillId="0" borderId="0" xfId="0" applyFont="1"/>
    <xf numFmtId="44" fontId="1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64" fontId="20" fillId="0" borderId="0" xfId="4" applyNumberFormat="1" applyFont="1" applyAlignment="1">
      <alignment horizontal="center" vertical="center"/>
    </xf>
    <xf numFmtId="164" fontId="20" fillId="0" borderId="0" xfId="4" applyNumberFormat="1" applyFont="1" applyAlignment="1">
      <alignment vertical="center"/>
    </xf>
    <xf numFmtId="164" fontId="13" fillId="0" borderId="0" xfId="4" applyNumberFormat="1" applyFont="1" applyAlignment="1">
      <alignment horizontal="center" vertical="center"/>
    </xf>
    <xf numFmtId="44" fontId="13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0" xfId="3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9" fillId="0" borderId="0" xfId="0" applyFont="1"/>
    <xf numFmtId="44" fontId="17" fillId="0" borderId="1" xfId="0" applyNumberFormat="1" applyFont="1" applyBorder="1" applyAlignment="1">
      <alignment vertical="center"/>
    </xf>
    <xf numFmtId="0" fontId="21" fillId="0" borderId="0" xfId="3" applyFont="1" applyAlignment="1">
      <alignment horizontal="center" vertical="center"/>
    </xf>
    <xf numFmtId="44" fontId="22" fillId="0" borderId="0" xfId="0" applyNumberFormat="1" applyFont="1" applyAlignment="1">
      <alignment horizontal="center" vertical="center"/>
    </xf>
    <xf numFmtId="44" fontId="21" fillId="0" borderId="0" xfId="4" applyNumberFormat="1" applyFont="1" applyAlignment="1">
      <alignment vertical="center"/>
    </xf>
    <xf numFmtId="164" fontId="21" fillId="0" borderId="0" xfId="4" applyNumberFormat="1" applyFont="1" applyAlignment="1">
      <alignment horizontal="center" vertical="center"/>
    </xf>
    <xf numFmtId="44" fontId="9" fillId="0" borderId="0" xfId="0" applyNumberFormat="1" applyFont="1" applyAlignment="1">
      <alignment vertical="center"/>
    </xf>
    <xf numFmtId="44" fontId="3" fillId="0" borderId="0" xfId="0" applyNumberFormat="1" applyFont="1"/>
    <xf numFmtId="0" fontId="22" fillId="0" borderId="0" xfId="0" applyFont="1" applyAlignment="1">
      <alignment horizontal="center" vertical="center"/>
    </xf>
    <xf numFmtId="0" fontId="21" fillId="0" borderId="0" xfId="3" applyFont="1" applyAlignment="1">
      <alignment horizontal="left" vertical="center"/>
    </xf>
    <xf numFmtId="44" fontId="22" fillId="0" borderId="0" xfId="0" applyNumberFormat="1" applyFont="1" applyAlignment="1">
      <alignment vertical="center"/>
    </xf>
    <xf numFmtId="44" fontId="21" fillId="0" borderId="0" xfId="3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44" fontId="8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" fillId="0" borderId="8" xfId="0" applyFont="1" applyBorder="1" applyAlignment="1">
      <alignment horizontal="center"/>
    </xf>
    <xf numFmtId="44" fontId="3" fillId="0" borderId="0" xfId="0" applyNumberFormat="1" applyFont="1" applyAlignment="1">
      <alignment vertic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vertical="center"/>
    </xf>
    <xf numFmtId="44" fontId="9" fillId="0" borderId="1" xfId="0" applyNumberFormat="1" applyFont="1" applyBorder="1" applyAlignment="1">
      <alignment vertical="center"/>
    </xf>
    <xf numFmtId="0" fontId="0" fillId="0" borderId="10" xfId="0" applyBorder="1"/>
    <xf numFmtId="165" fontId="0" fillId="0" borderId="11" xfId="2" applyNumberFormat="1" applyFont="1" applyFill="1" applyBorder="1"/>
    <xf numFmtId="0" fontId="22" fillId="0" borderId="0" xfId="0" applyFont="1"/>
    <xf numFmtId="0" fontId="10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44" fontId="0" fillId="0" borderId="17" xfId="1" applyFont="1" applyFill="1" applyBorder="1"/>
    <xf numFmtId="0" fontId="10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Moneda" xfId="1" builtinId="4"/>
    <cellStyle name="Normal" xfId="0" builtinId="0"/>
    <cellStyle name="Normal_PRES NOMINA JUL A DIC 2011" xfId="3" xr:uid="{123FAE69-C0A0-4EC0-A1C5-9C629307E8A7}"/>
    <cellStyle name="Normal_RELACION LABORAL 2012" xfId="4" xr:uid="{62BACEFA-C41F-4BE2-9AF3-06F6EF4CDB7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87842</xdr:rowOff>
    </xdr:from>
    <xdr:to>
      <xdr:col>3</xdr:col>
      <xdr:colOff>143934</xdr:colOff>
      <xdr:row>6</xdr:row>
      <xdr:rowOff>40217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774916-DA2D-43EB-89AA-7644427B1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87842"/>
          <a:ext cx="4500034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355D5-8933-450F-8D22-843724618402}">
  <dimension ref="A1:BB215"/>
  <sheetViews>
    <sheetView tabSelected="1" topLeftCell="G1" workbookViewId="0">
      <selection sqref="A1:XFD1048576"/>
    </sheetView>
  </sheetViews>
  <sheetFormatPr baseColWidth="10" defaultColWidth="12.7109375" defaultRowHeight="15.75" x14ac:dyDescent="0.25"/>
  <cols>
    <col min="1" max="1" width="5.42578125" style="1" customWidth="1"/>
    <col min="2" max="2" width="19.85546875" style="1" customWidth="1"/>
    <col min="3" max="3" width="50.140625" style="2" customWidth="1"/>
    <col min="4" max="4" width="15.7109375" style="1" customWidth="1"/>
    <col min="5" max="5" width="16.7109375" style="1" customWidth="1"/>
    <col min="6" max="6" width="15.28515625" style="1" customWidth="1"/>
    <col min="7" max="7" width="13.28515625" style="1" customWidth="1"/>
    <col min="8" max="8" width="9.5703125" style="1" customWidth="1"/>
    <col min="9" max="9" width="20" style="1" customWidth="1"/>
    <col min="10" max="11" width="17.140625" style="1" customWidth="1"/>
    <col min="12" max="12" width="19.5703125" style="1" customWidth="1"/>
    <col min="13" max="13" width="14.85546875" style="1" customWidth="1"/>
    <col min="14" max="14" width="17.7109375" style="1" customWidth="1"/>
    <col min="15" max="15" width="16.140625" style="1" customWidth="1"/>
    <col min="16" max="16" width="14.42578125" style="1" customWidth="1"/>
    <col min="17" max="17" width="19.5703125" style="1" customWidth="1"/>
    <col min="18" max="18" width="15.7109375" style="1" customWidth="1"/>
    <col min="19" max="19" width="16.28515625" style="1" customWidth="1"/>
    <col min="20" max="20" width="14.42578125" style="1" customWidth="1"/>
    <col min="21" max="21" width="15.85546875" style="1" customWidth="1"/>
    <col min="22" max="22" width="16.7109375" style="1" customWidth="1"/>
    <col min="23" max="23" width="17.7109375" style="1" customWidth="1"/>
    <col min="24" max="24" width="17.28515625" style="1" customWidth="1"/>
    <col min="25" max="25" width="54.140625" style="1" customWidth="1"/>
    <col min="26" max="16384" width="12.7109375" style="1"/>
  </cols>
  <sheetData>
    <row r="1" spans="1:26" x14ac:dyDescent="0.25">
      <c r="B1" s="1" t="s">
        <v>0</v>
      </c>
      <c r="C1" s="2" t="s">
        <v>0</v>
      </c>
      <c r="E1" s="1" t="s">
        <v>0</v>
      </c>
      <c r="N1" s="1" t="s">
        <v>0</v>
      </c>
      <c r="V1" s="1" t="s">
        <v>0</v>
      </c>
    </row>
    <row r="2" spans="1:26" x14ac:dyDescent="0.25">
      <c r="A2" s="3" t="s">
        <v>0</v>
      </c>
      <c r="B2" s="3" t="s">
        <v>0</v>
      </c>
      <c r="D2" s="4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1" t="s">
        <v>0</v>
      </c>
    </row>
    <row r="3" spans="1:26" x14ac:dyDescent="0.25">
      <c r="A3" s="5" t="s">
        <v>0</v>
      </c>
      <c r="B3" s="5"/>
      <c r="C3" s="6" t="s">
        <v>0</v>
      </c>
      <c r="D3" s="7" t="s">
        <v>2</v>
      </c>
      <c r="E3" s="7"/>
      <c r="F3" s="7"/>
      <c r="G3" s="7"/>
      <c r="H3" s="7"/>
      <c r="I3" s="7"/>
      <c r="J3" s="8"/>
      <c r="K3" s="8"/>
      <c r="L3" s="9"/>
      <c r="M3" s="8"/>
      <c r="N3" s="10"/>
      <c r="O3" s="10"/>
      <c r="P3" s="10"/>
      <c r="Q3" s="10"/>
      <c r="R3" s="10"/>
      <c r="S3" s="10"/>
      <c r="T3" s="10"/>
      <c r="U3" s="10"/>
      <c r="V3" s="11"/>
      <c r="W3" s="12" t="s">
        <v>0</v>
      </c>
      <c r="X3" s="12"/>
    </row>
    <row r="4" spans="1:26" x14ac:dyDescent="0.25">
      <c r="A4" s="5" t="s">
        <v>0</v>
      </c>
      <c r="B4" s="5" t="s">
        <v>0</v>
      </c>
      <c r="C4" s="6"/>
      <c r="D4" s="13" t="s">
        <v>3</v>
      </c>
      <c r="E4" s="14" t="s">
        <v>4</v>
      </c>
      <c r="F4" s="14"/>
      <c r="H4" s="15"/>
      <c r="I4" s="15"/>
      <c r="L4" s="9"/>
      <c r="X4" s="16"/>
      <c r="Y4" s="16"/>
      <c r="Z4" s="16"/>
    </row>
    <row r="5" spans="1:26" x14ac:dyDescent="0.25">
      <c r="A5" s="5"/>
      <c r="B5" s="5" t="s">
        <v>5</v>
      </c>
      <c r="C5" s="6"/>
      <c r="D5" s="17" t="s">
        <v>6</v>
      </c>
      <c r="E5" s="17"/>
      <c r="F5" s="17"/>
      <c r="G5" s="17"/>
      <c r="H5" s="17"/>
      <c r="I5" s="17"/>
      <c r="J5" s="17"/>
      <c r="K5" s="17"/>
      <c r="L5" s="9"/>
      <c r="M5" s="18" t="s">
        <v>7</v>
      </c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6" x14ac:dyDescent="0.25">
      <c r="A6" s="19"/>
      <c r="B6" s="19"/>
      <c r="C6" s="20"/>
      <c r="D6" s="21" t="s">
        <v>8</v>
      </c>
      <c r="E6" s="22"/>
      <c r="F6" s="22"/>
      <c r="G6" s="22"/>
      <c r="H6" s="22"/>
      <c r="I6" s="23"/>
      <c r="J6" s="24"/>
      <c r="K6" s="24"/>
      <c r="L6" s="25"/>
      <c r="M6" s="26" t="s">
        <v>9</v>
      </c>
      <c r="N6" s="27"/>
      <c r="O6" s="28"/>
      <c r="P6" s="28"/>
      <c r="Q6" s="28"/>
      <c r="R6" s="28"/>
      <c r="S6" s="28"/>
      <c r="T6" s="28"/>
      <c r="U6" s="28"/>
      <c r="V6" s="29"/>
      <c r="W6" s="30"/>
      <c r="X6" s="12"/>
    </row>
    <row r="7" spans="1:26" ht="15.75" customHeight="1" x14ac:dyDescent="0.25">
      <c r="A7" s="31" t="s">
        <v>10</v>
      </c>
      <c r="B7" s="32" t="s">
        <v>11</v>
      </c>
      <c r="C7" s="33" t="s">
        <v>12</v>
      </c>
      <c r="D7" s="34" t="s">
        <v>13</v>
      </c>
      <c r="E7" s="35" t="s">
        <v>14</v>
      </c>
      <c r="F7" s="35" t="s">
        <v>15</v>
      </c>
      <c r="G7" s="36" t="s">
        <v>16</v>
      </c>
      <c r="H7" s="36" t="s">
        <v>17</v>
      </c>
      <c r="I7" s="35" t="s">
        <v>18</v>
      </c>
      <c r="J7" s="37" t="s">
        <v>19</v>
      </c>
      <c r="K7" s="37" t="s">
        <v>20</v>
      </c>
      <c r="L7" s="35" t="s">
        <v>21</v>
      </c>
      <c r="M7" s="37" t="s">
        <v>22</v>
      </c>
      <c r="N7" s="35" t="s">
        <v>23</v>
      </c>
      <c r="O7" s="35" t="s">
        <v>24</v>
      </c>
      <c r="P7" s="35" t="s">
        <v>25</v>
      </c>
      <c r="Q7" s="35" t="s">
        <v>26</v>
      </c>
      <c r="R7" s="35" t="s">
        <v>27</v>
      </c>
      <c r="S7" s="35" t="s">
        <v>28</v>
      </c>
      <c r="T7" s="35" t="s">
        <v>29</v>
      </c>
      <c r="U7" s="38" t="s">
        <v>30</v>
      </c>
      <c r="V7" s="39" t="s">
        <v>31</v>
      </c>
      <c r="W7" s="37" t="s">
        <v>32</v>
      </c>
      <c r="X7" s="37" t="s">
        <v>33</v>
      </c>
      <c r="Y7" s="40" t="s">
        <v>34</v>
      </c>
    </row>
    <row r="8" spans="1:26" ht="24" customHeight="1" x14ac:dyDescent="0.25">
      <c r="A8" s="41"/>
      <c r="B8" s="32"/>
      <c r="C8" s="42"/>
      <c r="D8" s="43"/>
      <c r="E8" s="44"/>
      <c r="F8" s="44"/>
      <c r="G8" s="45"/>
      <c r="H8" s="45"/>
      <c r="I8" s="44"/>
      <c r="J8" s="46"/>
      <c r="K8" s="46"/>
      <c r="L8" s="44"/>
      <c r="M8" s="46"/>
      <c r="N8" s="47"/>
      <c r="O8" s="47"/>
      <c r="P8" s="47"/>
      <c r="Q8" s="47"/>
      <c r="R8" s="47"/>
      <c r="S8" s="47"/>
      <c r="T8" s="47"/>
      <c r="U8" s="48"/>
      <c r="V8" s="49"/>
      <c r="W8" s="50"/>
      <c r="X8" s="50"/>
      <c r="Y8" s="51"/>
    </row>
    <row r="9" spans="1:26" ht="33" customHeight="1" x14ac:dyDescent="0.25">
      <c r="A9" s="41"/>
      <c r="B9" s="52"/>
      <c r="C9" s="53"/>
      <c r="D9" s="54"/>
      <c r="E9" s="47"/>
      <c r="F9" s="47"/>
      <c r="G9" s="55"/>
      <c r="H9" s="55"/>
      <c r="I9" s="47"/>
      <c r="J9" s="56" t="s">
        <v>35</v>
      </c>
      <c r="K9" s="56" t="s">
        <v>36</v>
      </c>
      <c r="L9" s="47"/>
      <c r="M9" s="56" t="s">
        <v>37</v>
      </c>
      <c r="N9" s="56" t="s">
        <v>38</v>
      </c>
      <c r="O9" s="57" t="s">
        <v>39</v>
      </c>
      <c r="P9" s="57" t="s">
        <v>40</v>
      </c>
      <c r="Q9" s="57" t="s">
        <v>41</v>
      </c>
      <c r="R9" s="57" t="s">
        <v>42</v>
      </c>
      <c r="S9" s="57" t="s">
        <v>42</v>
      </c>
      <c r="T9" s="57" t="s">
        <v>43</v>
      </c>
      <c r="U9" s="57" t="s">
        <v>44</v>
      </c>
      <c r="V9" s="57" t="s">
        <v>45</v>
      </c>
      <c r="W9" s="46"/>
      <c r="X9" s="46"/>
      <c r="Y9" s="58"/>
    </row>
    <row r="10" spans="1:26" s="67" customFormat="1" ht="39.950000000000003" customHeight="1" x14ac:dyDescent="0.3">
      <c r="A10" s="59"/>
      <c r="B10" s="59"/>
      <c r="C10" s="60" t="s">
        <v>46</v>
      </c>
      <c r="D10" s="61"/>
      <c r="E10" s="62"/>
      <c r="F10" s="62"/>
      <c r="G10" s="63"/>
      <c r="H10" s="63"/>
      <c r="I10" s="62"/>
      <c r="J10" s="64"/>
      <c r="K10" s="64"/>
      <c r="L10" s="65"/>
      <c r="M10" s="64"/>
      <c r="N10" s="62"/>
      <c r="O10" s="62"/>
      <c r="P10" s="62"/>
      <c r="Q10" s="62"/>
      <c r="R10" s="62"/>
      <c r="S10" s="62"/>
      <c r="T10" s="62"/>
      <c r="U10" s="62"/>
      <c r="V10" s="66"/>
      <c r="W10" s="64"/>
      <c r="X10" s="64"/>
    </row>
    <row r="11" spans="1:26" s="67" customFormat="1" ht="39.950000000000003" customHeight="1" x14ac:dyDescent="0.3">
      <c r="A11" s="68">
        <v>1</v>
      </c>
      <c r="B11" s="67" t="s">
        <v>47</v>
      </c>
      <c r="C11" s="69" t="s">
        <v>48</v>
      </c>
      <c r="D11" s="70">
        <v>1057.27</v>
      </c>
      <c r="E11" s="71">
        <f>D11*1.1507</f>
        <v>1216.6005890000001</v>
      </c>
      <c r="F11" s="71">
        <f>E11</f>
        <v>1216.6005890000001</v>
      </c>
      <c r="G11" s="63">
        <v>15.2</v>
      </c>
      <c r="H11" s="63">
        <v>15.2</v>
      </c>
      <c r="I11" s="62">
        <f>D11*H11</f>
        <v>16070.503999999999</v>
      </c>
      <c r="J11" s="64">
        <v>100</v>
      </c>
      <c r="K11" s="64"/>
      <c r="L11" s="62">
        <f>I11+J11+K11</f>
        <v>16170.503999999999</v>
      </c>
      <c r="M11" s="64">
        <v>0</v>
      </c>
      <c r="N11" s="62">
        <v>486.04</v>
      </c>
      <c r="O11" s="62">
        <v>2608.4299999999998</v>
      </c>
      <c r="P11" s="72"/>
      <c r="Q11" s="62"/>
      <c r="R11" s="62"/>
      <c r="S11" s="62"/>
      <c r="T11" s="62"/>
      <c r="U11" s="62"/>
      <c r="V11" s="66">
        <f>P11+Q11+R11+S11+T11+U11</f>
        <v>0</v>
      </c>
      <c r="W11" s="64">
        <f>M11+N11+O11+P11+Q11+R11+S11+T11+U11</f>
        <v>3094.47</v>
      </c>
      <c r="X11" s="73">
        <f>L11-W11</f>
        <v>13076.034</v>
      </c>
      <c r="Y11" s="74"/>
    </row>
    <row r="12" spans="1:26" s="67" customFormat="1" ht="39.950000000000003" customHeight="1" x14ac:dyDescent="0.3">
      <c r="A12" s="68"/>
      <c r="B12" s="59"/>
      <c r="C12" s="60" t="s">
        <v>49</v>
      </c>
      <c r="D12" s="70"/>
      <c r="E12" s="71"/>
      <c r="F12" s="71"/>
      <c r="G12" s="63"/>
      <c r="H12" s="63"/>
      <c r="I12" s="62"/>
      <c r="J12" s="64"/>
      <c r="K12" s="64"/>
      <c r="L12" s="62"/>
      <c r="M12" s="64"/>
      <c r="N12" s="62"/>
      <c r="O12" s="62"/>
      <c r="Q12" s="62"/>
      <c r="R12" s="62"/>
      <c r="S12" s="62"/>
      <c r="T12" s="62"/>
      <c r="U12" s="62"/>
      <c r="V12" s="66"/>
      <c r="W12" s="64"/>
      <c r="X12" s="73"/>
    </row>
    <row r="13" spans="1:26" s="67" customFormat="1" ht="39.950000000000003" customHeight="1" x14ac:dyDescent="0.3">
      <c r="A13" s="68">
        <f>A11+1</f>
        <v>2</v>
      </c>
      <c r="B13" s="59"/>
      <c r="C13" s="75" t="s">
        <v>50</v>
      </c>
      <c r="D13" s="70">
        <v>911.06</v>
      </c>
      <c r="E13" s="71">
        <f>D13*1.1507</f>
        <v>1048.3567419999999</v>
      </c>
      <c r="F13" s="71">
        <f>E13</f>
        <v>1048.3567419999999</v>
      </c>
      <c r="G13" s="63">
        <v>15.2</v>
      </c>
      <c r="H13" s="63">
        <v>15.2</v>
      </c>
      <c r="I13" s="62">
        <f>D13*H13</f>
        <v>13848.111999999999</v>
      </c>
      <c r="J13" s="64">
        <v>100</v>
      </c>
      <c r="K13" s="64"/>
      <c r="L13" s="62">
        <f t="shared" ref="L13:L76" si="0">I13+J13+K13</f>
        <v>13948.111999999999</v>
      </c>
      <c r="M13" s="64">
        <v>0</v>
      </c>
      <c r="N13" s="62">
        <v>0</v>
      </c>
      <c r="O13" s="62">
        <v>2060.58</v>
      </c>
      <c r="P13" s="62"/>
      <c r="Q13" s="62"/>
      <c r="R13" s="62"/>
      <c r="S13" s="62"/>
      <c r="T13" s="62"/>
      <c r="U13" s="62"/>
      <c r="V13" s="66">
        <f t="shared" ref="V13:V76" si="1">P13+Q13+R13+S13+T13+U13</f>
        <v>0</v>
      </c>
      <c r="W13" s="64">
        <f t="shared" ref="W13:W76" si="2">M13+N13+O13+P13+Q13+R13+S13+T13+U13</f>
        <v>2060.58</v>
      </c>
      <c r="X13" s="73">
        <f>L13-W13</f>
        <v>11887.531999999999</v>
      </c>
      <c r="Y13" s="76"/>
    </row>
    <row r="14" spans="1:26" s="67" customFormat="1" ht="39.950000000000003" customHeight="1" x14ac:dyDescent="0.3">
      <c r="A14" s="68">
        <f>A13+1</f>
        <v>3</v>
      </c>
      <c r="B14" s="59" t="s">
        <v>51</v>
      </c>
      <c r="C14" s="75" t="s">
        <v>52</v>
      </c>
      <c r="D14" s="70">
        <v>554.86</v>
      </c>
      <c r="E14" s="71">
        <f>D14*1.1507</f>
        <v>638.4774020000001</v>
      </c>
      <c r="F14" s="71">
        <f>E14</f>
        <v>638.4774020000001</v>
      </c>
      <c r="G14" s="63">
        <v>15.2</v>
      </c>
      <c r="H14" s="63">
        <v>15.2</v>
      </c>
      <c r="I14" s="62">
        <f>D14*H14</f>
        <v>8433.8719999999994</v>
      </c>
      <c r="J14" s="64">
        <v>100</v>
      </c>
      <c r="K14" s="64">
        <v>1260.1600000000001</v>
      </c>
      <c r="L14" s="62">
        <f t="shared" si="0"/>
        <v>9794.0319999999992</v>
      </c>
      <c r="M14" s="64">
        <v>0</v>
      </c>
      <c r="N14" s="62">
        <v>245.39</v>
      </c>
      <c r="O14" s="62">
        <v>1236.6500000000001</v>
      </c>
      <c r="P14" s="62"/>
      <c r="Q14" s="62"/>
      <c r="R14" s="62">
        <v>200</v>
      </c>
      <c r="S14" s="62"/>
      <c r="T14" s="62"/>
      <c r="U14" s="62"/>
      <c r="V14" s="66">
        <f t="shared" si="1"/>
        <v>200</v>
      </c>
      <c r="W14" s="64">
        <f t="shared" si="2"/>
        <v>1682.04</v>
      </c>
      <c r="X14" s="73">
        <f>L14-W14</f>
        <v>8111.9919999999993</v>
      </c>
      <c r="Y14" s="74"/>
    </row>
    <row r="15" spans="1:26" s="67" customFormat="1" ht="39.950000000000003" customHeight="1" x14ac:dyDescent="0.3">
      <c r="A15" s="68">
        <f>A14+1</f>
        <v>4</v>
      </c>
      <c r="B15" s="59" t="s">
        <v>53</v>
      </c>
      <c r="C15" s="75" t="s">
        <v>54</v>
      </c>
      <c r="D15" s="70">
        <v>470.56</v>
      </c>
      <c r="E15" s="71">
        <f>D15*1.1507</f>
        <v>541.47339199999999</v>
      </c>
      <c r="F15" s="71">
        <f>E15</f>
        <v>541.47339199999999</v>
      </c>
      <c r="G15" s="63">
        <v>15.2</v>
      </c>
      <c r="H15" s="63">
        <v>15.2</v>
      </c>
      <c r="I15" s="62">
        <f>D15*H15</f>
        <v>7152.5119999999997</v>
      </c>
      <c r="J15" s="64">
        <v>100</v>
      </c>
      <c r="K15" s="64">
        <v>945.12</v>
      </c>
      <c r="L15" s="62">
        <f t="shared" si="0"/>
        <v>8197.6319999999996</v>
      </c>
      <c r="M15" s="64">
        <f>I15*1%</f>
        <v>71.525120000000001</v>
      </c>
      <c r="N15" s="62">
        <v>205.02</v>
      </c>
      <c r="O15" s="62">
        <v>895.66</v>
      </c>
      <c r="P15" s="62"/>
      <c r="Q15" s="62"/>
      <c r="R15" s="62"/>
      <c r="S15" s="62"/>
      <c r="T15" s="62"/>
      <c r="U15" s="62"/>
      <c r="V15" s="66">
        <f t="shared" si="1"/>
        <v>0</v>
      </c>
      <c r="W15" s="64">
        <f t="shared" si="2"/>
        <v>1172.2051200000001</v>
      </c>
      <c r="X15" s="73">
        <f>L15-W15</f>
        <v>7025.4268799999991</v>
      </c>
      <c r="Y15" s="76"/>
    </row>
    <row r="16" spans="1:26" s="67" customFormat="1" ht="39.950000000000003" customHeight="1" x14ac:dyDescent="0.3">
      <c r="A16" s="68">
        <f>A15+1</f>
        <v>5</v>
      </c>
      <c r="B16" s="59" t="s">
        <v>55</v>
      </c>
      <c r="C16" s="75" t="s">
        <v>56</v>
      </c>
      <c r="D16" s="70">
        <v>427.65</v>
      </c>
      <c r="E16" s="71">
        <f>D16*1.1507</f>
        <v>492.09685500000001</v>
      </c>
      <c r="F16" s="71">
        <f>E16</f>
        <v>492.09685500000001</v>
      </c>
      <c r="G16" s="63">
        <v>15.2</v>
      </c>
      <c r="H16" s="63">
        <v>15.2</v>
      </c>
      <c r="I16" s="62">
        <f>D16*H16</f>
        <v>6500.28</v>
      </c>
      <c r="J16" s="64">
        <v>100</v>
      </c>
      <c r="K16" s="64">
        <v>1575.2</v>
      </c>
      <c r="L16" s="62">
        <f t="shared" si="0"/>
        <v>8175.48</v>
      </c>
      <c r="M16" s="64">
        <f>I16*1%</f>
        <v>65.002799999999993</v>
      </c>
      <c r="N16" s="62">
        <v>184.46</v>
      </c>
      <c r="O16" s="62">
        <v>890.92</v>
      </c>
      <c r="P16" s="62"/>
      <c r="Q16" s="62"/>
      <c r="R16" s="62">
        <v>200</v>
      </c>
      <c r="S16" s="62"/>
      <c r="T16" s="62"/>
      <c r="U16" s="62"/>
      <c r="V16" s="66">
        <f t="shared" si="1"/>
        <v>200</v>
      </c>
      <c r="W16" s="64">
        <f t="shared" si="2"/>
        <v>1340.3827999999999</v>
      </c>
      <c r="X16" s="73">
        <f>L16-W16</f>
        <v>6835.0972000000002</v>
      </c>
      <c r="Y16" s="76"/>
    </row>
    <row r="17" spans="1:25" s="67" customFormat="1" ht="39.950000000000003" customHeight="1" x14ac:dyDescent="0.3">
      <c r="A17" s="68">
        <f>A16+1</f>
        <v>6</v>
      </c>
      <c r="B17" s="59" t="s">
        <v>57</v>
      </c>
      <c r="C17" s="75" t="s">
        <v>58</v>
      </c>
      <c r="D17" s="70">
        <v>373.6</v>
      </c>
      <c r="E17" s="71">
        <f>D17*1.1507</f>
        <v>429.90152000000006</v>
      </c>
      <c r="F17" s="71">
        <f>E17</f>
        <v>429.90152000000006</v>
      </c>
      <c r="G17" s="63">
        <v>15.2</v>
      </c>
      <c r="H17" s="63">
        <v>15.2</v>
      </c>
      <c r="I17" s="62">
        <f>D17*H17</f>
        <v>5678.72</v>
      </c>
      <c r="J17" s="64">
        <v>100</v>
      </c>
      <c r="K17" s="64">
        <v>1575.2</v>
      </c>
      <c r="L17" s="62">
        <f t="shared" si="0"/>
        <v>7353.92</v>
      </c>
      <c r="M17" s="64">
        <f>I17*1%</f>
        <v>56.787200000000006</v>
      </c>
      <c r="N17" s="62">
        <v>158.58000000000001</v>
      </c>
      <c r="O17" s="62">
        <v>732.29</v>
      </c>
      <c r="P17" s="62"/>
      <c r="Q17" s="62"/>
      <c r="R17" s="62"/>
      <c r="S17" s="62"/>
      <c r="T17" s="62"/>
      <c r="U17" s="62"/>
      <c r="V17" s="66">
        <f t="shared" si="1"/>
        <v>0</v>
      </c>
      <c r="W17" s="64">
        <f t="shared" si="2"/>
        <v>947.65719999999999</v>
      </c>
      <c r="X17" s="73">
        <f>L17-W17</f>
        <v>6406.2628000000004</v>
      </c>
      <c r="Y17" s="77"/>
    </row>
    <row r="18" spans="1:25" s="67" customFormat="1" ht="39.950000000000003" customHeight="1" x14ac:dyDescent="0.3">
      <c r="A18" s="68"/>
      <c r="B18" s="59" t="s">
        <v>5</v>
      </c>
      <c r="C18" s="60" t="s">
        <v>59</v>
      </c>
      <c r="D18" s="70"/>
      <c r="E18" s="71"/>
      <c r="F18" s="71"/>
      <c r="G18" s="63"/>
      <c r="H18" s="63"/>
      <c r="I18" s="62"/>
      <c r="J18" s="64"/>
      <c r="K18" s="64"/>
      <c r="L18" s="62"/>
      <c r="M18" s="64"/>
      <c r="N18" s="62"/>
      <c r="O18" s="62"/>
      <c r="P18" s="62"/>
      <c r="Q18" s="62"/>
      <c r="R18" s="62"/>
      <c r="S18" s="62"/>
      <c r="T18" s="62"/>
      <c r="U18" s="62"/>
      <c r="V18" s="66"/>
      <c r="W18" s="64"/>
      <c r="X18" s="73"/>
    </row>
    <row r="19" spans="1:25" s="67" customFormat="1" ht="39.950000000000003" customHeight="1" x14ac:dyDescent="0.3">
      <c r="A19" s="68">
        <f>A17+1</f>
        <v>7</v>
      </c>
      <c r="B19" s="59" t="s">
        <v>60</v>
      </c>
      <c r="C19" s="75" t="s">
        <v>61</v>
      </c>
      <c r="D19" s="70">
        <v>427.65</v>
      </c>
      <c r="E19" s="71">
        <f t="shared" ref="E19:E23" si="3">D19*1.1507</f>
        <v>492.09685500000001</v>
      </c>
      <c r="F19" s="71">
        <f t="shared" ref="F19:F23" si="4">E19</f>
        <v>492.09685500000001</v>
      </c>
      <c r="G19" s="63">
        <v>15.2</v>
      </c>
      <c r="H19" s="63">
        <v>15.2</v>
      </c>
      <c r="I19" s="62">
        <f t="shared" ref="I19:I23" si="5">D19*H19</f>
        <v>6500.28</v>
      </c>
      <c r="J19" s="64">
        <v>100</v>
      </c>
      <c r="K19" s="64">
        <v>1890.24</v>
      </c>
      <c r="L19" s="62">
        <f t="shared" si="0"/>
        <v>8490.52</v>
      </c>
      <c r="M19" s="64">
        <f>I19*1%</f>
        <v>65.002799999999993</v>
      </c>
      <c r="N19" s="62">
        <v>184.46</v>
      </c>
      <c r="O19" s="62">
        <v>958.22</v>
      </c>
      <c r="P19" s="62"/>
      <c r="Q19" s="62">
        <v>20</v>
      </c>
      <c r="R19" s="62"/>
      <c r="S19" s="62">
        <f>I19*5%</f>
        <v>325.01400000000001</v>
      </c>
      <c r="T19" s="62"/>
      <c r="U19" s="62"/>
      <c r="V19" s="66">
        <f t="shared" si="1"/>
        <v>345.01400000000001</v>
      </c>
      <c r="W19" s="64">
        <f t="shared" si="2"/>
        <v>1552.6968000000002</v>
      </c>
      <c r="X19" s="73">
        <f t="shared" ref="X19:X23" si="6">L19-W19</f>
        <v>6937.8232000000007</v>
      </c>
      <c r="Y19" s="76"/>
    </row>
    <row r="20" spans="1:25" s="67" customFormat="1" ht="39.950000000000003" customHeight="1" x14ac:dyDescent="0.3">
      <c r="A20" s="68">
        <f>A19+1</f>
        <v>8</v>
      </c>
      <c r="B20" s="59" t="s">
        <v>62</v>
      </c>
      <c r="C20" s="78" t="s">
        <v>63</v>
      </c>
      <c r="D20" s="70">
        <v>427.65</v>
      </c>
      <c r="E20" s="71">
        <f t="shared" si="3"/>
        <v>492.09685500000001</v>
      </c>
      <c r="F20" s="71">
        <f t="shared" si="4"/>
        <v>492.09685500000001</v>
      </c>
      <c r="G20" s="63">
        <v>15.2</v>
      </c>
      <c r="H20" s="63">
        <v>15.2</v>
      </c>
      <c r="I20" s="62">
        <f t="shared" si="5"/>
        <v>6500.28</v>
      </c>
      <c r="J20" s="64">
        <v>100</v>
      </c>
      <c r="K20" s="64">
        <v>945.12</v>
      </c>
      <c r="L20" s="62">
        <f t="shared" si="0"/>
        <v>7545.4</v>
      </c>
      <c r="M20" s="64">
        <f>I20*1%</f>
        <v>65.002799999999993</v>
      </c>
      <c r="N20" s="62">
        <v>184.46</v>
      </c>
      <c r="O20" s="62">
        <v>766.62</v>
      </c>
      <c r="P20" s="62"/>
      <c r="Q20" s="62"/>
      <c r="R20" s="62">
        <v>200</v>
      </c>
      <c r="S20" s="62"/>
      <c r="T20" s="62"/>
      <c r="U20" s="62"/>
      <c r="V20" s="66">
        <f t="shared" si="1"/>
        <v>200</v>
      </c>
      <c r="W20" s="64">
        <f t="shared" si="2"/>
        <v>1216.0828000000001</v>
      </c>
      <c r="X20" s="73">
        <f t="shared" si="6"/>
        <v>6329.3171999999995</v>
      </c>
      <c r="Y20" s="76"/>
    </row>
    <row r="21" spans="1:25" s="67" customFormat="1" ht="39.950000000000003" customHeight="1" x14ac:dyDescent="0.3">
      <c r="A21" s="68">
        <f>A20+1</f>
        <v>9</v>
      </c>
      <c r="B21" s="59" t="s">
        <v>64</v>
      </c>
      <c r="C21" s="78" t="s">
        <v>65</v>
      </c>
      <c r="D21" s="70">
        <v>427.65</v>
      </c>
      <c r="E21" s="71">
        <f t="shared" si="3"/>
        <v>492.09685500000001</v>
      </c>
      <c r="F21" s="71">
        <f t="shared" si="4"/>
        <v>492.09685500000001</v>
      </c>
      <c r="G21" s="63">
        <v>15.2</v>
      </c>
      <c r="H21" s="63">
        <v>15.2</v>
      </c>
      <c r="I21" s="62">
        <f t="shared" si="5"/>
        <v>6500.28</v>
      </c>
      <c r="J21" s="64">
        <v>100</v>
      </c>
      <c r="K21" s="64">
        <v>945.12</v>
      </c>
      <c r="L21" s="62">
        <f t="shared" si="0"/>
        <v>7545.4</v>
      </c>
      <c r="M21" s="64">
        <f>I21*1%</f>
        <v>65.002799999999993</v>
      </c>
      <c r="N21" s="62">
        <v>184.46</v>
      </c>
      <c r="O21" s="62">
        <v>766.62</v>
      </c>
      <c r="P21" s="62"/>
      <c r="Q21" s="62"/>
      <c r="R21" s="62">
        <v>200</v>
      </c>
      <c r="S21" s="62"/>
      <c r="T21" s="62"/>
      <c r="U21" s="62"/>
      <c r="V21" s="66">
        <f t="shared" si="1"/>
        <v>200</v>
      </c>
      <c r="W21" s="64">
        <f t="shared" si="2"/>
        <v>1216.0828000000001</v>
      </c>
      <c r="X21" s="73">
        <f t="shared" si="6"/>
        <v>6329.3171999999995</v>
      </c>
      <c r="Y21" s="76"/>
    </row>
    <row r="22" spans="1:25" s="67" customFormat="1" ht="39.950000000000003" customHeight="1" x14ac:dyDescent="0.3">
      <c r="A22" s="68">
        <f>A21+1</f>
        <v>10</v>
      </c>
      <c r="B22" s="59" t="s">
        <v>66</v>
      </c>
      <c r="C22" s="75" t="s">
        <v>67</v>
      </c>
      <c r="D22" s="70">
        <v>382.2</v>
      </c>
      <c r="E22" s="71">
        <f t="shared" si="3"/>
        <v>439.79754000000003</v>
      </c>
      <c r="F22" s="71">
        <f t="shared" si="4"/>
        <v>439.79754000000003</v>
      </c>
      <c r="G22" s="63">
        <v>15.2</v>
      </c>
      <c r="H22" s="63">
        <v>15.2</v>
      </c>
      <c r="I22" s="62">
        <f t="shared" si="5"/>
        <v>5809.44</v>
      </c>
      <c r="J22" s="64">
        <v>100</v>
      </c>
      <c r="K22" s="64">
        <v>1575.2</v>
      </c>
      <c r="L22" s="62">
        <f t="shared" si="0"/>
        <v>7484.6399999999994</v>
      </c>
      <c r="M22" s="64">
        <f>I22*1%</f>
        <v>58.0944</v>
      </c>
      <c r="N22" s="62">
        <v>162.69999999999999</v>
      </c>
      <c r="O22" s="62">
        <v>755.72</v>
      </c>
      <c r="P22" s="62"/>
      <c r="Q22" s="62"/>
      <c r="R22" s="62"/>
      <c r="S22" s="62"/>
      <c r="T22" s="62"/>
      <c r="U22" s="62"/>
      <c r="V22" s="66">
        <f t="shared" si="1"/>
        <v>0</v>
      </c>
      <c r="W22" s="64">
        <f t="shared" si="2"/>
        <v>976.51440000000002</v>
      </c>
      <c r="X22" s="73">
        <f t="shared" si="6"/>
        <v>6508.1255999999994</v>
      </c>
      <c r="Y22" s="76"/>
    </row>
    <row r="23" spans="1:25" s="67" customFormat="1" ht="39.950000000000003" customHeight="1" x14ac:dyDescent="0.3">
      <c r="A23" s="68">
        <f>A22+1</f>
        <v>11</v>
      </c>
      <c r="B23" s="59" t="s">
        <v>66</v>
      </c>
      <c r="C23" s="75" t="s">
        <v>68</v>
      </c>
      <c r="D23" s="70">
        <v>315.04000000000002</v>
      </c>
      <c r="E23" s="71">
        <f t="shared" si="3"/>
        <v>362.51652800000005</v>
      </c>
      <c r="F23" s="71">
        <f t="shared" si="4"/>
        <v>362.51652800000005</v>
      </c>
      <c r="G23" s="63">
        <v>15.2</v>
      </c>
      <c r="H23" s="63">
        <v>15.2</v>
      </c>
      <c r="I23" s="62">
        <f t="shared" si="5"/>
        <v>4788.6080000000002</v>
      </c>
      <c r="J23" s="64">
        <v>100</v>
      </c>
      <c r="K23" s="64"/>
      <c r="L23" s="62">
        <f t="shared" si="0"/>
        <v>4888.6080000000002</v>
      </c>
      <c r="M23" s="64"/>
      <c r="N23" s="62">
        <v>127.09</v>
      </c>
      <c r="O23" s="62">
        <v>124.95</v>
      </c>
      <c r="P23" s="62"/>
      <c r="Q23" s="62"/>
      <c r="R23" s="62"/>
      <c r="S23" s="62"/>
      <c r="T23" s="62"/>
      <c r="U23" s="62"/>
      <c r="V23" s="66">
        <f t="shared" si="1"/>
        <v>0</v>
      </c>
      <c r="W23" s="64">
        <f t="shared" si="2"/>
        <v>252.04000000000002</v>
      </c>
      <c r="X23" s="73">
        <f t="shared" si="6"/>
        <v>4636.5680000000002</v>
      </c>
      <c r="Y23" s="76"/>
    </row>
    <row r="24" spans="1:25" s="67" customFormat="1" ht="39.950000000000003" customHeight="1" x14ac:dyDescent="0.3">
      <c r="A24" s="68"/>
      <c r="B24" s="59"/>
      <c r="C24" s="60" t="s">
        <v>69</v>
      </c>
      <c r="D24" s="70"/>
      <c r="E24" s="71"/>
      <c r="F24" s="71"/>
      <c r="G24" s="63"/>
      <c r="H24" s="63"/>
      <c r="I24" s="62"/>
      <c r="J24" s="64"/>
      <c r="K24" s="64"/>
      <c r="L24" s="62"/>
      <c r="M24" s="64"/>
      <c r="N24" s="62"/>
      <c r="O24" s="62"/>
      <c r="P24" s="62"/>
      <c r="Q24" s="62"/>
      <c r="R24" s="62"/>
      <c r="S24" s="62"/>
      <c r="T24" s="62"/>
      <c r="U24" s="62"/>
      <c r="V24" s="66"/>
      <c r="W24" s="64"/>
      <c r="X24" s="73"/>
    </row>
    <row r="25" spans="1:25" s="67" customFormat="1" ht="39.950000000000003" customHeight="1" x14ac:dyDescent="0.3">
      <c r="A25" s="68">
        <f>A23+1</f>
        <v>12</v>
      </c>
      <c r="B25" s="59" t="s">
        <v>70</v>
      </c>
      <c r="C25" s="75" t="s">
        <v>71</v>
      </c>
      <c r="D25" s="70">
        <v>315.04000000000002</v>
      </c>
      <c r="E25" s="71">
        <f t="shared" ref="E25" si="7">D25*1.1507</f>
        <v>362.51652800000005</v>
      </c>
      <c r="F25" s="71">
        <f t="shared" ref="F25" si="8">E25</f>
        <v>362.51652800000005</v>
      </c>
      <c r="G25" s="63">
        <v>15.2</v>
      </c>
      <c r="H25" s="63">
        <v>15.2</v>
      </c>
      <c r="I25" s="62">
        <f t="shared" ref="I25" si="9">D25*H25</f>
        <v>4788.6080000000002</v>
      </c>
      <c r="J25" s="64">
        <v>100</v>
      </c>
      <c r="K25" s="64">
        <v>1575.2</v>
      </c>
      <c r="L25" s="62">
        <f t="shared" si="0"/>
        <v>6463.808</v>
      </c>
      <c r="M25" s="64">
        <f>I25*1%</f>
        <v>47.88608</v>
      </c>
      <c r="N25" s="62">
        <v>130.47</v>
      </c>
      <c r="O25" s="62">
        <v>574.52</v>
      </c>
      <c r="P25" s="62"/>
      <c r="Q25" s="62"/>
      <c r="R25" s="62">
        <v>200</v>
      </c>
      <c r="S25" s="62"/>
      <c r="T25" s="62"/>
      <c r="U25" s="62">
        <v>1000</v>
      </c>
      <c r="V25" s="66">
        <f t="shared" si="1"/>
        <v>1200</v>
      </c>
      <c r="W25" s="64">
        <f t="shared" si="2"/>
        <v>1952.87608</v>
      </c>
      <c r="X25" s="73">
        <f>L25-W25</f>
        <v>4510.93192</v>
      </c>
      <c r="Y25" s="76"/>
    </row>
    <row r="26" spans="1:25" s="67" customFormat="1" ht="39.950000000000003" customHeight="1" x14ac:dyDescent="0.3">
      <c r="A26" s="68"/>
      <c r="B26" s="59"/>
      <c r="C26" s="60" t="s">
        <v>72</v>
      </c>
      <c r="D26" s="70"/>
      <c r="E26" s="71"/>
      <c r="F26" s="71"/>
      <c r="G26" s="63"/>
      <c r="H26" s="63"/>
      <c r="I26" s="62"/>
      <c r="J26" s="64"/>
      <c r="K26" s="64"/>
      <c r="L26" s="62"/>
      <c r="M26" s="64"/>
      <c r="N26" s="62"/>
      <c r="O26" s="62"/>
      <c r="P26" s="62"/>
      <c r="Q26" s="62"/>
      <c r="R26" s="62"/>
      <c r="S26" s="62"/>
      <c r="T26" s="62"/>
      <c r="U26" s="62"/>
      <c r="V26" s="66"/>
      <c r="W26" s="64"/>
      <c r="X26" s="73"/>
      <c r="Y26" s="79"/>
    </row>
    <row r="27" spans="1:25" s="67" customFormat="1" ht="39.950000000000003" customHeight="1" x14ac:dyDescent="0.3">
      <c r="A27" s="68">
        <f>A25+1</f>
        <v>13</v>
      </c>
      <c r="B27" s="59" t="s">
        <v>73</v>
      </c>
      <c r="C27" s="75" t="s">
        <v>74</v>
      </c>
      <c r="D27" s="70">
        <v>467.97</v>
      </c>
      <c r="E27" s="71">
        <f>D27*1.1507</f>
        <v>538.49307900000008</v>
      </c>
      <c r="F27" s="71">
        <f>E27</f>
        <v>538.49307900000008</v>
      </c>
      <c r="G27" s="63">
        <v>15.2</v>
      </c>
      <c r="H27" s="63">
        <v>15.2</v>
      </c>
      <c r="I27" s="62">
        <f>D27*H27</f>
        <v>7113.1440000000002</v>
      </c>
      <c r="J27" s="64">
        <v>100</v>
      </c>
      <c r="K27" s="64">
        <v>1890.24</v>
      </c>
      <c r="L27" s="62">
        <f t="shared" si="0"/>
        <v>9103.384</v>
      </c>
      <c r="M27" s="64">
        <f>I27*1%</f>
        <v>71.131439999999998</v>
      </c>
      <c r="N27" s="62">
        <v>203.77</v>
      </c>
      <c r="O27" s="62">
        <v>1089.1199999999999</v>
      </c>
      <c r="P27" s="62"/>
      <c r="Q27" s="62">
        <v>20</v>
      </c>
      <c r="R27" s="62"/>
      <c r="S27" s="62">
        <f>I27*5%</f>
        <v>355.65720000000005</v>
      </c>
      <c r="T27" s="62"/>
      <c r="U27" s="62"/>
      <c r="V27" s="66">
        <f t="shared" si="1"/>
        <v>375.65720000000005</v>
      </c>
      <c r="W27" s="64">
        <f t="shared" si="2"/>
        <v>1739.6786400000001</v>
      </c>
      <c r="X27" s="73">
        <f>L27-W27</f>
        <v>7363.7053599999999</v>
      </c>
      <c r="Y27" s="80"/>
    </row>
    <row r="28" spans="1:25" s="67" customFormat="1" ht="39.950000000000003" customHeight="1" x14ac:dyDescent="0.3">
      <c r="A28" s="68"/>
      <c r="B28" s="59"/>
      <c r="C28" s="60" t="s">
        <v>75</v>
      </c>
      <c r="D28" s="70"/>
      <c r="E28" s="71"/>
      <c r="F28" s="71"/>
      <c r="G28" s="63"/>
      <c r="H28" s="63"/>
      <c r="I28" s="62"/>
      <c r="J28" s="64"/>
      <c r="K28" s="64"/>
      <c r="L28" s="62"/>
      <c r="M28" s="64"/>
      <c r="N28" s="62"/>
      <c r="O28" s="62"/>
      <c r="P28" s="62"/>
      <c r="Q28" s="62"/>
      <c r="R28" s="62"/>
      <c r="S28" s="62"/>
      <c r="T28" s="62"/>
      <c r="U28" s="62"/>
      <c r="V28" s="66"/>
      <c r="W28" s="64"/>
      <c r="X28" s="73"/>
    </row>
    <row r="29" spans="1:25" s="67" customFormat="1" ht="39.950000000000003" customHeight="1" x14ac:dyDescent="0.3">
      <c r="A29" s="68">
        <f>A27+1</f>
        <v>14</v>
      </c>
      <c r="B29" s="59" t="s">
        <v>76</v>
      </c>
      <c r="C29" s="75" t="s">
        <v>77</v>
      </c>
      <c r="D29" s="70">
        <v>494.89</v>
      </c>
      <c r="E29" s="71">
        <f t="shared" ref="E29:E34" si="10">D29*1.1507</f>
        <v>569.46992299999999</v>
      </c>
      <c r="F29" s="71">
        <f t="shared" ref="F29:F34" si="11">E29</f>
        <v>569.46992299999999</v>
      </c>
      <c r="G29" s="63">
        <v>15.2</v>
      </c>
      <c r="H29" s="63">
        <v>15.2</v>
      </c>
      <c r="I29" s="62">
        <f t="shared" ref="I29:I34" si="12">D29*H29</f>
        <v>7522.3279999999995</v>
      </c>
      <c r="J29" s="64">
        <v>100</v>
      </c>
      <c r="K29" s="64">
        <v>1575.2</v>
      </c>
      <c r="L29" s="62">
        <f t="shared" si="0"/>
        <v>9197.5280000000002</v>
      </c>
      <c r="M29" s="64">
        <v>0</v>
      </c>
      <c r="N29" s="62">
        <v>216.68</v>
      </c>
      <c r="O29" s="62">
        <v>1109.23</v>
      </c>
      <c r="P29" s="62"/>
      <c r="Q29" s="62"/>
      <c r="R29" s="62"/>
      <c r="S29" s="62"/>
      <c r="T29" s="62"/>
      <c r="U29" s="62"/>
      <c r="V29" s="66">
        <f t="shared" si="1"/>
        <v>0</v>
      </c>
      <c r="W29" s="64">
        <f t="shared" si="2"/>
        <v>1325.91</v>
      </c>
      <c r="X29" s="73">
        <f t="shared" ref="X29:X34" si="13">L29-W29</f>
        <v>7871.6180000000004</v>
      </c>
      <c r="Y29" s="74"/>
    </row>
    <row r="30" spans="1:25" s="67" customFormat="1" ht="39.950000000000003" customHeight="1" x14ac:dyDescent="0.3">
      <c r="A30" s="68">
        <f>A29+1</f>
        <v>15</v>
      </c>
      <c r="B30" s="59" t="s">
        <v>78</v>
      </c>
      <c r="C30" s="75" t="s">
        <v>79</v>
      </c>
      <c r="D30" s="70">
        <v>494.89</v>
      </c>
      <c r="E30" s="71">
        <f t="shared" si="10"/>
        <v>569.46992299999999</v>
      </c>
      <c r="F30" s="71">
        <f t="shared" si="11"/>
        <v>569.46992299999999</v>
      </c>
      <c r="G30" s="63">
        <v>15.2</v>
      </c>
      <c r="H30" s="63">
        <v>15.2</v>
      </c>
      <c r="I30" s="62">
        <f t="shared" si="12"/>
        <v>7522.3279999999995</v>
      </c>
      <c r="J30" s="64">
        <v>100</v>
      </c>
      <c r="K30" s="64">
        <v>1890.24</v>
      </c>
      <c r="L30" s="62">
        <f t="shared" si="0"/>
        <v>9512.5679999999993</v>
      </c>
      <c r="M30" s="64">
        <f>I30*1%</f>
        <v>75.223280000000003</v>
      </c>
      <c r="N30" s="62">
        <v>216.68</v>
      </c>
      <c r="O30" s="62">
        <v>1176.53</v>
      </c>
      <c r="P30" s="62"/>
      <c r="Q30" s="62">
        <v>20</v>
      </c>
      <c r="R30" s="62"/>
      <c r="S30" s="62">
        <f>I30*5%</f>
        <v>376.1164</v>
      </c>
      <c r="T30" s="62"/>
      <c r="U30" s="62">
        <v>1150</v>
      </c>
      <c r="V30" s="66">
        <f t="shared" si="1"/>
        <v>1546.1163999999999</v>
      </c>
      <c r="W30" s="64">
        <f t="shared" si="2"/>
        <v>3014.5496800000001</v>
      </c>
      <c r="X30" s="73">
        <f t="shared" si="13"/>
        <v>6498.0183199999992</v>
      </c>
      <c r="Y30" s="76"/>
    </row>
    <row r="31" spans="1:25" s="67" customFormat="1" ht="39.950000000000003" customHeight="1" x14ac:dyDescent="0.3">
      <c r="A31" s="68">
        <f>A30+1</f>
        <v>16</v>
      </c>
      <c r="B31" s="59" t="s">
        <v>80</v>
      </c>
      <c r="C31" s="78" t="s">
        <v>81</v>
      </c>
      <c r="D31" s="70">
        <v>467.97</v>
      </c>
      <c r="E31" s="71">
        <f t="shared" si="10"/>
        <v>538.49307900000008</v>
      </c>
      <c r="F31" s="71">
        <f t="shared" si="11"/>
        <v>538.49307900000008</v>
      </c>
      <c r="G31" s="63">
        <v>15.2</v>
      </c>
      <c r="H31" s="63">
        <v>15.2</v>
      </c>
      <c r="I31" s="62">
        <f t="shared" si="12"/>
        <v>7113.1440000000002</v>
      </c>
      <c r="J31" s="64">
        <v>100</v>
      </c>
      <c r="K31" s="64">
        <v>945.12</v>
      </c>
      <c r="L31" s="62">
        <f t="shared" si="0"/>
        <v>8158.2640000000001</v>
      </c>
      <c r="M31" s="64">
        <f>I31*1%</f>
        <v>71.131439999999998</v>
      </c>
      <c r="N31" s="62">
        <v>203.77</v>
      </c>
      <c r="O31" s="62">
        <v>887.25</v>
      </c>
      <c r="P31" s="62"/>
      <c r="Q31" s="62"/>
      <c r="R31" s="62">
        <v>400</v>
      </c>
      <c r="S31" s="62"/>
      <c r="T31" s="62"/>
      <c r="U31" s="62"/>
      <c r="V31" s="66">
        <f t="shared" si="1"/>
        <v>400</v>
      </c>
      <c r="W31" s="64">
        <f t="shared" si="2"/>
        <v>1562.1514400000001</v>
      </c>
      <c r="X31" s="73">
        <f t="shared" si="13"/>
        <v>6596.1125599999996</v>
      </c>
      <c r="Y31" s="76"/>
    </row>
    <row r="32" spans="1:25" s="67" customFormat="1" ht="39.950000000000003" customHeight="1" x14ac:dyDescent="0.3">
      <c r="A32" s="68">
        <f>A31+1</f>
        <v>17</v>
      </c>
      <c r="B32" s="59" t="s">
        <v>82</v>
      </c>
      <c r="C32" s="75" t="s">
        <v>83</v>
      </c>
      <c r="D32" s="70">
        <v>467.97</v>
      </c>
      <c r="E32" s="71">
        <f t="shared" si="10"/>
        <v>538.49307900000008</v>
      </c>
      <c r="F32" s="71">
        <f t="shared" si="11"/>
        <v>538.49307900000008</v>
      </c>
      <c r="G32" s="63">
        <v>15.2</v>
      </c>
      <c r="H32" s="63">
        <v>15.2</v>
      </c>
      <c r="I32" s="62">
        <f t="shared" si="12"/>
        <v>7113.1440000000002</v>
      </c>
      <c r="J32" s="64">
        <v>100</v>
      </c>
      <c r="K32" s="64">
        <v>1890.24</v>
      </c>
      <c r="L32" s="62">
        <f t="shared" si="0"/>
        <v>9103.384</v>
      </c>
      <c r="M32" s="64">
        <f>I32*1%</f>
        <v>71.131439999999998</v>
      </c>
      <c r="N32" s="62">
        <v>203.77</v>
      </c>
      <c r="O32" s="62">
        <v>1089.1199999999999</v>
      </c>
      <c r="P32" s="62"/>
      <c r="Q32" s="62">
        <v>20</v>
      </c>
      <c r="R32" s="62"/>
      <c r="S32" s="62">
        <f>I32*5%</f>
        <v>355.65720000000005</v>
      </c>
      <c r="T32" s="62"/>
      <c r="U32" s="62">
        <v>575</v>
      </c>
      <c r="V32" s="66">
        <f t="shared" si="1"/>
        <v>950.6572000000001</v>
      </c>
      <c r="W32" s="64">
        <f t="shared" si="2"/>
        <v>2314.6786400000001</v>
      </c>
      <c r="X32" s="73">
        <f t="shared" si="13"/>
        <v>6788.7053599999999</v>
      </c>
      <c r="Y32" s="76"/>
    </row>
    <row r="33" spans="1:25" s="67" customFormat="1" ht="39.950000000000003" customHeight="1" x14ac:dyDescent="0.3">
      <c r="A33" s="68">
        <f>A32+1</f>
        <v>18</v>
      </c>
      <c r="B33" s="59" t="s">
        <v>84</v>
      </c>
      <c r="C33" s="75" t="s">
        <v>85</v>
      </c>
      <c r="D33" s="70">
        <v>467.97</v>
      </c>
      <c r="E33" s="71">
        <f t="shared" si="10"/>
        <v>538.49307900000008</v>
      </c>
      <c r="F33" s="71">
        <f t="shared" si="11"/>
        <v>538.49307900000008</v>
      </c>
      <c r="G33" s="63">
        <v>15.2</v>
      </c>
      <c r="H33" s="63">
        <v>15.2</v>
      </c>
      <c r="I33" s="62">
        <f t="shared" si="12"/>
        <v>7113.1440000000002</v>
      </c>
      <c r="J33" s="64">
        <v>100</v>
      </c>
      <c r="K33" s="64">
        <v>1575.2</v>
      </c>
      <c r="L33" s="62">
        <f t="shared" si="0"/>
        <v>8788.344000000001</v>
      </c>
      <c r="M33" s="64">
        <f>I33*1%</f>
        <v>71.131439999999998</v>
      </c>
      <c r="N33" s="62">
        <v>203.77</v>
      </c>
      <c r="O33" s="62">
        <v>1021.83</v>
      </c>
      <c r="P33" s="62"/>
      <c r="Q33" s="62">
        <v>20</v>
      </c>
      <c r="R33" s="62"/>
      <c r="S33" s="62">
        <f>I33*5%</f>
        <v>355.65720000000005</v>
      </c>
      <c r="T33" s="62"/>
      <c r="U33" s="62"/>
      <c r="V33" s="66">
        <f t="shared" si="1"/>
        <v>375.65720000000005</v>
      </c>
      <c r="W33" s="64">
        <f t="shared" si="2"/>
        <v>1672.3886400000001</v>
      </c>
      <c r="X33" s="73">
        <f t="shared" si="13"/>
        <v>7115.9553600000008</v>
      </c>
      <c r="Y33" s="76"/>
    </row>
    <row r="34" spans="1:25" s="67" customFormat="1" ht="39.950000000000003" customHeight="1" x14ac:dyDescent="0.3">
      <c r="A34" s="68">
        <f>A33+1</f>
        <v>19</v>
      </c>
      <c r="B34" s="59" t="s">
        <v>86</v>
      </c>
      <c r="C34" s="75" t="s">
        <v>87</v>
      </c>
      <c r="D34" s="70">
        <v>462.4</v>
      </c>
      <c r="E34" s="71">
        <f t="shared" si="10"/>
        <v>532.08367999999996</v>
      </c>
      <c r="F34" s="71">
        <f t="shared" si="11"/>
        <v>532.08367999999996</v>
      </c>
      <c r="G34" s="63">
        <v>15.2</v>
      </c>
      <c r="H34" s="63">
        <v>15.2</v>
      </c>
      <c r="I34" s="62">
        <f t="shared" si="12"/>
        <v>7028.48</v>
      </c>
      <c r="J34" s="64">
        <v>100</v>
      </c>
      <c r="K34" s="64">
        <v>945.12</v>
      </c>
      <c r="L34" s="62">
        <f t="shared" si="0"/>
        <v>8073.5999999999995</v>
      </c>
      <c r="M34" s="64">
        <f>I34*1%</f>
        <v>70.284800000000004</v>
      </c>
      <c r="N34" s="62">
        <v>201.11</v>
      </c>
      <c r="O34" s="62">
        <v>869.16</v>
      </c>
      <c r="P34" s="62"/>
      <c r="Q34" s="62">
        <v>20</v>
      </c>
      <c r="R34" s="62"/>
      <c r="S34" s="62">
        <f>I34*5%</f>
        <v>351.42399999999998</v>
      </c>
      <c r="T34" s="62"/>
      <c r="U34" s="62"/>
      <c r="V34" s="66">
        <f t="shared" si="1"/>
        <v>371.42399999999998</v>
      </c>
      <c r="W34" s="64">
        <f t="shared" si="2"/>
        <v>1511.9787999999999</v>
      </c>
      <c r="X34" s="73">
        <f t="shared" si="13"/>
        <v>6561.6211999999996</v>
      </c>
      <c r="Y34" s="76"/>
    </row>
    <row r="35" spans="1:25" s="67" customFormat="1" ht="39.950000000000003" customHeight="1" x14ac:dyDescent="0.3">
      <c r="A35" s="68"/>
      <c r="B35" s="59"/>
      <c r="C35" s="60" t="s">
        <v>88</v>
      </c>
      <c r="D35" s="70"/>
      <c r="E35" s="71"/>
      <c r="F35" s="71"/>
      <c r="G35" s="63"/>
      <c r="H35" s="63"/>
      <c r="I35" s="62"/>
      <c r="J35" s="64"/>
      <c r="K35" s="64"/>
      <c r="L35" s="62"/>
      <c r="M35" s="64"/>
      <c r="N35" s="62"/>
      <c r="O35" s="62"/>
      <c r="P35" s="62"/>
      <c r="Q35" s="62"/>
      <c r="R35" s="62"/>
      <c r="S35" s="62"/>
      <c r="T35" s="62"/>
      <c r="U35" s="62"/>
      <c r="V35" s="66"/>
      <c r="W35" s="64"/>
      <c r="X35" s="73"/>
    </row>
    <row r="36" spans="1:25" s="67" customFormat="1" ht="39.950000000000003" customHeight="1" x14ac:dyDescent="0.3">
      <c r="A36" s="68">
        <f>A34+1</f>
        <v>20</v>
      </c>
      <c r="B36" s="59" t="s">
        <v>89</v>
      </c>
      <c r="C36" s="78" t="s">
        <v>90</v>
      </c>
      <c r="D36" s="70">
        <v>474.45</v>
      </c>
      <c r="E36" s="71">
        <f>D36*1.1507</f>
        <v>545.94961499999999</v>
      </c>
      <c r="F36" s="71">
        <f>E36</f>
        <v>545.94961499999999</v>
      </c>
      <c r="G36" s="63">
        <v>15.2</v>
      </c>
      <c r="H36" s="63">
        <v>15.2</v>
      </c>
      <c r="I36" s="62">
        <f>D36*H36</f>
        <v>7211.6399999999994</v>
      </c>
      <c r="J36" s="64">
        <v>100</v>
      </c>
      <c r="K36" s="64">
        <v>1260.1600000000001</v>
      </c>
      <c r="L36" s="62">
        <f t="shared" si="0"/>
        <v>8571.7999999999993</v>
      </c>
      <c r="M36" s="64">
        <v>0</v>
      </c>
      <c r="N36" s="62">
        <v>208.09</v>
      </c>
      <c r="O36" s="62">
        <v>945.58</v>
      </c>
      <c r="P36" s="62"/>
      <c r="Q36" s="62"/>
      <c r="R36" s="62"/>
      <c r="S36" s="62">
        <v>0</v>
      </c>
      <c r="T36" s="62"/>
      <c r="U36" s="62"/>
      <c r="V36" s="66">
        <f t="shared" si="1"/>
        <v>0</v>
      </c>
      <c r="W36" s="64">
        <f t="shared" si="2"/>
        <v>1153.67</v>
      </c>
      <c r="X36" s="73">
        <f>L36-W36</f>
        <v>7418.1299999999992</v>
      </c>
      <c r="Y36" s="77"/>
    </row>
    <row r="37" spans="1:25" s="67" customFormat="1" ht="39.950000000000003" customHeight="1" x14ac:dyDescent="0.3">
      <c r="A37" s="68">
        <f>A36+1</f>
        <v>21</v>
      </c>
      <c r="B37" s="59" t="s">
        <v>91</v>
      </c>
      <c r="C37" s="75" t="s">
        <v>92</v>
      </c>
      <c r="D37" s="70">
        <v>462.4</v>
      </c>
      <c r="E37" s="71">
        <f>D37*1.1507</f>
        <v>532.08367999999996</v>
      </c>
      <c r="F37" s="71">
        <f>E37</f>
        <v>532.08367999999996</v>
      </c>
      <c r="G37" s="63">
        <v>15.2</v>
      </c>
      <c r="H37" s="63">
        <v>15.2</v>
      </c>
      <c r="I37" s="62">
        <f>D37*H37</f>
        <v>7028.48</v>
      </c>
      <c r="J37" s="64">
        <v>100</v>
      </c>
      <c r="K37" s="64">
        <v>1890.24</v>
      </c>
      <c r="L37" s="62">
        <f t="shared" si="0"/>
        <v>9018.7199999999993</v>
      </c>
      <c r="M37" s="64">
        <f>I37*1%</f>
        <v>70.284800000000004</v>
      </c>
      <c r="N37" s="62">
        <v>201.11</v>
      </c>
      <c r="O37" s="62">
        <v>1071.04</v>
      </c>
      <c r="P37" s="62"/>
      <c r="Q37" s="62"/>
      <c r="R37" s="62">
        <v>200</v>
      </c>
      <c r="S37" s="62"/>
      <c r="T37" s="62"/>
      <c r="U37" s="62"/>
      <c r="V37" s="66">
        <f t="shared" si="1"/>
        <v>200</v>
      </c>
      <c r="W37" s="64">
        <f t="shared" si="2"/>
        <v>1542.4348</v>
      </c>
      <c r="X37" s="73">
        <f>L37-W37</f>
        <v>7476.2851999999993</v>
      </c>
      <c r="Y37" s="80"/>
    </row>
    <row r="38" spans="1:25" s="67" customFormat="1" ht="39.950000000000003" customHeight="1" x14ac:dyDescent="0.3">
      <c r="A38" s="68">
        <f>A37+1</f>
        <v>22</v>
      </c>
      <c r="B38" s="59" t="s">
        <v>93</v>
      </c>
      <c r="C38" s="81" t="s">
        <v>94</v>
      </c>
      <c r="D38" s="70">
        <v>393.42</v>
      </c>
      <c r="E38" s="71">
        <f>D38*1.1507</f>
        <v>452.70839400000006</v>
      </c>
      <c r="F38" s="71">
        <f>E38</f>
        <v>452.70839400000006</v>
      </c>
      <c r="G38" s="68">
        <v>15.2</v>
      </c>
      <c r="H38" s="63">
        <v>15.2</v>
      </c>
      <c r="I38" s="62">
        <f>D38*H38</f>
        <v>5979.9840000000004</v>
      </c>
      <c r="J38" s="64">
        <v>100</v>
      </c>
      <c r="K38" s="64"/>
      <c r="L38" s="62">
        <f t="shared" si="0"/>
        <v>6079.9840000000004</v>
      </c>
      <c r="M38" s="64">
        <f>I38*1%</f>
        <v>59.799840000000003</v>
      </c>
      <c r="N38" s="62">
        <v>168.07</v>
      </c>
      <c r="O38" s="62">
        <v>513.37</v>
      </c>
      <c r="P38" s="62"/>
      <c r="Q38" s="62"/>
      <c r="R38" s="62">
        <v>400</v>
      </c>
      <c r="S38" s="62"/>
      <c r="T38" s="62"/>
      <c r="U38" s="62"/>
      <c r="V38" s="66">
        <f t="shared" si="1"/>
        <v>400</v>
      </c>
      <c r="W38" s="64">
        <f t="shared" si="2"/>
        <v>1141.23984</v>
      </c>
      <c r="X38" s="73">
        <f>L38-W38</f>
        <v>4938.7441600000002</v>
      </c>
      <c r="Y38" s="76"/>
    </row>
    <row r="39" spans="1:25" s="67" customFormat="1" ht="39.950000000000003" customHeight="1" x14ac:dyDescent="0.3">
      <c r="A39" s="68">
        <f>A38+1</f>
        <v>23</v>
      </c>
      <c r="B39" s="59" t="s">
        <v>95</v>
      </c>
      <c r="C39" s="81" t="s">
        <v>96</v>
      </c>
      <c r="D39" s="70">
        <v>444.73</v>
      </c>
      <c r="E39" s="71">
        <f>D39*1.1507</f>
        <v>511.75081100000006</v>
      </c>
      <c r="F39" s="71">
        <f>E39</f>
        <v>511.75081100000006</v>
      </c>
      <c r="G39" s="68">
        <v>15.2</v>
      </c>
      <c r="H39" s="63">
        <v>15.2</v>
      </c>
      <c r="I39" s="62">
        <f>D39*H39</f>
        <v>6759.8959999999997</v>
      </c>
      <c r="J39" s="64">
        <v>100</v>
      </c>
      <c r="K39" s="64"/>
      <c r="L39" s="62">
        <f t="shared" si="0"/>
        <v>6859.8959999999997</v>
      </c>
      <c r="M39" s="64">
        <f>I39*1%</f>
        <v>67.598960000000005</v>
      </c>
      <c r="N39" s="62">
        <v>192.66</v>
      </c>
      <c r="O39" s="62">
        <v>643.77</v>
      </c>
      <c r="P39" s="62"/>
      <c r="Q39" s="62"/>
      <c r="R39" s="62">
        <v>200</v>
      </c>
      <c r="S39" s="62"/>
      <c r="T39" s="62"/>
      <c r="U39" s="62"/>
      <c r="V39" s="66">
        <f t="shared" si="1"/>
        <v>200</v>
      </c>
      <c r="W39" s="64">
        <f t="shared" si="2"/>
        <v>1104.0289600000001</v>
      </c>
      <c r="X39" s="73">
        <f>L39-W39</f>
        <v>5755.8670399999992</v>
      </c>
      <c r="Y39" s="76"/>
    </row>
    <row r="40" spans="1:25" s="67" customFormat="1" ht="39.950000000000003" customHeight="1" x14ac:dyDescent="0.3">
      <c r="A40" s="68">
        <f>A39+1</f>
        <v>24</v>
      </c>
      <c r="B40" s="59" t="s">
        <v>97</v>
      </c>
      <c r="C40" s="75" t="s">
        <v>98</v>
      </c>
      <c r="D40" s="70">
        <v>449.04</v>
      </c>
      <c r="E40" s="71">
        <f>D40*1.1507</f>
        <v>516.710328</v>
      </c>
      <c r="F40" s="71">
        <f>E40</f>
        <v>516.710328</v>
      </c>
      <c r="G40" s="63">
        <v>15.2</v>
      </c>
      <c r="H40" s="63">
        <v>15.2</v>
      </c>
      <c r="I40" s="62">
        <f>D40*H40</f>
        <v>6825.4080000000004</v>
      </c>
      <c r="J40" s="64">
        <v>100</v>
      </c>
      <c r="K40" s="64">
        <v>1890.24</v>
      </c>
      <c r="L40" s="62">
        <f t="shared" si="0"/>
        <v>8815.648000000001</v>
      </c>
      <c r="M40" s="64">
        <f>I40*1%</f>
        <v>68.254080000000002</v>
      </c>
      <c r="N40" s="62">
        <v>194.71</v>
      </c>
      <c r="O40" s="62">
        <v>1027.6600000000001</v>
      </c>
      <c r="P40" s="62"/>
      <c r="Q40" s="62">
        <v>20</v>
      </c>
      <c r="R40" s="62"/>
      <c r="S40" s="62">
        <f>I40*5%</f>
        <v>341.27040000000005</v>
      </c>
      <c r="T40" s="62"/>
      <c r="U40" s="62">
        <v>575</v>
      </c>
      <c r="V40" s="66">
        <f>P40+Q40+R40+S40+T40+U40</f>
        <v>936.27040000000011</v>
      </c>
      <c r="W40" s="64">
        <f>M40+N40+O40+P40+Q40+R40+S40+T40+U40</f>
        <v>2226.8944799999999</v>
      </c>
      <c r="X40" s="73">
        <f>L40-W40</f>
        <v>6588.7535200000011</v>
      </c>
      <c r="Y40" s="76"/>
    </row>
    <row r="41" spans="1:25" s="67" customFormat="1" ht="39.950000000000003" customHeight="1" x14ac:dyDescent="0.3">
      <c r="A41" s="68"/>
      <c r="B41" s="59"/>
      <c r="C41" s="60" t="s">
        <v>99</v>
      </c>
      <c r="D41" s="70"/>
      <c r="E41" s="71"/>
      <c r="F41" s="71"/>
      <c r="G41" s="63"/>
      <c r="H41" s="63"/>
      <c r="I41" s="62"/>
      <c r="J41" s="64"/>
      <c r="K41" s="64"/>
      <c r="L41" s="62"/>
      <c r="M41" s="64"/>
      <c r="N41" s="62"/>
      <c r="O41" s="62"/>
      <c r="P41" s="62"/>
      <c r="Q41" s="62"/>
      <c r="R41" s="62"/>
      <c r="S41" s="62"/>
      <c r="T41" s="62"/>
      <c r="U41" s="62"/>
      <c r="V41" s="66"/>
      <c r="W41" s="64"/>
      <c r="X41" s="73"/>
      <c r="Y41" s="82"/>
    </row>
    <row r="42" spans="1:25" s="67" customFormat="1" ht="39.950000000000003" customHeight="1" x14ac:dyDescent="0.3">
      <c r="A42" s="68">
        <f>A40+1</f>
        <v>25</v>
      </c>
      <c r="B42" s="68" t="s">
        <v>100</v>
      </c>
      <c r="C42" s="64" t="s">
        <v>101</v>
      </c>
      <c r="D42" s="70">
        <v>474.45</v>
      </c>
      <c r="E42" s="71">
        <f>D42*1.1507</f>
        <v>545.94961499999999</v>
      </c>
      <c r="F42" s="71">
        <f>E42</f>
        <v>545.94961499999999</v>
      </c>
      <c r="G42" s="63">
        <v>15.2</v>
      </c>
      <c r="H42" s="63">
        <v>15.2</v>
      </c>
      <c r="I42" s="62">
        <f>D42*H42</f>
        <v>7211.6399999999994</v>
      </c>
      <c r="J42" s="64">
        <v>100</v>
      </c>
      <c r="K42" s="64">
        <v>945.12</v>
      </c>
      <c r="L42" s="62">
        <f t="shared" si="0"/>
        <v>8256.76</v>
      </c>
      <c r="M42" s="64">
        <v>0</v>
      </c>
      <c r="N42" s="62">
        <v>200.52</v>
      </c>
      <c r="O42" s="62">
        <v>908.29</v>
      </c>
      <c r="P42" s="62"/>
      <c r="Q42" s="62"/>
      <c r="R42" s="62"/>
      <c r="S42" s="62"/>
      <c r="T42" s="62"/>
      <c r="U42" s="62"/>
      <c r="V42" s="66">
        <f t="shared" si="1"/>
        <v>0</v>
      </c>
      <c r="W42" s="64">
        <f t="shared" si="2"/>
        <v>1108.81</v>
      </c>
      <c r="X42" s="73">
        <f>L42-W42</f>
        <v>7147.9500000000007</v>
      </c>
      <c r="Y42" s="76"/>
    </row>
    <row r="43" spans="1:25" s="67" customFormat="1" ht="39.950000000000003" customHeight="1" x14ac:dyDescent="0.3">
      <c r="A43" s="68">
        <f>A42+1</f>
        <v>26</v>
      </c>
      <c r="B43" s="59" t="s">
        <v>102</v>
      </c>
      <c r="C43" s="75" t="s">
        <v>103</v>
      </c>
      <c r="D43" s="70">
        <v>467.97</v>
      </c>
      <c r="E43" s="71">
        <f>D43*1.1507</f>
        <v>538.49307900000008</v>
      </c>
      <c r="F43" s="71">
        <f>E43</f>
        <v>538.49307900000008</v>
      </c>
      <c r="G43" s="63">
        <v>15.2</v>
      </c>
      <c r="H43" s="63">
        <v>15.2</v>
      </c>
      <c r="I43" s="62">
        <f>D43*H43</f>
        <v>7113.1440000000002</v>
      </c>
      <c r="J43" s="64">
        <v>100</v>
      </c>
      <c r="K43" s="64">
        <v>1890.24</v>
      </c>
      <c r="L43" s="62">
        <f t="shared" si="0"/>
        <v>9103.384</v>
      </c>
      <c r="M43" s="64">
        <f>I43*1%</f>
        <v>71.131439999999998</v>
      </c>
      <c r="N43" s="62">
        <v>203.77</v>
      </c>
      <c r="O43" s="62">
        <v>1089.1199999999999</v>
      </c>
      <c r="P43" s="62"/>
      <c r="Q43" s="62">
        <v>20</v>
      </c>
      <c r="R43" s="62"/>
      <c r="S43" s="62">
        <f>I43*5%</f>
        <v>355.65720000000005</v>
      </c>
      <c r="T43" s="62"/>
      <c r="U43" s="62"/>
      <c r="V43" s="66">
        <f t="shared" si="1"/>
        <v>375.65720000000005</v>
      </c>
      <c r="W43" s="64">
        <f t="shared" si="2"/>
        <v>1739.6786400000001</v>
      </c>
      <c r="X43" s="73">
        <f>L43-W43</f>
        <v>7363.7053599999999</v>
      </c>
      <c r="Y43" s="80"/>
    </row>
    <row r="44" spans="1:25" s="67" customFormat="1" ht="39.950000000000003" customHeight="1" x14ac:dyDescent="0.3">
      <c r="A44" s="68">
        <f>A43+1</f>
        <v>27</v>
      </c>
      <c r="B44" s="59" t="s">
        <v>104</v>
      </c>
      <c r="C44" s="75" t="s">
        <v>105</v>
      </c>
      <c r="D44" s="70">
        <v>467.97</v>
      </c>
      <c r="E44" s="71">
        <f>D44*1.1507</f>
        <v>538.49307900000008</v>
      </c>
      <c r="F44" s="71">
        <f>E44</f>
        <v>538.49307900000008</v>
      </c>
      <c r="G44" s="63">
        <v>15.2</v>
      </c>
      <c r="H44" s="63">
        <v>15.2</v>
      </c>
      <c r="I44" s="62">
        <f>D44*H44</f>
        <v>7113.1440000000002</v>
      </c>
      <c r="J44" s="64">
        <v>100</v>
      </c>
      <c r="K44" s="64">
        <v>1260.1600000000001</v>
      </c>
      <c r="L44" s="62">
        <f t="shared" si="0"/>
        <v>8473.3040000000001</v>
      </c>
      <c r="M44" s="64">
        <f>I44*1%</f>
        <v>71.131439999999998</v>
      </c>
      <c r="N44" s="62">
        <v>203.77</v>
      </c>
      <c r="O44" s="62">
        <v>954.54</v>
      </c>
      <c r="P44" s="62"/>
      <c r="Q44" s="62"/>
      <c r="R44" s="62">
        <v>200</v>
      </c>
      <c r="S44" s="62"/>
      <c r="T44" s="62"/>
      <c r="U44" s="62"/>
      <c r="V44" s="66">
        <f t="shared" si="1"/>
        <v>200</v>
      </c>
      <c r="W44" s="64">
        <f t="shared" si="2"/>
        <v>1429.4414400000001</v>
      </c>
      <c r="X44" s="73">
        <f>L44-W44</f>
        <v>7043.8625599999996</v>
      </c>
      <c r="Y44" s="76"/>
    </row>
    <row r="45" spans="1:25" s="67" customFormat="1" ht="39.950000000000003" customHeight="1" x14ac:dyDescent="0.3">
      <c r="A45" s="68">
        <f>A44+1</f>
        <v>28</v>
      </c>
      <c r="B45" s="59" t="s">
        <v>106</v>
      </c>
      <c r="C45" s="75" t="s">
        <v>107</v>
      </c>
      <c r="D45" s="70">
        <v>467.97</v>
      </c>
      <c r="E45" s="71">
        <f>D45*1.1507</f>
        <v>538.49307900000008</v>
      </c>
      <c r="F45" s="71">
        <f>E45</f>
        <v>538.49307900000008</v>
      </c>
      <c r="G45" s="63">
        <v>15.2</v>
      </c>
      <c r="H45" s="63">
        <v>15.2</v>
      </c>
      <c r="I45" s="62">
        <f>D45*H45</f>
        <v>7113.1440000000002</v>
      </c>
      <c r="J45" s="64">
        <v>100</v>
      </c>
      <c r="K45" s="64">
        <v>1890.24</v>
      </c>
      <c r="L45" s="62">
        <f t="shared" si="0"/>
        <v>9103.384</v>
      </c>
      <c r="M45" s="64">
        <f>I45*1%</f>
        <v>71.131439999999998</v>
      </c>
      <c r="N45" s="62">
        <v>210.25</v>
      </c>
      <c r="O45" s="62">
        <v>1089.1199999999999</v>
      </c>
      <c r="P45" s="62"/>
      <c r="Q45" s="62"/>
      <c r="R45" s="62">
        <v>200</v>
      </c>
      <c r="S45" s="62"/>
      <c r="T45" s="62"/>
      <c r="U45" s="62">
        <v>530</v>
      </c>
      <c r="V45" s="66">
        <f>P45+Q45+R45+S45+T45+U45</f>
        <v>730</v>
      </c>
      <c r="W45" s="64">
        <f>M45+N45+O45+P45+Q45+R45+S45+T45+U45</f>
        <v>2100.50144</v>
      </c>
      <c r="X45" s="73">
        <f>L45-W45</f>
        <v>7002.88256</v>
      </c>
      <c r="Y45" s="76"/>
    </row>
    <row r="46" spans="1:25" s="67" customFormat="1" ht="39.950000000000003" customHeight="1" x14ac:dyDescent="0.3">
      <c r="A46" s="68"/>
      <c r="B46" s="59"/>
      <c r="C46" s="60" t="s">
        <v>108</v>
      </c>
      <c r="D46" s="70"/>
      <c r="E46" s="71"/>
      <c r="F46" s="71"/>
      <c r="G46" s="63"/>
      <c r="H46" s="63"/>
      <c r="I46" s="62"/>
      <c r="J46" s="64"/>
      <c r="K46" s="64"/>
      <c r="L46" s="62"/>
      <c r="M46" s="64"/>
      <c r="N46" s="62"/>
      <c r="O46" s="62"/>
      <c r="P46" s="62"/>
      <c r="Q46" s="62"/>
      <c r="R46" s="62"/>
      <c r="S46" s="62"/>
      <c r="T46" s="62"/>
      <c r="U46" s="62"/>
      <c r="V46" s="66"/>
      <c r="W46" s="64"/>
      <c r="X46" s="73"/>
    </row>
    <row r="47" spans="1:25" s="67" customFormat="1" ht="39.950000000000003" customHeight="1" x14ac:dyDescent="0.3">
      <c r="A47" s="68">
        <f>A45+1</f>
        <v>29</v>
      </c>
      <c r="B47" s="59" t="s">
        <v>109</v>
      </c>
      <c r="C47" s="75" t="s">
        <v>110</v>
      </c>
      <c r="D47" s="70">
        <v>461.15</v>
      </c>
      <c r="E47" s="71">
        <f>D47*1.1507</f>
        <v>530.64530500000001</v>
      </c>
      <c r="F47" s="71">
        <f>E47</f>
        <v>530.64530500000001</v>
      </c>
      <c r="G47" s="63">
        <v>15.2</v>
      </c>
      <c r="H47" s="63">
        <v>15.2</v>
      </c>
      <c r="I47" s="62">
        <f>D47*H47</f>
        <v>7009.48</v>
      </c>
      <c r="J47" s="64">
        <v>100</v>
      </c>
      <c r="K47" s="64"/>
      <c r="L47" s="62">
        <f t="shared" si="0"/>
        <v>7109.48</v>
      </c>
      <c r="M47" s="64">
        <v>0</v>
      </c>
      <c r="N47" s="62">
        <v>200.52</v>
      </c>
      <c r="O47" s="62">
        <v>688.49</v>
      </c>
      <c r="P47" s="62"/>
      <c r="Q47" s="62"/>
      <c r="R47" s="62"/>
      <c r="S47" s="62"/>
      <c r="T47" s="62"/>
      <c r="U47" s="62"/>
      <c r="V47" s="66">
        <f t="shared" si="1"/>
        <v>0</v>
      </c>
      <c r="W47" s="64">
        <f t="shared" si="2"/>
        <v>889.01</v>
      </c>
      <c r="X47" s="73">
        <f>L47-W47</f>
        <v>6220.4699999999993</v>
      </c>
      <c r="Y47" s="76"/>
    </row>
    <row r="48" spans="1:25" s="67" customFormat="1" ht="39.950000000000003" customHeight="1" x14ac:dyDescent="0.3">
      <c r="A48" s="68">
        <f>A47+1</f>
        <v>30</v>
      </c>
      <c r="B48" s="59" t="s">
        <v>111</v>
      </c>
      <c r="C48" s="75" t="s">
        <v>112</v>
      </c>
      <c r="D48" s="70">
        <v>404.01</v>
      </c>
      <c r="E48" s="71">
        <f>D48*1.1507</f>
        <v>464.89430700000003</v>
      </c>
      <c r="F48" s="71">
        <f>E48</f>
        <v>464.89430700000003</v>
      </c>
      <c r="G48" s="63">
        <v>15.2</v>
      </c>
      <c r="H48" s="63">
        <v>15.2</v>
      </c>
      <c r="I48" s="62">
        <f>D48*H48</f>
        <v>6140.9519999999993</v>
      </c>
      <c r="J48" s="64">
        <v>100</v>
      </c>
      <c r="K48" s="64">
        <v>1575.2</v>
      </c>
      <c r="L48" s="62">
        <f t="shared" si="0"/>
        <v>7816.1519999999991</v>
      </c>
      <c r="M48" s="64">
        <f>I48*1%</f>
        <v>61.409519999999993</v>
      </c>
      <c r="N48" s="62">
        <v>173.14</v>
      </c>
      <c r="O48" s="62">
        <v>815.12</v>
      </c>
      <c r="P48" s="62"/>
      <c r="Q48" s="62">
        <v>20</v>
      </c>
      <c r="R48" s="62"/>
      <c r="S48" s="62">
        <f>I48*5%</f>
        <v>307.04759999999999</v>
      </c>
      <c r="T48" s="62"/>
      <c r="U48" s="62">
        <v>939</v>
      </c>
      <c r="V48" s="66">
        <f t="shared" si="1"/>
        <v>1266.0475999999999</v>
      </c>
      <c r="W48" s="64">
        <f t="shared" si="2"/>
        <v>2315.7171199999998</v>
      </c>
      <c r="X48" s="73">
        <f>L48-W48</f>
        <v>5500.4348799999989</v>
      </c>
      <c r="Y48" s="76"/>
    </row>
    <row r="49" spans="1:25" s="67" customFormat="1" ht="39.950000000000003" customHeight="1" x14ac:dyDescent="0.3">
      <c r="A49" s="68">
        <f>A48+1</f>
        <v>31</v>
      </c>
      <c r="B49" s="59" t="s">
        <v>113</v>
      </c>
      <c r="C49" s="75" t="s">
        <v>114</v>
      </c>
      <c r="D49" s="70">
        <v>404.01</v>
      </c>
      <c r="E49" s="71">
        <f>D49*1.1507</f>
        <v>464.89430700000003</v>
      </c>
      <c r="F49" s="71">
        <f>E49</f>
        <v>464.89430700000003</v>
      </c>
      <c r="G49" s="63">
        <v>15.2</v>
      </c>
      <c r="H49" s="63">
        <v>15.2</v>
      </c>
      <c r="I49" s="62">
        <f>D49*H49</f>
        <v>6140.9519999999993</v>
      </c>
      <c r="J49" s="64">
        <v>100</v>
      </c>
      <c r="K49" s="64">
        <v>1575.2</v>
      </c>
      <c r="L49" s="62">
        <f t="shared" si="0"/>
        <v>7816.1519999999991</v>
      </c>
      <c r="M49" s="64">
        <f>I49*1%</f>
        <v>61.409519999999993</v>
      </c>
      <c r="N49" s="62">
        <v>173.14</v>
      </c>
      <c r="O49" s="62">
        <v>815.12</v>
      </c>
      <c r="P49" s="62"/>
      <c r="Q49" s="62">
        <v>20</v>
      </c>
      <c r="R49" s="62"/>
      <c r="S49" s="62">
        <f>I49*5%</f>
        <v>307.04759999999999</v>
      </c>
      <c r="T49" s="62"/>
      <c r="U49" s="62"/>
      <c r="V49" s="66">
        <f t="shared" si="1"/>
        <v>327.04759999999999</v>
      </c>
      <c r="W49" s="64">
        <f t="shared" si="2"/>
        <v>1376.7171199999998</v>
      </c>
      <c r="X49" s="73">
        <f>L49-W49</f>
        <v>6439.4348799999989</v>
      </c>
      <c r="Y49" s="76"/>
    </row>
    <row r="50" spans="1:25" s="67" customFormat="1" ht="39.950000000000003" customHeight="1" x14ac:dyDescent="0.3">
      <c r="A50" s="68"/>
      <c r="B50" s="59"/>
      <c r="C50" s="60" t="s">
        <v>115</v>
      </c>
      <c r="D50" s="70"/>
      <c r="E50" s="71"/>
      <c r="F50" s="71"/>
      <c r="G50" s="63"/>
      <c r="H50" s="63"/>
      <c r="I50" s="62"/>
      <c r="J50" s="64"/>
      <c r="K50" s="64"/>
      <c r="L50" s="62"/>
      <c r="M50" s="64"/>
      <c r="N50" s="62"/>
      <c r="O50" s="62"/>
      <c r="P50" s="62"/>
      <c r="Q50" s="62"/>
      <c r="R50" s="62"/>
      <c r="S50" s="62"/>
      <c r="T50" s="62"/>
      <c r="U50" s="62"/>
      <c r="V50" s="66"/>
      <c r="W50" s="64"/>
      <c r="X50" s="73"/>
    </row>
    <row r="51" spans="1:25" s="67" customFormat="1" ht="39.950000000000003" customHeight="1" x14ac:dyDescent="0.3">
      <c r="A51" s="68">
        <f>A49+1</f>
        <v>32</v>
      </c>
      <c r="B51" s="59" t="s">
        <v>116</v>
      </c>
      <c r="C51" s="75" t="s">
        <v>117</v>
      </c>
      <c r="D51" s="70">
        <v>436.4</v>
      </c>
      <c r="E51" s="71">
        <f>D51*1.1507</f>
        <v>502.16548</v>
      </c>
      <c r="F51" s="71">
        <f>E51</f>
        <v>502.16548</v>
      </c>
      <c r="G51" s="63">
        <v>15.2</v>
      </c>
      <c r="H51" s="63">
        <v>15.2</v>
      </c>
      <c r="I51" s="62">
        <f>D51*H51</f>
        <v>6633.28</v>
      </c>
      <c r="J51" s="64">
        <v>100</v>
      </c>
      <c r="K51" s="64"/>
      <c r="L51" s="62">
        <f t="shared" si="0"/>
        <v>6733.28</v>
      </c>
      <c r="M51" s="64">
        <v>0</v>
      </c>
      <c r="N51" s="62">
        <v>188.67</v>
      </c>
      <c r="O51" s="62">
        <v>621.08000000000004</v>
      </c>
      <c r="P51" s="62"/>
      <c r="Q51" s="62"/>
      <c r="R51" s="62"/>
      <c r="S51" s="62"/>
      <c r="T51" s="62"/>
      <c r="U51" s="62"/>
      <c r="V51" s="66">
        <f t="shared" si="1"/>
        <v>0</v>
      </c>
      <c r="W51" s="64">
        <f t="shared" si="2"/>
        <v>809.75</v>
      </c>
      <c r="X51" s="73">
        <f>L51-W51</f>
        <v>5923.53</v>
      </c>
      <c r="Y51" s="76"/>
    </row>
    <row r="52" spans="1:25" s="67" customFormat="1" ht="39.950000000000003" customHeight="1" x14ac:dyDescent="0.3">
      <c r="A52" s="68">
        <f>A51+1</f>
        <v>33</v>
      </c>
      <c r="B52" s="59" t="s">
        <v>118</v>
      </c>
      <c r="C52" s="75" t="s">
        <v>119</v>
      </c>
      <c r="D52" s="70">
        <v>315.04000000000002</v>
      </c>
      <c r="E52" s="71">
        <f>D52*1.1507</f>
        <v>362.51652800000005</v>
      </c>
      <c r="F52" s="71">
        <f>E52</f>
        <v>362.51652800000005</v>
      </c>
      <c r="G52" s="63">
        <v>15.2</v>
      </c>
      <c r="H52" s="63">
        <v>15.2</v>
      </c>
      <c r="I52" s="62">
        <f>D52*H52</f>
        <v>4788.6080000000002</v>
      </c>
      <c r="J52" s="64">
        <v>100</v>
      </c>
      <c r="K52" s="64"/>
      <c r="L52" s="62">
        <f t="shared" si="0"/>
        <v>4888.6080000000002</v>
      </c>
      <c r="M52" s="64">
        <v>0</v>
      </c>
      <c r="N52" s="62">
        <v>118.86</v>
      </c>
      <c r="O52" s="62">
        <v>124.95</v>
      </c>
      <c r="P52" s="62"/>
      <c r="Q52" s="62"/>
      <c r="R52" s="62"/>
      <c r="S52" s="62"/>
      <c r="T52" s="62"/>
      <c r="U52" s="62"/>
      <c r="V52" s="66">
        <f t="shared" si="1"/>
        <v>0</v>
      </c>
      <c r="W52" s="64">
        <f t="shared" si="2"/>
        <v>243.81</v>
      </c>
      <c r="X52" s="73">
        <f>L52-W52</f>
        <v>4644.7979999999998</v>
      </c>
      <c r="Y52" s="76"/>
    </row>
    <row r="53" spans="1:25" s="67" customFormat="1" ht="39.950000000000003" customHeight="1" x14ac:dyDescent="0.3">
      <c r="A53" s="68">
        <f>A52+1</f>
        <v>34</v>
      </c>
      <c r="B53" s="59" t="s">
        <v>120</v>
      </c>
      <c r="C53" s="75" t="s">
        <v>121</v>
      </c>
      <c r="D53" s="70">
        <v>174.72</v>
      </c>
      <c r="E53" s="71">
        <f>D53*1.1507</f>
        <v>201.05030400000001</v>
      </c>
      <c r="F53" s="71">
        <f>E53</f>
        <v>201.05030400000001</v>
      </c>
      <c r="G53" s="63">
        <v>15.2</v>
      </c>
      <c r="H53" s="63">
        <v>15.2</v>
      </c>
      <c r="I53" s="62">
        <f>D53*H53</f>
        <v>2655.7439999999997</v>
      </c>
      <c r="J53" s="64">
        <v>100</v>
      </c>
      <c r="K53" s="64">
        <v>1575.2</v>
      </c>
      <c r="L53" s="62">
        <f t="shared" si="0"/>
        <v>4330.9439999999995</v>
      </c>
      <c r="M53" s="64">
        <f>I53*1%</f>
        <v>26.557439999999996</v>
      </c>
      <c r="N53" s="62">
        <v>0</v>
      </c>
      <c r="O53" s="62">
        <v>0</v>
      </c>
      <c r="P53" s="62"/>
      <c r="Q53" s="62">
        <v>20</v>
      </c>
      <c r="R53" s="62"/>
      <c r="S53" s="62">
        <f>I53*5%</f>
        <v>132.78719999999998</v>
      </c>
      <c r="T53" s="62"/>
      <c r="U53" s="62"/>
      <c r="V53" s="66">
        <f t="shared" si="1"/>
        <v>152.78719999999998</v>
      </c>
      <c r="W53" s="64">
        <f t="shared" si="2"/>
        <v>179.34463999999997</v>
      </c>
      <c r="X53" s="73">
        <f>L53-W53</f>
        <v>4151.5993599999993</v>
      </c>
      <c r="Y53" s="76"/>
    </row>
    <row r="54" spans="1:25" s="67" customFormat="1" ht="39.950000000000003" customHeight="1" x14ac:dyDescent="0.3">
      <c r="A54" s="68">
        <f>A53+1</f>
        <v>35</v>
      </c>
      <c r="B54" s="59" t="s">
        <v>122</v>
      </c>
      <c r="C54" s="75" t="s">
        <v>123</v>
      </c>
      <c r="D54" s="70">
        <v>141.96</v>
      </c>
      <c r="E54" s="71">
        <f>D54*1.1507</f>
        <v>163.35337200000001</v>
      </c>
      <c r="F54" s="71">
        <f>E54</f>
        <v>163.35337200000001</v>
      </c>
      <c r="G54" s="63">
        <v>15.2</v>
      </c>
      <c r="H54" s="63">
        <v>15.2</v>
      </c>
      <c r="I54" s="62">
        <f>D54*H54</f>
        <v>2157.7919999999999</v>
      </c>
      <c r="J54" s="64">
        <v>100</v>
      </c>
      <c r="K54" s="64">
        <v>1575.2</v>
      </c>
      <c r="L54" s="62">
        <f t="shared" si="0"/>
        <v>3832.9920000000002</v>
      </c>
      <c r="M54" s="64">
        <f>I54*1%</f>
        <v>21.577919999999999</v>
      </c>
      <c r="N54" s="62">
        <v>0</v>
      </c>
      <c r="O54" s="62">
        <v>0</v>
      </c>
      <c r="P54" s="62"/>
      <c r="Q54" s="62">
        <v>20</v>
      </c>
      <c r="R54" s="62"/>
      <c r="S54" s="62">
        <f>I54*5%</f>
        <v>107.8896</v>
      </c>
      <c r="T54" s="62"/>
      <c r="U54" s="62"/>
      <c r="V54" s="66">
        <f t="shared" si="1"/>
        <v>127.8896</v>
      </c>
      <c r="W54" s="64">
        <f t="shared" si="2"/>
        <v>149.46752000000001</v>
      </c>
      <c r="X54" s="73">
        <f>L54-W54</f>
        <v>3683.52448</v>
      </c>
      <c r="Y54" s="76"/>
    </row>
    <row r="55" spans="1:25" s="67" customFormat="1" ht="39.950000000000003" customHeight="1" x14ac:dyDescent="0.3">
      <c r="A55" s="68">
        <f>A54+1</f>
        <v>36</v>
      </c>
      <c r="B55" s="59" t="s">
        <v>124</v>
      </c>
      <c r="C55" s="75" t="s">
        <v>125</v>
      </c>
      <c r="D55" s="70">
        <v>174.72</v>
      </c>
      <c r="E55" s="71">
        <f>D55*1.1507</f>
        <v>201.05030400000001</v>
      </c>
      <c r="F55" s="71">
        <f>E55</f>
        <v>201.05030400000001</v>
      </c>
      <c r="G55" s="63">
        <v>15.2</v>
      </c>
      <c r="H55" s="63">
        <v>15.2</v>
      </c>
      <c r="I55" s="62">
        <f>D55*H55</f>
        <v>2655.7439999999997</v>
      </c>
      <c r="J55" s="64">
        <v>100</v>
      </c>
      <c r="K55" s="64"/>
      <c r="L55" s="62">
        <f t="shared" si="0"/>
        <v>2755.7439999999997</v>
      </c>
      <c r="M55" s="64">
        <f>I55*1%</f>
        <v>26.557439999999996</v>
      </c>
      <c r="N55" s="62">
        <v>0</v>
      </c>
      <c r="O55" s="62">
        <v>0</v>
      </c>
      <c r="P55" s="62"/>
      <c r="Q55" s="62">
        <v>20</v>
      </c>
      <c r="R55" s="62"/>
      <c r="S55" s="62">
        <f>I55*5%</f>
        <v>132.78719999999998</v>
      </c>
      <c r="T55" s="62"/>
      <c r="U55" s="62">
        <v>1150</v>
      </c>
      <c r="V55" s="66">
        <f t="shared" si="1"/>
        <v>1302.7872</v>
      </c>
      <c r="W55" s="64">
        <f t="shared" si="2"/>
        <v>1329.34464</v>
      </c>
      <c r="X55" s="73">
        <f>L55-W55</f>
        <v>1426.3993599999997</v>
      </c>
      <c r="Y55" s="76"/>
    </row>
    <row r="56" spans="1:25" s="67" customFormat="1" ht="39.950000000000003" customHeight="1" x14ac:dyDescent="0.3">
      <c r="A56" s="68"/>
      <c r="B56" s="59"/>
      <c r="C56" s="60" t="s">
        <v>126</v>
      </c>
      <c r="D56" s="70"/>
      <c r="E56" s="71"/>
      <c r="F56" s="71"/>
      <c r="G56" s="63"/>
      <c r="H56" s="63"/>
      <c r="I56" s="62"/>
      <c r="J56" s="64"/>
      <c r="K56" s="64"/>
      <c r="L56" s="62"/>
      <c r="M56" s="64"/>
      <c r="N56" s="62"/>
      <c r="O56" s="62"/>
      <c r="P56" s="62"/>
      <c r="Q56" s="62"/>
      <c r="R56" s="62"/>
      <c r="S56" s="62"/>
      <c r="T56" s="62"/>
      <c r="U56" s="62"/>
      <c r="V56" s="66"/>
      <c r="W56" s="64"/>
      <c r="X56" s="73"/>
    </row>
    <row r="57" spans="1:25" s="67" customFormat="1" ht="39.950000000000003" customHeight="1" x14ac:dyDescent="0.3">
      <c r="A57" s="68">
        <f>A55+1</f>
        <v>37</v>
      </c>
      <c r="B57" s="59" t="s">
        <v>127</v>
      </c>
      <c r="C57" s="75" t="s">
        <v>128</v>
      </c>
      <c r="D57" s="70">
        <v>481.47</v>
      </c>
      <c r="E57" s="71">
        <f>D57*1.1507</f>
        <v>554.02752900000007</v>
      </c>
      <c r="F57" s="71">
        <f>E57</f>
        <v>554.02752900000007</v>
      </c>
      <c r="G57" s="63">
        <v>15.2</v>
      </c>
      <c r="H57" s="63">
        <v>15.2</v>
      </c>
      <c r="I57" s="62">
        <f>D57*H57</f>
        <v>7318.3440000000001</v>
      </c>
      <c r="J57" s="64">
        <v>100</v>
      </c>
      <c r="K57" s="64"/>
      <c r="L57" s="62">
        <f t="shared" si="0"/>
        <v>7418.3440000000001</v>
      </c>
      <c r="M57" s="64">
        <v>0</v>
      </c>
      <c r="N57" s="62">
        <v>208.09</v>
      </c>
      <c r="O57" s="62">
        <v>743.84</v>
      </c>
      <c r="P57" s="62"/>
      <c r="Q57" s="62"/>
      <c r="R57" s="62"/>
      <c r="S57" s="62"/>
      <c r="T57" s="62"/>
      <c r="U57" s="62"/>
      <c r="V57" s="66">
        <f>P57+Q57+R57+S57+T57+U57</f>
        <v>0</v>
      </c>
      <c r="W57" s="64">
        <f>M57+N57+O57+P57+Q57+R57+S57+T57+U57</f>
        <v>951.93000000000006</v>
      </c>
      <c r="X57" s="73">
        <f>L57-W57</f>
        <v>6466.4139999999998</v>
      </c>
      <c r="Y57" s="76"/>
    </row>
    <row r="58" spans="1:25" s="67" customFormat="1" ht="39.950000000000003" customHeight="1" x14ac:dyDescent="0.3">
      <c r="A58" s="68">
        <f>A57+1</f>
        <v>38</v>
      </c>
      <c r="B58" s="59" t="s">
        <v>129</v>
      </c>
      <c r="C58" s="75" t="s">
        <v>130</v>
      </c>
      <c r="D58" s="70">
        <v>443.64</v>
      </c>
      <c r="E58" s="71">
        <f t="shared" ref="E58:E71" si="14">D58*1.1507</f>
        <v>510.49654800000002</v>
      </c>
      <c r="F58" s="71">
        <f t="shared" ref="F58:F71" si="15">E58</f>
        <v>510.49654800000002</v>
      </c>
      <c r="G58" s="63">
        <v>15.2</v>
      </c>
      <c r="H58" s="63">
        <v>15.2</v>
      </c>
      <c r="I58" s="62">
        <f t="shared" ref="I58:I71" si="16">D58*H58</f>
        <v>6743.3279999999995</v>
      </c>
      <c r="J58" s="64">
        <v>100</v>
      </c>
      <c r="K58" s="64">
        <v>2205.2800000000002</v>
      </c>
      <c r="L58" s="62">
        <f t="shared" si="0"/>
        <v>9048.6080000000002</v>
      </c>
      <c r="M58" s="64">
        <f>I58*1%</f>
        <v>67.433279999999996</v>
      </c>
      <c r="N58" s="62">
        <v>192.13</v>
      </c>
      <c r="O58" s="62">
        <v>1077.42</v>
      </c>
      <c r="P58" s="62"/>
      <c r="Q58" s="62"/>
      <c r="R58" s="62"/>
      <c r="S58" s="62"/>
      <c r="T58" s="62"/>
      <c r="U58" s="62"/>
      <c r="V58" s="66">
        <f t="shared" si="1"/>
        <v>0</v>
      </c>
      <c r="W58" s="64">
        <f t="shared" si="2"/>
        <v>1336.9832799999999</v>
      </c>
      <c r="X58" s="73">
        <f t="shared" ref="X58:X71" si="17">L58-W58</f>
        <v>7711.6247199999998</v>
      </c>
      <c r="Y58" s="76"/>
    </row>
    <row r="59" spans="1:25" s="67" customFormat="1" ht="39.950000000000003" customHeight="1" x14ac:dyDescent="0.3">
      <c r="A59" s="68">
        <f t="shared" ref="A59:A69" si="18">A58+1</f>
        <v>39</v>
      </c>
      <c r="B59" s="59" t="s">
        <v>131</v>
      </c>
      <c r="C59" s="75" t="s">
        <v>132</v>
      </c>
      <c r="D59" s="70">
        <v>443.64</v>
      </c>
      <c r="E59" s="71">
        <f t="shared" si="14"/>
        <v>510.49654800000002</v>
      </c>
      <c r="F59" s="71">
        <f t="shared" si="15"/>
        <v>510.49654800000002</v>
      </c>
      <c r="G59" s="63">
        <v>15.2</v>
      </c>
      <c r="H59" s="63">
        <v>15.2</v>
      </c>
      <c r="I59" s="62">
        <f t="shared" si="16"/>
        <v>6743.3279999999995</v>
      </c>
      <c r="J59" s="64">
        <v>100</v>
      </c>
      <c r="K59" s="64">
        <v>945.12</v>
      </c>
      <c r="L59" s="62">
        <f t="shared" si="0"/>
        <v>7788.4479999999994</v>
      </c>
      <c r="M59" s="64">
        <f>I59*1%</f>
        <v>67.433279999999996</v>
      </c>
      <c r="N59" s="62">
        <v>192.13</v>
      </c>
      <c r="O59" s="62">
        <v>810.16</v>
      </c>
      <c r="P59" s="62"/>
      <c r="Q59" s="62">
        <v>20</v>
      </c>
      <c r="R59" s="62"/>
      <c r="S59" s="62">
        <f>I59*5%</f>
        <v>337.16640000000001</v>
      </c>
      <c r="T59" s="62"/>
      <c r="U59" s="62">
        <v>575</v>
      </c>
      <c r="V59" s="66">
        <f t="shared" si="1"/>
        <v>932.16640000000007</v>
      </c>
      <c r="W59" s="64">
        <f t="shared" si="2"/>
        <v>2001.88968</v>
      </c>
      <c r="X59" s="73">
        <f t="shared" si="17"/>
        <v>5786.5583199999992</v>
      </c>
      <c r="Y59" s="76"/>
    </row>
    <row r="60" spans="1:25" s="67" customFormat="1" ht="39.950000000000003" customHeight="1" x14ac:dyDescent="0.3">
      <c r="A60" s="68">
        <f t="shared" si="18"/>
        <v>40</v>
      </c>
      <c r="B60" s="59" t="s">
        <v>133</v>
      </c>
      <c r="C60" s="75" t="s">
        <v>134</v>
      </c>
      <c r="D60" s="70">
        <v>443.64</v>
      </c>
      <c r="E60" s="71">
        <f t="shared" si="14"/>
        <v>510.49654800000002</v>
      </c>
      <c r="F60" s="71">
        <f t="shared" si="15"/>
        <v>510.49654800000002</v>
      </c>
      <c r="G60" s="63">
        <v>15.2</v>
      </c>
      <c r="H60" s="63">
        <v>15.2</v>
      </c>
      <c r="I60" s="62">
        <f t="shared" si="16"/>
        <v>6743.3279999999995</v>
      </c>
      <c r="J60" s="64">
        <v>100</v>
      </c>
      <c r="K60" s="64">
        <v>1575.2</v>
      </c>
      <c r="L60" s="62">
        <f t="shared" si="0"/>
        <v>8418.5280000000002</v>
      </c>
      <c r="M60" s="64">
        <v>0</v>
      </c>
      <c r="N60" s="62">
        <v>192.13</v>
      </c>
      <c r="O60" s="62">
        <v>942.84</v>
      </c>
      <c r="P60" s="62"/>
      <c r="Q60" s="62"/>
      <c r="R60" s="62"/>
      <c r="S60" s="62"/>
      <c r="T60" s="62"/>
      <c r="U60" s="62"/>
      <c r="V60" s="66">
        <f t="shared" si="1"/>
        <v>0</v>
      </c>
      <c r="W60" s="64">
        <f t="shared" si="2"/>
        <v>1134.97</v>
      </c>
      <c r="X60" s="73">
        <f t="shared" si="17"/>
        <v>7283.558</v>
      </c>
      <c r="Y60" s="76"/>
    </row>
    <row r="61" spans="1:25" s="67" customFormat="1" ht="39.950000000000003" customHeight="1" x14ac:dyDescent="0.3">
      <c r="A61" s="68">
        <f t="shared" si="18"/>
        <v>41</v>
      </c>
      <c r="B61" s="59" t="s">
        <v>135</v>
      </c>
      <c r="C61" s="75" t="s">
        <v>136</v>
      </c>
      <c r="D61" s="70">
        <v>443.64</v>
      </c>
      <c r="E61" s="71">
        <f t="shared" si="14"/>
        <v>510.49654800000002</v>
      </c>
      <c r="F61" s="71">
        <f t="shared" si="15"/>
        <v>510.49654800000002</v>
      </c>
      <c r="G61" s="63">
        <v>15.2</v>
      </c>
      <c r="H61" s="63">
        <v>15.2</v>
      </c>
      <c r="I61" s="62">
        <f t="shared" si="16"/>
        <v>6743.3279999999995</v>
      </c>
      <c r="J61" s="64">
        <v>100</v>
      </c>
      <c r="K61" s="64">
        <v>945.12</v>
      </c>
      <c r="L61" s="62">
        <f t="shared" si="0"/>
        <v>7788.4479999999994</v>
      </c>
      <c r="M61" s="64">
        <f t="shared" ref="M61:M71" si="19">I61*1%</f>
        <v>67.433279999999996</v>
      </c>
      <c r="N61" s="62">
        <v>192.13</v>
      </c>
      <c r="O61" s="62">
        <v>810.16</v>
      </c>
      <c r="P61" s="62"/>
      <c r="Q61" s="62"/>
      <c r="R61" s="62">
        <v>400</v>
      </c>
      <c r="S61" s="62"/>
      <c r="T61" s="62"/>
      <c r="U61" s="62"/>
      <c r="V61" s="66">
        <f t="shared" si="1"/>
        <v>400</v>
      </c>
      <c r="W61" s="64">
        <f t="shared" si="2"/>
        <v>1469.7232799999999</v>
      </c>
      <c r="X61" s="73">
        <f t="shared" si="17"/>
        <v>6318.7247199999993</v>
      </c>
      <c r="Y61" s="76"/>
    </row>
    <row r="62" spans="1:25" s="67" customFormat="1" ht="39.950000000000003" customHeight="1" x14ac:dyDescent="0.3">
      <c r="A62" s="68">
        <f t="shared" si="18"/>
        <v>42</v>
      </c>
      <c r="B62" s="59" t="s">
        <v>137</v>
      </c>
      <c r="C62" s="75" t="s">
        <v>138</v>
      </c>
      <c r="D62" s="70">
        <v>443.64</v>
      </c>
      <c r="E62" s="71">
        <f t="shared" si="14"/>
        <v>510.49654800000002</v>
      </c>
      <c r="F62" s="71">
        <f t="shared" si="15"/>
        <v>510.49654800000002</v>
      </c>
      <c r="G62" s="63">
        <v>15.2</v>
      </c>
      <c r="H62" s="63">
        <v>15.2</v>
      </c>
      <c r="I62" s="62">
        <f t="shared" si="16"/>
        <v>6743.3279999999995</v>
      </c>
      <c r="J62" s="64">
        <v>100</v>
      </c>
      <c r="K62" s="64">
        <v>945.12</v>
      </c>
      <c r="L62" s="62">
        <f t="shared" si="0"/>
        <v>7788.4479999999994</v>
      </c>
      <c r="M62" s="64">
        <f t="shared" si="19"/>
        <v>67.433279999999996</v>
      </c>
      <c r="N62" s="62">
        <v>192.13</v>
      </c>
      <c r="O62" s="62">
        <v>810.16</v>
      </c>
      <c r="P62" s="62"/>
      <c r="Q62" s="62"/>
      <c r="R62" s="62">
        <v>200</v>
      </c>
      <c r="S62" s="62"/>
      <c r="T62" s="62"/>
      <c r="U62" s="62"/>
      <c r="V62" s="66">
        <f t="shared" si="1"/>
        <v>200</v>
      </c>
      <c r="W62" s="64">
        <f t="shared" si="2"/>
        <v>1269.7232799999999</v>
      </c>
      <c r="X62" s="73">
        <f t="shared" si="17"/>
        <v>6518.7247199999993</v>
      </c>
      <c r="Y62" s="76"/>
    </row>
    <row r="63" spans="1:25" s="67" customFormat="1" ht="39.950000000000003" customHeight="1" x14ac:dyDescent="0.3">
      <c r="A63" s="68">
        <f>A62+1</f>
        <v>43</v>
      </c>
      <c r="B63" s="68" t="s">
        <v>139</v>
      </c>
      <c r="C63" s="78" t="s">
        <v>140</v>
      </c>
      <c r="D63" s="70">
        <v>443.64</v>
      </c>
      <c r="E63" s="71">
        <f>D63*1.1507</f>
        <v>510.49654800000002</v>
      </c>
      <c r="F63" s="71">
        <f t="shared" si="15"/>
        <v>510.49654800000002</v>
      </c>
      <c r="G63" s="63">
        <v>15.2</v>
      </c>
      <c r="H63" s="63">
        <v>15.2</v>
      </c>
      <c r="I63" s="62">
        <f>D63*H63</f>
        <v>6743.3279999999995</v>
      </c>
      <c r="J63" s="64">
        <v>100</v>
      </c>
      <c r="K63" s="64"/>
      <c r="L63" s="62">
        <f t="shared" si="0"/>
        <v>6843.3279999999995</v>
      </c>
      <c r="M63" s="64">
        <f t="shared" si="19"/>
        <v>67.433279999999996</v>
      </c>
      <c r="N63" s="62">
        <v>192.13</v>
      </c>
      <c r="O63" s="62">
        <v>640.79</v>
      </c>
      <c r="P63" s="62"/>
      <c r="Q63" s="62"/>
      <c r="R63" s="62">
        <v>400</v>
      </c>
      <c r="S63" s="62"/>
      <c r="T63" s="62"/>
      <c r="U63" s="62">
        <v>317</v>
      </c>
      <c r="V63" s="66">
        <f t="shared" si="1"/>
        <v>717</v>
      </c>
      <c r="W63" s="64">
        <f t="shared" si="2"/>
        <v>1617.3532799999998</v>
      </c>
      <c r="X63" s="73">
        <f t="shared" si="17"/>
        <v>5225.9747200000002</v>
      </c>
      <c r="Y63" s="76"/>
    </row>
    <row r="64" spans="1:25" s="67" customFormat="1" ht="39.950000000000003" customHeight="1" x14ac:dyDescent="0.3">
      <c r="A64" s="68">
        <f>A63+1</f>
        <v>44</v>
      </c>
      <c r="B64" s="59" t="s">
        <v>141</v>
      </c>
      <c r="C64" s="75" t="s">
        <v>142</v>
      </c>
      <c r="D64" s="70">
        <v>315.04000000000002</v>
      </c>
      <c r="E64" s="71">
        <f t="shared" si="14"/>
        <v>362.51652800000005</v>
      </c>
      <c r="F64" s="71">
        <f t="shared" si="15"/>
        <v>362.51652800000005</v>
      </c>
      <c r="G64" s="63">
        <v>15.2</v>
      </c>
      <c r="H64" s="63">
        <v>15.2</v>
      </c>
      <c r="I64" s="62">
        <f t="shared" si="16"/>
        <v>4788.6080000000002</v>
      </c>
      <c r="J64" s="64">
        <v>100</v>
      </c>
      <c r="K64" s="64">
        <v>2205.2800000000002</v>
      </c>
      <c r="L64" s="62">
        <f t="shared" si="0"/>
        <v>7093.8880000000008</v>
      </c>
      <c r="M64" s="64">
        <f t="shared" si="19"/>
        <v>47.88608</v>
      </c>
      <c r="N64" s="62">
        <v>130.47</v>
      </c>
      <c r="O64" s="62">
        <v>685.4</v>
      </c>
      <c r="P64" s="62"/>
      <c r="Q64" s="62"/>
      <c r="R64" s="62">
        <v>400</v>
      </c>
      <c r="S64" s="62"/>
      <c r="T64" s="62"/>
      <c r="U64" s="62"/>
      <c r="V64" s="66">
        <f t="shared" si="1"/>
        <v>400</v>
      </c>
      <c r="W64" s="64">
        <f t="shared" si="2"/>
        <v>1263.7560800000001</v>
      </c>
      <c r="X64" s="73">
        <f t="shared" si="17"/>
        <v>5830.1319200000007</v>
      </c>
      <c r="Y64" s="76"/>
    </row>
    <row r="65" spans="1:25" s="67" customFormat="1" ht="39.950000000000003" customHeight="1" x14ac:dyDescent="0.3">
      <c r="A65" s="68">
        <f t="shared" si="18"/>
        <v>45</v>
      </c>
      <c r="B65" s="59" t="s">
        <v>143</v>
      </c>
      <c r="C65" s="75" t="s">
        <v>144</v>
      </c>
      <c r="D65" s="70">
        <v>315.04000000000002</v>
      </c>
      <c r="E65" s="71">
        <f t="shared" si="14"/>
        <v>362.51652800000005</v>
      </c>
      <c r="F65" s="71">
        <f t="shared" si="15"/>
        <v>362.51652800000005</v>
      </c>
      <c r="G65" s="63">
        <v>15.2</v>
      </c>
      <c r="H65" s="63">
        <v>15.2</v>
      </c>
      <c r="I65" s="62">
        <f t="shared" si="16"/>
        <v>4788.6080000000002</v>
      </c>
      <c r="J65" s="64">
        <v>100</v>
      </c>
      <c r="K65" s="64">
        <v>2205.2800000000002</v>
      </c>
      <c r="L65" s="62">
        <f t="shared" si="0"/>
        <v>7093.8880000000008</v>
      </c>
      <c r="M65" s="64">
        <f t="shared" si="19"/>
        <v>47.88608</v>
      </c>
      <c r="N65" s="62">
        <v>130.47</v>
      </c>
      <c r="O65" s="62">
        <v>685.4</v>
      </c>
      <c r="P65" s="62"/>
      <c r="Q65" s="62"/>
      <c r="R65" s="62">
        <v>200</v>
      </c>
      <c r="S65" s="62"/>
      <c r="T65" s="62"/>
      <c r="U65" s="62"/>
      <c r="V65" s="66">
        <f t="shared" si="1"/>
        <v>200</v>
      </c>
      <c r="W65" s="64">
        <f t="shared" si="2"/>
        <v>1063.7560800000001</v>
      </c>
      <c r="X65" s="73" t="s">
        <v>145</v>
      </c>
      <c r="Y65" s="76"/>
    </row>
    <row r="66" spans="1:25" s="67" customFormat="1" ht="39.950000000000003" customHeight="1" x14ac:dyDescent="0.3">
      <c r="A66" s="68">
        <f t="shared" si="18"/>
        <v>46</v>
      </c>
      <c r="B66" s="59" t="s">
        <v>146</v>
      </c>
      <c r="C66" s="75" t="s">
        <v>147</v>
      </c>
      <c r="D66" s="70">
        <v>315.04000000000002</v>
      </c>
      <c r="E66" s="71">
        <f t="shared" si="14"/>
        <v>362.51652800000005</v>
      </c>
      <c r="F66" s="71">
        <f t="shared" si="15"/>
        <v>362.51652800000005</v>
      </c>
      <c r="G66" s="63">
        <v>15.2</v>
      </c>
      <c r="H66" s="63">
        <v>15.2</v>
      </c>
      <c r="I66" s="62">
        <f t="shared" si="16"/>
        <v>4788.6080000000002</v>
      </c>
      <c r="J66" s="64">
        <v>100</v>
      </c>
      <c r="K66" s="64">
        <v>2205.2800000000002</v>
      </c>
      <c r="L66" s="62">
        <f t="shared" si="0"/>
        <v>7093.8880000000008</v>
      </c>
      <c r="M66" s="64">
        <f t="shared" si="19"/>
        <v>47.88608</v>
      </c>
      <c r="N66" s="62">
        <v>130.47</v>
      </c>
      <c r="O66" s="62">
        <v>685.4</v>
      </c>
      <c r="P66" s="62"/>
      <c r="Q66" s="62"/>
      <c r="R66" s="62">
        <v>200</v>
      </c>
      <c r="S66" s="62"/>
      <c r="T66" s="62"/>
      <c r="U66" s="62"/>
      <c r="V66" s="66">
        <f t="shared" si="1"/>
        <v>200</v>
      </c>
      <c r="W66" s="64">
        <f t="shared" si="2"/>
        <v>1063.7560800000001</v>
      </c>
      <c r="X66" s="73" t="s">
        <v>0</v>
      </c>
      <c r="Y66" s="76"/>
    </row>
    <row r="67" spans="1:25" s="67" customFormat="1" ht="39.950000000000003" customHeight="1" x14ac:dyDescent="0.3">
      <c r="A67" s="68">
        <f t="shared" si="18"/>
        <v>47</v>
      </c>
      <c r="B67" s="59" t="s">
        <v>148</v>
      </c>
      <c r="C67" s="75" t="s">
        <v>149</v>
      </c>
      <c r="D67" s="70">
        <v>373.6</v>
      </c>
      <c r="E67" s="71">
        <f t="shared" si="14"/>
        <v>429.90152000000006</v>
      </c>
      <c r="F67" s="71">
        <f t="shared" si="15"/>
        <v>429.90152000000006</v>
      </c>
      <c r="G67" s="63">
        <v>15.2</v>
      </c>
      <c r="H67" s="63">
        <v>15.2</v>
      </c>
      <c r="I67" s="62">
        <f t="shared" si="16"/>
        <v>5678.72</v>
      </c>
      <c r="J67" s="64">
        <v>100</v>
      </c>
      <c r="K67" s="64">
        <v>1575.2</v>
      </c>
      <c r="L67" s="62">
        <f t="shared" si="0"/>
        <v>7353.92</v>
      </c>
      <c r="M67" s="64">
        <f t="shared" si="19"/>
        <v>56.787200000000006</v>
      </c>
      <c r="N67" s="62">
        <v>158.58000000000001</v>
      </c>
      <c r="O67" s="62">
        <v>732.29</v>
      </c>
      <c r="P67" s="62"/>
      <c r="Q67" s="62"/>
      <c r="R67" s="62"/>
      <c r="S67" s="62"/>
      <c r="T67" s="62"/>
      <c r="U67" s="62"/>
      <c r="V67" s="66">
        <f t="shared" si="1"/>
        <v>0</v>
      </c>
      <c r="W67" s="64">
        <f t="shared" si="2"/>
        <v>947.65719999999999</v>
      </c>
      <c r="X67" s="73">
        <f t="shared" si="17"/>
        <v>6406.2628000000004</v>
      </c>
      <c r="Y67" s="76"/>
    </row>
    <row r="68" spans="1:25" s="67" customFormat="1" ht="39.950000000000003" customHeight="1" x14ac:dyDescent="0.3">
      <c r="A68" s="68">
        <f t="shared" si="18"/>
        <v>48</v>
      </c>
      <c r="B68" s="59" t="s">
        <v>150</v>
      </c>
      <c r="C68" s="81" t="s">
        <v>151</v>
      </c>
      <c r="D68" s="70">
        <v>373.6</v>
      </c>
      <c r="E68" s="71">
        <f t="shared" si="14"/>
        <v>429.90152000000006</v>
      </c>
      <c r="F68" s="71">
        <f t="shared" si="15"/>
        <v>429.90152000000006</v>
      </c>
      <c r="G68" s="63">
        <v>15.2</v>
      </c>
      <c r="H68" s="63">
        <v>15.2</v>
      </c>
      <c r="I68" s="62">
        <f t="shared" si="16"/>
        <v>5678.72</v>
      </c>
      <c r="J68" s="64">
        <v>100</v>
      </c>
      <c r="K68" s="64">
        <v>945.12</v>
      </c>
      <c r="L68" s="62">
        <f t="shared" si="0"/>
        <v>6723.84</v>
      </c>
      <c r="M68" s="64">
        <f t="shared" si="19"/>
        <v>56.787200000000006</v>
      </c>
      <c r="N68" s="62">
        <v>158.58000000000001</v>
      </c>
      <c r="O68" s="62">
        <v>619.38</v>
      </c>
      <c r="P68" s="62"/>
      <c r="Q68" s="62"/>
      <c r="R68" s="62"/>
      <c r="S68" s="62"/>
      <c r="T68" s="62"/>
      <c r="U68" s="62"/>
      <c r="V68" s="66">
        <f t="shared" si="1"/>
        <v>0</v>
      </c>
      <c r="W68" s="64">
        <f t="shared" si="2"/>
        <v>834.74720000000002</v>
      </c>
      <c r="X68" s="73">
        <f t="shared" si="17"/>
        <v>5889.0928000000004</v>
      </c>
      <c r="Y68" s="76"/>
    </row>
    <row r="69" spans="1:25" s="67" customFormat="1" ht="39.950000000000003" customHeight="1" x14ac:dyDescent="0.3">
      <c r="A69" s="68">
        <f t="shared" si="18"/>
        <v>49</v>
      </c>
      <c r="B69" s="59" t="s">
        <v>152</v>
      </c>
      <c r="C69" s="75" t="s">
        <v>153</v>
      </c>
      <c r="D69" s="70">
        <v>373.6</v>
      </c>
      <c r="E69" s="71">
        <f t="shared" si="14"/>
        <v>429.90152000000006</v>
      </c>
      <c r="F69" s="71">
        <f t="shared" si="15"/>
        <v>429.90152000000006</v>
      </c>
      <c r="G69" s="63">
        <v>15.2</v>
      </c>
      <c r="H69" s="63">
        <v>15.2</v>
      </c>
      <c r="I69" s="62">
        <f t="shared" si="16"/>
        <v>5678.72</v>
      </c>
      <c r="J69" s="64">
        <v>100</v>
      </c>
      <c r="K69" s="64">
        <v>1575.2</v>
      </c>
      <c r="L69" s="62">
        <f t="shared" si="0"/>
        <v>7353.92</v>
      </c>
      <c r="M69" s="64">
        <f t="shared" si="19"/>
        <v>56.787200000000006</v>
      </c>
      <c r="N69" s="62">
        <v>158.58000000000001</v>
      </c>
      <c r="O69" s="62">
        <v>732.29</v>
      </c>
      <c r="P69" s="62"/>
      <c r="Q69" s="62"/>
      <c r="R69" s="62"/>
      <c r="S69" s="62"/>
      <c r="T69" s="62"/>
      <c r="U69" s="62"/>
      <c r="V69" s="66">
        <f t="shared" si="1"/>
        <v>0</v>
      </c>
      <c r="W69" s="64">
        <f t="shared" si="2"/>
        <v>947.65719999999999</v>
      </c>
      <c r="X69" s="73">
        <f t="shared" si="17"/>
        <v>6406.2628000000004</v>
      </c>
      <c r="Y69" s="76"/>
    </row>
    <row r="70" spans="1:25" s="67" customFormat="1" ht="39.950000000000003" customHeight="1" x14ac:dyDescent="0.3">
      <c r="A70" s="68">
        <f>A69+1</f>
        <v>50</v>
      </c>
      <c r="B70" s="59" t="s">
        <v>154</v>
      </c>
      <c r="C70" s="75" t="s">
        <v>155</v>
      </c>
      <c r="D70" s="70">
        <v>373.6</v>
      </c>
      <c r="E70" s="71">
        <f t="shared" si="14"/>
        <v>429.90152000000006</v>
      </c>
      <c r="F70" s="71">
        <f t="shared" si="15"/>
        <v>429.90152000000006</v>
      </c>
      <c r="G70" s="63">
        <v>15.2</v>
      </c>
      <c r="H70" s="63">
        <v>15.2</v>
      </c>
      <c r="I70" s="62">
        <f t="shared" si="16"/>
        <v>5678.72</v>
      </c>
      <c r="J70" s="64">
        <v>100</v>
      </c>
      <c r="K70" s="64"/>
      <c r="L70" s="62">
        <f t="shared" si="0"/>
        <v>5778.72</v>
      </c>
      <c r="M70" s="64">
        <f t="shared" si="19"/>
        <v>56.787200000000006</v>
      </c>
      <c r="N70" s="62">
        <v>158.58000000000001</v>
      </c>
      <c r="O70" s="62">
        <v>465.17</v>
      </c>
      <c r="P70" s="62"/>
      <c r="Q70" s="62"/>
      <c r="R70" s="62">
        <v>400</v>
      </c>
      <c r="S70" s="62"/>
      <c r="T70" s="62"/>
      <c r="U70" s="62"/>
      <c r="V70" s="66">
        <f t="shared" si="1"/>
        <v>400</v>
      </c>
      <c r="W70" s="64">
        <f t="shared" si="2"/>
        <v>1080.5372</v>
      </c>
      <c r="X70" s="73">
        <f t="shared" si="17"/>
        <v>4698.1828000000005</v>
      </c>
      <c r="Y70" s="76"/>
    </row>
    <row r="71" spans="1:25" s="67" customFormat="1" ht="39.950000000000003" customHeight="1" x14ac:dyDescent="0.3">
      <c r="A71" s="68">
        <f>A70+1</f>
        <v>51</v>
      </c>
      <c r="B71" s="59" t="s">
        <v>156</v>
      </c>
      <c r="C71" s="75" t="s">
        <v>157</v>
      </c>
      <c r="D71" s="70">
        <v>315.04000000000002</v>
      </c>
      <c r="E71" s="71">
        <f t="shared" si="14"/>
        <v>362.51652800000005</v>
      </c>
      <c r="F71" s="71">
        <f t="shared" si="15"/>
        <v>362.51652800000005</v>
      </c>
      <c r="G71" s="63">
        <v>15.2</v>
      </c>
      <c r="H71" s="63">
        <v>15.2</v>
      </c>
      <c r="I71" s="62">
        <f t="shared" si="16"/>
        <v>4788.6080000000002</v>
      </c>
      <c r="J71" s="64">
        <v>100</v>
      </c>
      <c r="K71" s="64">
        <v>945.12</v>
      </c>
      <c r="L71" s="62">
        <f t="shared" si="0"/>
        <v>5833.7280000000001</v>
      </c>
      <c r="M71" s="64">
        <f t="shared" si="19"/>
        <v>47.88608</v>
      </c>
      <c r="N71" s="62">
        <v>118.86</v>
      </c>
      <c r="O71" s="62">
        <v>423.79</v>
      </c>
      <c r="P71" s="62"/>
      <c r="Q71" s="62"/>
      <c r="R71" s="62">
        <v>200</v>
      </c>
      <c r="S71" s="62"/>
      <c r="T71" s="62"/>
      <c r="U71" s="62"/>
      <c r="V71" s="66">
        <f t="shared" si="1"/>
        <v>200</v>
      </c>
      <c r="W71" s="64">
        <f t="shared" si="2"/>
        <v>790.53608000000008</v>
      </c>
      <c r="X71" s="73">
        <f t="shared" si="17"/>
        <v>5043.1919200000002</v>
      </c>
      <c r="Y71" s="77"/>
    </row>
    <row r="72" spans="1:25" s="67" customFormat="1" ht="39.950000000000003" customHeight="1" x14ac:dyDescent="0.3">
      <c r="A72" s="68"/>
      <c r="B72" s="59"/>
      <c r="C72" s="60" t="s">
        <v>158</v>
      </c>
      <c r="D72" s="70"/>
      <c r="E72" s="71"/>
      <c r="F72" s="71"/>
      <c r="G72" s="63"/>
      <c r="H72" s="63"/>
      <c r="I72" s="62"/>
      <c r="J72" s="64"/>
      <c r="K72" s="64"/>
      <c r="L72" s="62"/>
      <c r="M72" s="64"/>
      <c r="N72" s="62"/>
      <c r="O72" s="62"/>
      <c r="P72" s="62"/>
      <c r="Q72" s="62"/>
      <c r="R72" s="62"/>
      <c r="S72" s="62"/>
      <c r="T72" s="62"/>
      <c r="U72" s="62"/>
      <c r="V72" s="66"/>
      <c r="W72" s="64"/>
      <c r="X72" s="73"/>
    </row>
    <row r="73" spans="1:25" s="67" customFormat="1" ht="39.950000000000003" customHeight="1" x14ac:dyDescent="0.3">
      <c r="A73" s="68">
        <f>A71+1</f>
        <v>52</v>
      </c>
      <c r="B73" s="59" t="s">
        <v>159</v>
      </c>
      <c r="C73" s="75" t="s">
        <v>160</v>
      </c>
      <c r="D73" s="70">
        <v>315.04000000000002</v>
      </c>
      <c r="E73" s="71">
        <f t="shared" ref="E73:E81" si="20">D73*1.1507</f>
        <v>362.51652800000005</v>
      </c>
      <c r="F73" s="71">
        <f t="shared" ref="F73:F79" si="21">E73</f>
        <v>362.51652800000005</v>
      </c>
      <c r="G73" s="63">
        <v>15.2</v>
      </c>
      <c r="H73" s="63">
        <v>15.2</v>
      </c>
      <c r="I73" s="62">
        <f t="shared" ref="I73:I81" si="22">D73*H73</f>
        <v>4788.6080000000002</v>
      </c>
      <c r="J73" s="64">
        <v>100</v>
      </c>
      <c r="K73" s="64">
        <v>2205.2800000000002</v>
      </c>
      <c r="L73" s="62">
        <f t="shared" si="0"/>
        <v>7093.8880000000008</v>
      </c>
      <c r="M73" s="64">
        <f>I73*1%</f>
        <v>47.88608</v>
      </c>
      <c r="N73" s="62">
        <v>130.47</v>
      </c>
      <c r="O73" s="62">
        <v>685.4</v>
      </c>
      <c r="P73" s="62"/>
      <c r="Q73" s="62">
        <v>20</v>
      </c>
      <c r="R73" s="62"/>
      <c r="S73" s="62">
        <f>I73*5%</f>
        <v>239.43040000000002</v>
      </c>
      <c r="T73" s="62"/>
      <c r="U73" s="62"/>
      <c r="V73" s="66">
        <f t="shared" si="1"/>
        <v>259.43040000000002</v>
      </c>
      <c r="W73" s="64">
        <f t="shared" si="2"/>
        <v>1123.1864800000001</v>
      </c>
      <c r="X73" s="73">
        <f t="shared" ref="X73:X81" si="23">L73-W73</f>
        <v>5970.7015200000005</v>
      </c>
      <c r="Y73" s="76"/>
    </row>
    <row r="74" spans="1:25" s="67" customFormat="1" ht="39.950000000000003" customHeight="1" x14ac:dyDescent="0.3">
      <c r="A74" s="68">
        <f t="shared" ref="A74:A79" si="24">A73+1</f>
        <v>53</v>
      </c>
      <c r="B74" s="59" t="s">
        <v>161</v>
      </c>
      <c r="C74" s="75" t="s">
        <v>162</v>
      </c>
      <c r="D74" s="70">
        <v>315.04000000000002</v>
      </c>
      <c r="E74" s="71">
        <f t="shared" si="20"/>
        <v>362.51652800000005</v>
      </c>
      <c r="F74" s="71">
        <f t="shared" si="21"/>
        <v>362.51652800000005</v>
      </c>
      <c r="G74" s="63">
        <v>15.2</v>
      </c>
      <c r="H74" s="63">
        <v>0</v>
      </c>
      <c r="I74" s="62">
        <v>0</v>
      </c>
      <c r="J74" s="64">
        <v>0</v>
      </c>
      <c r="K74" s="64"/>
      <c r="L74" s="62">
        <f t="shared" si="0"/>
        <v>0</v>
      </c>
      <c r="M74" s="64">
        <v>0</v>
      </c>
      <c r="N74" s="62">
        <v>0</v>
      </c>
      <c r="O74" s="64">
        <v>0</v>
      </c>
      <c r="P74" s="62"/>
      <c r="Q74" s="62"/>
      <c r="R74" s="62"/>
      <c r="S74" s="62"/>
      <c r="T74" s="62"/>
      <c r="U74" s="62"/>
      <c r="V74" s="66">
        <f>P74+Q74+R74+S74+T74+U74</f>
        <v>0</v>
      </c>
      <c r="W74" s="64">
        <f>M74+N74+O74+P74+Q74+R74+S74+T74+U74</f>
        <v>0</v>
      </c>
      <c r="X74" s="73">
        <f t="shared" si="23"/>
        <v>0</v>
      </c>
      <c r="Y74" s="76"/>
    </row>
    <row r="75" spans="1:25" s="67" customFormat="1" ht="39.950000000000003" customHeight="1" x14ac:dyDescent="0.3">
      <c r="A75" s="68">
        <f t="shared" si="24"/>
        <v>54</v>
      </c>
      <c r="B75" s="68" t="s">
        <v>163</v>
      </c>
      <c r="C75" s="78" t="s">
        <v>164</v>
      </c>
      <c r="D75" s="70">
        <v>315.04000000000002</v>
      </c>
      <c r="E75" s="71">
        <f t="shared" si="20"/>
        <v>362.51652800000005</v>
      </c>
      <c r="F75" s="71">
        <f t="shared" si="21"/>
        <v>362.51652800000005</v>
      </c>
      <c r="G75" s="68">
        <v>15.2</v>
      </c>
      <c r="H75" s="63">
        <v>15.2</v>
      </c>
      <c r="I75" s="62">
        <f t="shared" si="22"/>
        <v>4788.6080000000002</v>
      </c>
      <c r="J75" s="64">
        <v>100</v>
      </c>
      <c r="K75" s="64">
        <v>945.12</v>
      </c>
      <c r="L75" s="62">
        <f t="shared" si="0"/>
        <v>5833.7280000000001</v>
      </c>
      <c r="M75" s="64">
        <f t="shared" ref="M75:M81" si="25">I75*1%</f>
        <v>47.88608</v>
      </c>
      <c r="N75" s="62">
        <v>130.47</v>
      </c>
      <c r="O75" s="62">
        <v>473.7</v>
      </c>
      <c r="P75" s="62"/>
      <c r="Q75" s="62">
        <v>20</v>
      </c>
      <c r="R75" s="62"/>
      <c r="S75" s="62">
        <f>I75*5%</f>
        <v>239.43040000000002</v>
      </c>
      <c r="T75" s="62"/>
      <c r="U75" s="62"/>
      <c r="V75" s="66">
        <f t="shared" si="1"/>
        <v>259.43040000000002</v>
      </c>
      <c r="W75" s="64">
        <f t="shared" si="2"/>
        <v>911.48648000000003</v>
      </c>
      <c r="X75" s="73">
        <f t="shared" si="23"/>
        <v>4922.2415199999996</v>
      </c>
      <c r="Y75" s="76"/>
    </row>
    <row r="76" spans="1:25" s="67" customFormat="1" ht="39.950000000000003" customHeight="1" x14ac:dyDescent="0.3">
      <c r="A76" s="68">
        <f t="shared" si="24"/>
        <v>55</v>
      </c>
      <c r="B76" s="59" t="s">
        <v>165</v>
      </c>
      <c r="C76" s="75" t="s">
        <v>166</v>
      </c>
      <c r="D76" s="70">
        <v>315.04000000000002</v>
      </c>
      <c r="E76" s="71">
        <f t="shared" si="20"/>
        <v>362.51652800000005</v>
      </c>
      <c r="F76" s="71">
        <f t="shared" si="21"/>
        <v>362.51652800000005</v>
      </c>
      <c r="G76" s="63">
        <v>15.2</v>
      </c>
      <c r="H76" s="63">
        <v>15.2</v>
      </c>
      <c r="I76" s="62">
        <f t="shared" si="22"/>
        <v>4788.6080000000002</v>
      </c>
      <c r="J76" s="64">
        <v>100</v>
      </c>
      <c r="K76" s="64">
        <v>1890.24</v>
      </c>
      <c r="L76" s="62">
        <f t="shared" si="0"/>
        <v>6778.848</v>
      </c>
      <c r="M76" s="64">
        <f t="shared" si="25"/>
        <v>47.88608</v>
      </c>
      <c r="N76" s="62">
        <v>130.47</v>
      </c>
      <c r="O76" s="62">
        <v>628.94000000000005</v>
      </c>
      <c r="P76" s="62"/>
      <c r="Q76" s="62"/>
      <c r="R76" s="62">
        <v>200</v>
      </c>
      <c r="S76" s="62"/>
      <c r="T76" s="62"/>
      <c r="U76" s="62"/>
      <c r="V76" s="66">
        <f t="shared" si="1"/>
        <v>200</v>
      </c>
      <c r="W76" s="64">
        <f t="shared" si="2"/>
        <v>1007.2960800000001</v>
      </c>
      <c r="X76" s="73">
        <f t="shared" si="23"/>
        <v>5771.5519199999999</v>
      </c>
      <c r="Y76" s="76"/>
    </row>
    <row r="77" spans="1:25" s="67" customFormat="1" ht="39.950000000000003" customHeight="1" x14ac:dyDescent="0.3">
      <c r="A77" s="68">
        <f t="shared" si="24"/>
        <v>56</v>
      </c>
      <c r="B77" s="59" t="s">
        <v>167</v>
      </c>
      <c r="C77" s="75" t="s">
        <v>168</v>
      </c>
      <c r="D77" s="70">
        <v>315.04000000000002</v>
      </c>
      <c r="E77" s="71">
        <f t="shared" si="20"/>
        <v>362.51652800000005</v>
      </c>
      <c r="F77" s="71">
        <f t="shared" si="21"/>
        <v>362.51652800000005</v>
      </c>
      <c r="G77" s="63">
        <v>15.2</v>
      </c>
      <c r="H77" s="63">
        <v>15.2</v>
      </c>
      <c r="I77" s="62">
        <f t="shared" si="22"/>
        <v>4788.6080000000002</v>
      </c>
      <c r="J77" s="64">
        <v>100</v>
      </c>
      <c r="K77" s="64">
        <v>1890.24</v>
      </c>
      <c r="L77" s="62">
        <f t="shared" ref="L77:L140" si="26">I77+J77+K77</f>
        <v>6778.848</v>
      </c>
      <c r="M77" s="64">
        <f t="shared" si="25"/>
        <v>47.88608</v>
      </c>
      <c r="N77" s="62">
        <v>130.47</v>
      </c>
      <c r="O77" s="62">
        <v>628.94000000000005</v>
      </c>
      <c r="P77" s="62"/>
      <c r="Q77" s="62"/>
      <c r="R77" s="62">
        <v>200</v>
      </c>
      <c r="S77" s="62"/>
      <c r="T77" s="62"/>
      <c r="U77" s="62"/>
      <c r="V77" s="66">
        <f t="shared" ref="V77:V140" si="27">P77+Q77+R77+S77+T77+U77</f>
        <v>200</v>
      </c>
      <c r="W77" s="64">
        <f t="shared" ref="W77:W140" si="28">M77+N77+O77+P77+Q77+R77+S77+T77+U77</f>
        <v>1007.2960800000001</v>
      </c>
      <c r="X77" s="73">
        <f t="shared" si="23"/>
        <v>5771.5519199999999</v>
      </c>
      <c r="Y77" s="76"/>
    </row>
    <row r="78" spans="1:25" s="67" customFormat="1" ht="39.950000000000003" customHeight="1" x14ac:dyDescent="0.3">
      <c r="A78" s="68">
        <f t="shared" si="24"/>
        <v>57</v>
      </c>
      <c r="B78" s="59" t="s">
        <v>169</v>
      </c>
      <c r="C78" s="75" t="s">
        <v>170</v>
      </c>
      <c r="D78" s="70">
        <v>315.04000000000002</v>
      </c>
      <c r="E78" s="71">
        <f t="shared" si="20"/>
        <v>362.51652800000005</v>
      </c>
      <c r="F78" s="71">
        <f t="shared" si="21"/>
        <v>362.51652800000005</v>
      </c>
      <c r="G78" s="63">
        <v>15.2</v>
      </c>
      <c r="H78" s="63">
        <v>15.2</v>
      </c>
      <c r="I78" s="62">
        <f t="shared" si="22"/>
        <v>4788.6080000000002</v>
      </c>
      <c r="J78" s="64">
        <v>100</v>
      </c>
      <c r="K78" s="64">
        <v>1890.24</v>
      </c>
      <c r="L78" s="62">
        <f t="shared" si="26"/>
        <v>6778.848</v>
      </c>
      <c r="M78" s="64">
        <f t="shared" si="25"/>
        <v>47.88608</v>
      </c>
      <c r="N78" s="62">
        <v>130.47</v>
      </c>
      <c r="O78" s="62">
        <v>628.94000000000005</v>
      </c>
      <c r="P78" s="62"/>
      <c r="Q78" s="62"/>
      <c r="R78" s="62"/>
      <c r="S78" s="62"/>
      <c r="T78" s="62"/>
      <c r="U78" s="62"/>
      <c r="V78" s="66">
        <f t="shared" si="27"/>
        <v>0</v>
      </c>
      <c r="W78" s="64">
        <f t="shared" si="28"/>
        <v>807.29608000000007</v>
      </c>
      <c r="X78" s="73">
        <f t="shared" si="23"/>
        <v>5971.5519199999999</v>
      </c>
      <c r="Y78" s="76"/>
    </row>
    <row r="79" spans="1:25" s="67" customFormat="1" ht="39.950000000000003" customHeight="1" x14ac:dyDescent="0.3">
      <c r="A79" s="68">
        <f t="shared" si="24"/>
        <v>58</v>
      </c>
      <c r="B79" s="59" t="s">
        <v>171</v>
      </c>
      <c r="C79" s="75" t="s">
        <v>172</v>
      </c>
      <c r="D79" s="70">
        <v>429.07</v>
      </c>
      <c r="E79" s="71">
        <f t="shared" si="20"/>
        <v>493.73084900000003</v>
      </c>
      <c r="F79" s="71">
        <f t="shared" si="21"/>
        <v>493.73084900000003</v>
      </c>
      <c r="G79" s="63">
        <v>15.2</v>
      </c>
      <c r="H79" s="63">
        <v>15.2</v>
      </c>
      <c r="I79" s="62">
        <f t="shared" si="22"/>
        <v>6521.8639999999996</v>
      </c>
      <c r="J79" s="64">
        <v>100</v>
      </c>
      <c r="K79" s="64">
        <v>1890.24</v>
      </c>
      <c r="L79" s="62">
        <f t="shared" si="26"/>
        <v>8512.1039999999994</v>
      </c>
      <c r="M79" s="64">
        <f t="shared" si="25"/>
        <v>65.218639999999994</v>
      </c>
      <c r="N79" s="62"/>
      <c r="O79" s="62">
        <v>962.83</v>
      </c>
      <c r="P79" s="62"/>
      <c r="Q79" s="62">
        <v>20</v>
      </c>
      <c r="R79" s="62"/>
      <c r="S79" s="62">
        <f>I79*5%</f>
        <v>326.09320000000002</v>
      </c>
      <c r="T79" s="62"/>
      <c r="U79" s="62">
        <v>984</v>
      </c>
      <c r="V79" s="66">
        <f t="shared" si="27"/>
        <v>1330.0932</v>
      </c>
      <c r="W79" s="64">
        <f t="shared" si="28"/>
        <v>2358.1418400000002</v>
      </c>
      <c r="X79" s="73">
        <f t="shared" si="23"/>
        <v>6153.9621599999991</v>
      </c>
      <c r="Y79" s="76"/>
    </row>
    <row r="80" spans="1:25" s="67" customFormat="1" ht="39.950000000000003" customHeight="1" x14ac:dyDescent="0.3">
      <c r="A80" s="68">
        <f>A79+1</f>
        <v>59</v>
      </c>
      <c r="B80" s="59" t="s">
        <v>173</v>
      </c>
      <c r="C80" s="78" t="s">
        <v>174</v>
      </c>
      <c r="D80" s="70">
        <v>315.04000000000002</v>
      </c>
      <c r="E80" s="71">
        <f t="shared" si="20"/>
        <v>362.51652800000005</v>
      </c>
      <c r="F80" s="71">
        <f>E80</f>
        <v>362.51652800000005</v>
      </c>
      <c r="G80" s="63">
        <v>15.2</v>
      </c>
      <c r="H80" s="63">
        <v>15.2</v>
      </c>
      <c r="I80" s="62">
        <f t="shared" si="22"/>
        <v>4788.6080000000002</v>
      </c>
      <c r="J80" s="64">
        <v>100</v>
      </c>
      <c r="K80" s="64"/>
      <c r="L80" s="62">
        <f t="shared" si="26"/>
        <v>4888.6080000000002</v>
      </c>
      <c r="M80" s="64">
        <f t="shared" si="25"/>
        <v>47.88608</v>
      </c>
      <c r="N80" s="62">
        <v>130.47</v>
      </c>
      <c r="O80" s="83">
        <v>124.95</v>
      </c>
      <c r="P80" s="62"/>
      <c r="Q80" s="62"/>
      <c r="R80" s="62">
        <v>400</v>
      </c>
      <c r="S80" s="62"/>
      <c r="T80" s="62"/>
      <c r="U80" s="62"/>
      <c r="V80" s="66">
        <f t="shared" si="27"/>
        <v>400</v>
      </c>
      <c r="W80" s="64">
        <f t="shared" si="28"/>
        <v>703.30608000000007</v>
      </c>
      <c r="X80" s="73">
        <f t="shared" si="23"/>
        <v>4185.3019199999999</v>
      </c>
      <c r="Y80" s="76"/>
    </row>
    <row r="81" spans="1:25" s="67" customFormat="1" ht="39.950000000000003" customHeight="1" x14ac:dyDescent="0.3">
      <c r="A81" s="68">
        <f>A80+1</f>
        <v>60</v>
      </c>
      <c r="B81" s="59" t="s">
        <v>175</v>
      </c>
      <c r="C81" s="78" t="s">
        <v>176</v>
      </c>
      <c r="D81" s="70">
        <v>315.04000000000002</v>
      </c>
      <c r="E81" s="71">
        <f t="shared" si="20"/>
        <v>362.51652800000005</v>
      </c>
      <c r="F81" s="71">
        <f>E81</f>
        <v>362.51652800000005</v>
      </c>
      <c r="G81" s="63">
        <v>15.2</v>
      </c>
      <c r="H81" s="63">
        <v>15.2</v>
      </c>
      <c r="I81" s="62">
        <f t="shared" si="22"/>
        <v>4788.6080000000002</v>
      </c>
      <c r="J81" s="64">
        <v>100</v>
      </c>
      <c r="K81" s="64"/>
      <c r="L81" s="62">
        <f t="shared" si="26"/>
        <v>4888.6080000000002</v>
      </c>
      <c r="M81" s="64">
        <f t="shared" si="25"/>
        <v>47.88608</v>
      </c>
      <c r="N81" s="62">
        <v>130.47</v>
      </c>
      <c r="O81" s="83">
        <v>124.95</v>
      </c>
      <c r="P81" s="62"/>
      <c r="Q81" s="62">
        <v>20</v>
      </c>
      <c r="R81" s="62"/>
      <c r="S81" s="62">
        <v>239.35</v>
      </c>
      <c r="T81" s="62"/>
      <c r="U81" s="62"/>
      <c r="V81" s="66">
        <f t="shared" si="27"/>
        <v>259.35000000000002</v>
      </c>
      <c r="W81" s="64">
        <f t="shared" si="28"/>
        <v>562.65607999999997</v>
      </c>
      <c r="X81" s="73">
        <f t="shared" si="23"/>
        <v>4325.9519200000004</v>
      </c>
      <c r="Y81" s="76"/>
    </row>
    <row r="82" spans="1:25" s="67" customFormat="1" ht="39.950000000000003" customHeight="1" x14ac:dyDescent="0.3">
      <c r="A82" s="68"/>
      <c r="B82" s="68"/>
      <c r="C82" s="84" t="s">
        <v>177</v>
      </c>
      <c r="D82" s="70"/>
      <c r="E82" s="71"/>
      <c r="F82" s="71"/>
      <c r="G82" s="85"/>
      <c r="H82" s="63"/>
      <c r="I82" s="86"/>
      <c r="J82" s="64"/>
      <c r="K82" s="64"/>
      <c r="L82" s="62"/>
      <c r="M82" s="64"/>
      <c r="N82" s="62"/>
      <c r="O82" s="62"/>
      <c r="P82" s="62"/>
      <c r="Q82" s="62"/>
      <c r="R82" s="62"/>
      <c r="S82" s="62"/>
      <c r="T82" s="62"/>
      <c r="U82" s="62"/>
      <c r="V82" s="66"/>
      <c r="W82" s="64"/>
      <c r="X82" s="73"/>
    </row>
    <row r="83" spans="1:25" s="67" customFormat="1" ht="39.950000000000003" customHeight="1" x14ac:dyDescent="0.3">
      <c r="A83" s="68">
        <f>A81+1</f>
        <v>61</v>
      </c>
      <c r="B83" s="68" t="s">
        <v>178</v>
      </c>
      <c r="C83" s="71" t="s">
        <v>179</v>
      </c>
      <c r="D83" s="70">
        <v>476.97</v>
      </c>
      <c r="E83" s="71">
        <f>D83*1.1507</f>
        <v>548.84937900000011</v>
      </c>
      <c r="F83" s="71">
        <f>E83</f>
        <v>548.84937900000011</v>
      </c>
      <c r="G83" s="87">
        <v>15.2</v>
      </c>
      <c r="H83" s="63">
        <v>15.2</v>
      </c>
      <c r="I83" s="62">
        <f>D83*H83</f>
        <v>7249.9440000000004</v>
      </c>
      <c r="J83" s="64">
        <v>100</v>
      </c>
      <c r="K83" s="64"/>
      <c r="L83" s="62">
        <f t="shared" si="26"/>
        <v>7349.9440000000004</v>
      </c>
      <c r="M83" s="64"/>
      <c r="N83" s="62">
        <v>208.09</v>
      </c>
      <c r="O83" s="62">
        <v>731.58</v>
      </c>
      <c r="P83" s="62"/>
      <c r="Q83" s="62"/>
      <c r="R83" s="62"/>
      <c r="S83" s="62"/>
      <c r="T83" s="62"/>
      <c r="U83" s="62"/>
      <c r="V83" s="66">
        <f t="shared" si="27"/>
        <v>0</v>
      </c>
      <c r="W83" s="64">
        <f t="shared" si="28"/>
        <v>939.67000000000007</v>
      </c>
      <c r="X83" s="73">
        <f>L83-W83</f>
        <v>6410.2740000000003</v>
      </c>
      <c r="Y83" s="76"/>
    </row>
    <row r="84" spans="1:25" s="67" customFormat="1" ht="39.950000000000003" customHeight="1" x14ac:dyDescent="0.3">
      <c r="A84" s="68">
        <f>A83+1</f>
        <v>62</v>
      </c>
      <c r="B84" s="68" t="s">
        <v>180</v>
      </c>
      <c r="C84" s="71" t="s">
        <v>181</v>
      </c>
      <c r="D84" s="70">
        <v>405.6</v>
      </c>
      <c r="E84" s="71">
        <f>D84*1.1507</f>
        <v>466.72392000000002</v>
      </c>
      <c r="F84" s="71">
        <f>E84</f>
        <v>466.72392000000002</v>
      </c>
      <c r="G84" s="87">
        <v>15.2</v>
      </c>
      <c r="H84" s="63">
        <v>15.2</v>
      </c>
      <c r="I84" s="62">
        <f>D84*H84</f>
        <v>6165.12</v>
      </c>
      <c r="J84" s="64">
        <v>100</v>
      </c>
      <c r="K84" s="64">
        <v>945.12</v>
      </c>
      <c r="L84" s="62">
        <f t="shared" si="26"/>
        <v>7210.24</v>
      </c>
      <c r="M84" s="64">
        <f>I84*1%</f>
        <v>61.651200000000003</v>
      </c>
      <c r="N84" s="62">
        <v>173.91</v>
      </c>
      <c r="O84" s="62">
        <v>706.54</v>
      </c>
      <c r="P84" s="62"/>
      <c r="Q84" s="62"/>
      <c r="R84" s="62">
        <v>400</v>
      </c>
      <c r="S84" s="62"/>
      <c r="T84" s="62"/>
      <c r="U84" s="62"/>
      <c r="V84" s="66">
        <f t="shared" si="27"/>
        <v>400</v>
      </c>
      <c r="W84" s="64">
        <f t="shared" si="28"/>
        <v>1342.1012000000001</v>
      </c>
      <c r="X84" s="73">
        <f>L84-W84</f>
        <v>5868.1387999999997</v>
      </c>
      <c r="Y84" s="76"/>
    </row>
    <row r="85" spans="1:25" s="67" customFormat="1" ht="39.950000000000003" customHeight="1" x14ac:dyDescent="0.3">
      <c r="A85" s="68">
        <f>A84+1</f>
        <v>63</v>
      </c>
      <c r="B85" s="59" t="s">
        <v>182</v>
      </c>
      <c r="C85" s="71" t="s">
        <v>183</v>
      </c>
      <c r="D85" s="70">
        <v>405.6</v>
      </c>
      <c r="E85" s="71">
        <f>D85*1.1507</f>
        <v>466.72392000000002</v>
      </c>
      <c r="F85" s="71">
        <f>E85</f>
        <v>466.72392000000002</v>
      </c>
      <c r="G85" s="63">
        <v>15.2</v>
      </c>
      <c r="H85" s="63">
        <v>15.2</v>
      </c>
      <c r="I85" s="62">
        <f>D85*H85</f>
        <v>6165.12</v>
      </c>
      <c r="J85" s="64">
        <v>100</v>
      </c>
      <c r="K85" s="64">
        <v>1260.1600000000001</v>
      </c>
      <c r="L85" s="62">
        <f t="shared" si="26"/>
        <v>7525.28</v>
      </c>
      <c r="M85" s="64">
        <f>I85*1%</f>
        <v>61.651200000000003</v>
      </c>
      <c r="N85" s="62">
        <v>173.91</v>
      </c>
      <c r="O85" s="62">
        <v>763</v>
      </c>
      <c r="P85" s="62"/>
      <c r="Q85" s="62">
        <v>20</v>
      </c>
      <c r="R85" s="62"/>
      <c r="S85" s="62">
        <f>I85*5%</f>
        <v>308.25600000000003</v>
      </c>
      <c r="T85" s="62"/>
      <c r="U85" s="62"/>
      <c r="V85" s="66">
        <f t="shared" si="27"/>
        <v>328.25600000000003</v>
      </c>
      <c r="W85" s="64">
        <f t="shared" si="28"/>
        <v>1326.8172</v>
      </c>
      <c r="X85" s="73">
        <f>L85-W85</f>
        <v>6198.4627999999993</v>
      </c>
      <c r="Y85" s="76"/>
    </row>
    <row r="86" spans="1:25" s="67" customFormat="1" ht="39.950000000000003" customHeight="1" x14ac:dyDescent="0.3">
      <c r="A86" s="68">
        <f>A85+1</f>
        <v>64</v>
      </c>
      <c r="B86" s="59" t="s">
        <v>184</v>
      </c>
      <c r="C86" s="71" t="s">
        <v>185</v>
      </c>
      <c r="D86" s="70">
        <v>405.6</v>
      </c>
      <c r="E86" s="71">
        <f>D86*1.1507</f>
        <v>466.72392000000002</v>
      </c>
      <c r="F86" s="71">
        <f>E86</f>
        <v>466.72392000000002</v>
      </c>
      <c r="G86" s="63">
        <v>15.2</v>
      </c>
      <c r="H86" s="63">
        <v>15.2</v>
      </c>
      <c r="I86" s="62">
        <f>D86*H86</f>
        <v>6165.12</v>
      </c>
      <c r="J86" s="64">
        <v>100</v>
      </c>
      <c r="K86" s="64"/>
      <c r="L86" s="62">
        <f t="shared" si="26"/>
        <v>6265.12</v>
      </c>
      <c r="M86" s="64">
        <f>I86*1%</f>
        <v>61.651200000000003</v>
      </c>
      <c r="N86" s="62">
        <v>173.91</v>
      </c>
      <c r="O86" s="62">
        <v>542.99</v>
      </c>
      <c r="P86" s="62"/>
      <c r="Q86" s="62"/>
      <c r="R86" s="62">
        <v>400</v>
      </c>
      <c r="S86" s="62"/>
      <c r="T86" s="62"/>
      <c r="U86" s="62">
        <v>660</v>
      </c>
      <c r="V86" s="66">
        <f t="shared" si="27"/>
        <v>1060</v>
      </c>
      <c r="W86" s="64">
        <f t="shared" si="28"/>
        <v>1838.5511999999999</v>
      </c>
      <c r="X86" s="73">
        <f>L86-W86</f>
        <v>4426.5688</v>
      </c>
      <c r="Y86" s="76"/>
    </row>
    <row r="87" spans="1:25" s="67" customFormat="1" ht="39.950000000000003" customHeight="1" x14ac:dyDescent="0.3">
      <c r="A87" s="68"/>
      <c r="B87" s="68"/>
      <c r="C87" s="84" t="s">
        <v>186</v>
      </c>
      <c r="D87" s="70"/>
      <c r="E87" s="71"/>
      <c r="F87" s="71"/>
      <c r="G87" s="87"/>
      <c r="H87" s="63"/>
      <c r="I87" s="62"/>
      <c r="J87" s="64"/>
      <c r="K87" s="64"/>
      <c r="L87" s="62"/>
      <c r="M87" s="88"/>
      <c r="N87" s="62"/>
      <c r="O87" s="62"/>
      <c r="P87" s="62"/>
      <c r="Q87" s="62"/>
      <c r="R87" s="62"/>
      <c r="S87" s="62"/>
      <c r="T87" s="62"/>
      <c r="U87" s="62"/>
      <c r="V87" s="66"/>
      <c r="W87" s="64"/>
      <c r="X87" s="73"/>
    </row>
    <row r="88" spans="1:25" s="67" customFormat="1" ht="39.950000000000003" customHeight="1" x14ac:dyDescent="0.3">
      <c r="A88" s="68">
        <f>A86+1</f>
        <v>65</v>
      </c>
      <c r="B88" s="67" t="s">
        <v>187</v>
      </c>
      <c r="C88" s="69" t="s">
        <v>188</v>
      </c>
      <c r="D88" s="70">
        <v>461.15</v>
      </c>
      <c r="E88" s="71">
        <f>D88*1.1507</f>
        <v>530.64530500000001</v>
      </c>
      <c r="F88" s="71">
        <f>E88</f>
        <v>530.64530500000001</v>
      </c>
      <c r="G88" s="63">
        <v>15.2</v>
      </c>
      <c r="H88" s="63">
        <v>15.2</v>
      </c>
      <c r="I88" s="62">
        <f>D88*H88</f>
        <v>7009.48</v>
      </c>
      <c r="J88" s="64">
        <v>100</v>
      </c>
      <c r="K88" s="64"/>
      <c r="L88" s="62">
        <f t="shared" si="26"/>
        <v>7109.48</v>
      </c>
      <c r="M88" s="64">
        <v>0</v>
      </c>
      <c r="N88" s="62">
        <v>208.09</v>
      </c>
      <c r="O88" s="62">
        <v>688.49</v>
      </c>
      <c r="P88" s="62"/>
      <c r="Q88" s="62"/>
      <c r="R88" s="62"/>
      <c r="S88" s="62"/>
      <c r="T88" s="62"/>
      <c r="U88" s="62"/>
      <c r="V88" s="66">
        <f t="shared" si="27"/>
        <v>0</v>
      </c>
      <c r="W88" s="64">
        <f t="shared" si="28"/>
        <v>896.58</v>
      </c>
      <c r="X88" s="73">
        <f>L88-W88</f>
        <v>6212.9</v>
      </c>
      <c r="Y88" s="76"/>
    </row>
    <row r="89" spans="1:25" s="67" customFormat="1" ht="39.950000000000003" customHeight="1" x14ac:dyDescent="0.3">
      <c r="A89" s="68"/>
      <c r="B89" s="68"/>
      <c r="C89" s="84" t="s">
        <v>189</v>
      </c>
      <c r="D89" s="70"/>
      <c r="E89" s="71"/>
      <c r="F89" s="71"/>
      <c r="G89" s="87"/>
      <c r="H89" s="63"/>
      <c r="I89" s="62"/>
      <c r="J89" s="64"/>
      <c r="K89" s="64"/>
      <c r="L89" s="62"/>
      <c r="M89" s="88"/>
      <c r="N89" s="62"/>
      <c r="O89" s="62"/>
      <c r="P89" s="62"/>
      <c r="Q89" s="62"/>
      <c r="R89" s="62"/>
      <c r="S89" s="62"/>
      <c r="T89" s="62"/>
      <c r="U89" s="62"/>
      <c r="V89" s="66"/>
      <c r="W89" s="64"/>
      <c r="X89" s="73"/>
    </row>
    <row r="90" spans="1:25" s="67" customFormat="1" ht="39.950000000000003" customHeight="1" x14ac:dyDescent="0.3">
      <c r="A90" s="68">
        <f>A88+1</f>
        <v>66</v>
      </c>
      <c r="B90" s="59" t="s">
        <v>190</v>
      </c>
      <c r="C90" s="75" t="s">
        <v>191</v>
      </c>
      <c r="D90" s="70">
        <v>461.15</v>
      </c>
      <c r="E90" s="71">
        <f>D90*1.1507</f>
        <v>530.64530500000001</v>
      </c>
      <c r="F90" s="71">
        <f>E90</f>
        <v>530.64530500000001</v>
      </c>
      <c r="G90" s="63">
        <v>15.2</v>
      </c>
      <c r="H90" s="63">
        <v>15.2</v>
      </c>
      <c r="I90" s="62">
        <f>D90*H90</f>
        <v>7009.48</v>
      </c>
      <c r="J90" s="64">
        <v>100</v>
      </c>
      <c r="K90" s="64"/>
      <c r="L90" s="62">
        <f t="shared" si="26"/>
        <v>7109.48</v>
      </c>
      <c r="M90" s="64">
        <v>0</v>
      </c>
      <c r="N90" s="62">
        <v>208.09</v>
      </c>
      <c r="O90" s="62">
        <v>688.49</v>
      </c>
      <c r="P90" s="62"/>
      <c r="Q90" s="62"/>
      <c r="R90" s="62"/>
      <c r="S90" s="62"/>
      <c r="T90" s="62"/>
      <c r="U90" s="62"/>
      <c r="V90" s="66">
        <f t="shared" si="27"/>
        <v>0</v>
      </c>
      <c r="W90" s="64">
        <f t="shared" si="28"/>
        <v>896.58</v>
      </c>
      <c r="X90" s="73">
        <f>L90-W90</f>
        <v>6212.9</v>
      </c>
      <c r="Y90" s="76"/>
    </row>
    <row r="91" spans="1:25" s="67" customFormat="1" ht="39.950000000000003" customHeight="1" x14ac:dyDescent="0.3">
      <c r="A91" s="68"/>
      <c r="B91" s="68"/>
      <c r="C91" s="84" t="s">
        <v>192</v>
      </c>
      <c r="D91" s="70"/>
      <c r="E91" s="71"/>
      <c r="F91" s="71"/>
      <c r="G91" s="87"/>
      <c r="H91" s="63"/>
      <c r="I91" s="62"/>
      <c r="J91" s="64"/>
      <c r="K91" s="64"/>
      <c r="L91" s="62"/>
      <c r="M91" s="88"/>
      <c r="N91" s="62"/>
      <c r="O91" s="62"/>
      <c r="P91" s="62"/>
      <c r="Q91" s="62"/>
      <c r="R91" s="62"/>
      <c r="S91" s="62"/>
      <c r="T91" s="62"/>
      <c r="U91" s="62"/>
      <c r="V91" s="66"/>
      <c r="W91" s="64"/>
      <c r="X91" s="73"/>
    </row>
    <row r="92" spans="1:25" s="67" customFormat="1" ht="39.950000000000003" customHeight="1" x14ac:dyDescent="0.3">
      <c r="A92" s="68"/>
      <c r="B92" s="59"/>
      <c r="C92" s="60" t="s">
        <v>193</v>
      </c>
      <c r="D92" s="70"/>
      <c r="E92" s="71"/>
      <c r="F92" s="71"/>
      <c r="G92" s="63"/>
      <c r="H92" s="63"/>
      <c r="I92" s="62"/>
      <c r="J92" s="64"/>
      <c r="K92" s="64"/>
      <c r="L92" s="62"/>
      <c r="M92" s="64"/>
      <c r="N92" s="62"/>
      <c r="O92" s="62"/>
      <c r="P92" s="62"/>
      <c r="Q92" s="62"/>
      <c r="R92" s="62"/>
      <c r="S92" s="62"/>
      <c r="T92" s="62"/>
      <c r="U92" s="62"/>
      <c r="V92" s="66"/>
      <c r="W92" s="64"/>
      <c r="X92" s="73"/>
    </row>
    <row r="93" spans="1:25" s="67" customFormat="1" ht="39.950000000000003" customHeight="1" x14ac:dyDescent="0.3">
      <c r="A93" s="89">
        <f>A90+1</f>
        <v>67</v>
      </c>
      <c r="B93" s="59" t="s">
        <v>194</v>
      </c>
      <c r="C93" s="75" t="s">
        <v>195</v>
      </c>
      <c r="D93" s="70">
        <v>315.04000000000002</v>
      </c>
      <c r="E93" s="71">
        <f>D93*1.1507</f>
        <v>362.51652800000005</v>
      </c>
      <c r="F93" s="71">
        <f>E93</f>
        <v>362.51652800000005</v>
      </c>
      <c r="G93" s="63">
        <v>15.2</v>
      </c>
      <c r="H93" s="63">
        <v>15.2</v>
      </c>
      <c r="I93" s="62">
        <f>D93*H93</f>
        <v>4788.6080000000002</v>
      </c>
      <c r="J93" s="64">
        <v>100</v>
      </c>
      <c r="K93" s="64">
        <v>1575.2</v>
      </c>
      <c r="L93" s="62">
        <f t="shared" si="26"/>
        <v>6463.808</v>
      </c>
      <c r="M93" s="64">
        <f>I93*1%</f>
        <v>47.88608</v>
      </c>
      <c r="N93" s="62">
        <v>130.47</v>
      </c>
      <c r="O93" s="62">
        <v>574.52</v>
      </c>
      <c r="P93" s="62"/>
      <c r="Q93" s="62">
        <v>20</v>
      </c>
      <c r="R93" s="62"/>
      <c r="S93" s="62">
        <f>I93*5%</f>
        <v>239.43040000000002</v>
      </c>
      <c r="T93" s="62"/>
      <c r="U93" s="62">
        <v>575</v>
      </c>
      <c r="V93" s="66">
        <f t="shared" si="27"/>
        <v>834.43039999999996</v>
      </c>
      <c r="W93" s="64">
        <f t="shared" si="28"/>
        <v>1587.30648</v>
      </c>
      <c r="X93" s="73">
        <f>L93-W93</f>
        <v>4876.5015199999998</v>
      </c>
      <c r="Y93" s="76"/>
    </row>
    <row r="94" spans="1:25" s="67" customFormat="1" ht="39.950000000000003" customHeight="1" x14ac:dyDescent="0.3">
      <c r="A94" s="89">
        <f>A93+1</f>
        <v>68</v>
      </c>
      <c r="B94" s="59" t="s">
        <v>196</v>
      </c>
      <c r="C94" s="81" t="s">
        <v>197</v>
      </c>
      <c r="D94" s="70">
        <v>373.6</v>
      </c>
      <c r="E94" s="71">
        <f>D94*1.1507</f>
        <v>429.90152000000006</v>
      </c>
      <c r="F94" s="71">
        <f>E94</f>
        <v>429.90152000000006</v>
      </c>
      <c r="G94" s="63">
        <v>15.2</v>
      </c>
      <c r="H94" s="63">
        <v>15.2</v>
      </c>
      <c r="I94" s="62">
        <f>D94*H94</f>
        <v>5678.72</v>
      </c>
      <c r="J94" s="64">
        <v>100</v>
      </c>
      <c r="K94" s="64">
        <v>945.12</v>
      </c>
      <c r="L94" s="62">
        <f t="shared" si="26"/>
        <v>6723.84</v>
      </c>
      <c r="M94" s="64">
        <f>I94*1%</f>
        <v>56.787200000000006</v>
      </c>
      <c r="N94" s="62">
        <v>158.58000000000001</v>
      </c>
      <c r="O94" s="62">
        <v>619.38</v>
      </c>
      <c r="P94" s="62"/>
      <c r="Q94" s="62"/>
      <c r="R94" s="62">
        <v>200</v>
      </c>
      <c r="S94" s="62"/>
      <c r="T94" s="62"/>
      <c r="U94" s="62">
        <v>530</v>
      </c>
      <c r="V94" s="66">
        <f t="shared" si="27"/>
        <v>730</v>
      </c>
      <c r="W94" s="64">
        <f t="shared" si="28"/>
        <v>1564.7472</v>
      </c>
      <c r="X94" s="73">
        <f>L94-W94</f>
        <v>5159.0928000000004</v>
      </c>
      <c r="Y94" s="76"/>
    </row>
    <row r="95" spans="1:25" s="67" customFormat="1" ht="39.950000000000003" customHeight="1" x14ac:dyDescent="0.3">
      <c r="A95" s="89">
        <f>A94+1</f>
        <v>69</v>
      </c>
      <c r="B95" s="59" t="s">
        <v>198</v>
      </c>
      <c r="C95" s="81" t="s">
        <v>199</v>
      </c>
      <c r="D95" s="70">
        <v>369.84</v>
      </c>
      <c r="E95" s="71">
        <f>D95*1.1507</f>
        <v>425.57488799999999</v>
      </c>
      <c r="F95" s="71">
        <f>E95</f>
        <v>425.57488799999999</v>
      </c>
      <c r="G95" s="63">
        <v>15.2</v>
      </c>
      <c r="H95" s="63">
        <v>15.2</v>
      </c>
      <c r="I95" s="62">
        <f>D95*H95</f>
        <v>5621.5679999999993</v>
      </c>
      <c r="J95" s="64">
        <v>100</v>
      </c>
      <c r="K95" s="64">
        <v>1260.1600000000001</v>
      </c>
      <c r="L95" s="62">
        <f t="shared" si="26"/>
        <v>6981.7279999999992</v>
      </c>
      <c r="M95" s="64">
        <f>I95*1%</f>
        <v>56.215679999999992</v>
      </c>
      <c r="N95" s="62">
        <v>156.78</v>
      </c>
      <c r="O95" s="62">
        <v>665.6</v>
      </c>
      <c r="P95" s="62"/>
      <c r="Q95" s="62">
        <v>20</v>
      </c>
      <c r="R95" s="62"/>
      <c r="S95" s="62">
        <f>I95*5%</f>
        <v>281.07839999999999</v>
      </c>
      <c r="T95" s="62"/>
      <c r="U95" s="62"/>
      <c r="V95" s="66">
        <f t="shared" si="27"/>
        <v>301.07839999999999</v>
      </c>
      <c r="W95" s="64">
        <f t="shared" si="28"/>
        <v>1179.67408</v>
      </c>
      <c r="X95" s="73">
        <f>L95-W95</f>
        <v>5802.0539199999994</v>
      </c>
      <c r="Y95" s="76"/>
    </row>
    <row r="96" spans="1:25" s="67" customFormat="1" ht="39.950000000000003" customHeight="1" x14ac:dyDescent="0.3">
      <c r="A96" s="89">
        <f>A95+1</f>
        <v>70</v>
      </c>
      <c r="B96" s="59" t="s">
        <v>200</v>
      </c>
      <c r="C96" s="75" t="s">
        <v>201</v>
      </c>
      <c r="D96" s="70">
        <v>461.15</v>
      </c>
      <c r="E96" s="71">
        <f>D96*1.1507</f>
        <v>530.64530500000001</v>
      </c>
      <c r="F96" s="71">
        <f>E96</f>
        <v>530.64530500000001</v>
      </c>
      <c r="G96" s="63">
        <v>15.2</v>
      </c>
      <c r="H96" s="63">
        <v>15.2</v>
      </c>
      <c r="I96" s="62">
        <f>D96*H96</f>
        <v>7009.48</v>
      </c>
      <c r="J96" s="64">
        <v>100</v>
      </c>
      <c r="K96" s="64">
        <v>1260.1600000000001</v>
      </c>
      <c r="L96" s="62">
        <f t="shared" si="26"/>
        <v>8369.64</v>
      </c>
      <c r="M96" s="64">
        <f>I96*1%</f>
        <v>70.094799999999992</v>
      </c>
      <c r="N96" s="62">
        <v>200.52</v>
      </c>
      <c r="O96" s="62">
        <v>932.4</v>
      </c>
      <c r="P96" s="64"/>
      <c r="Q96" s="62"/>
      <c r="R96" s="62"/>
      <c r="S96" s="62"/>
      <c r="T96" s="62">
        <v>5000</v>
      </c>
      <c r="U96" s="62"/>
      <c r="V96" s="66">
        <f t="shared" si="27"/>
        <v>5000</v>
      </c>
      <c r="W96" s="64">
        <f t="shared" si="28"/>
        <v>6203.0147999999999</v>
      </c>
      <c r="X96" s="73">
        <f>L96-W96</f>
        <v>2166.6251999999995</v>
      </c>
      <c r="Y96" s="76"/>
    </row>
    <row r="97" spans="1:25" s="67" customFormat="1" ht="39.950000000000003" customHeight="1" x14ac:dyDescent="0.3">
      <c r="A97" s="89">
        <f>A96+1</f>
        <v>71</v>
      </c>
      <c r="B97" s="59" t="s">
        <v>202</v>
      </c>
      <c r="C97" s="75" t="s">
        <v>203</v>
      </c>
      <c r="D97" s="70">
        <v>315.04000000000002</v>
      </c>
      <c r="E97" s="71">
        <f>D97*1.1507</f>
        <v>362.51652800000005</v>
      </c>
      <c r="F97" s="71">
        <f>E97</f>
        <v>362.51652800000005</v>
      </c>
      <c r="G97" s="63">
        <v>15.2</v>
      </c>
      <c r="H97" s="63">
        <v>5</v>
      </c>
      <c r="I97" s="62">
        <f>D97*H97</f>
        <v>1575.2</v>
      </c>
      <c r="J97" s="64">
        <v>100</v>
      </c>
      <c r="K97" s="64"/>
      <c r="L97" s="62">
        <f t="shared" si="26"/>
        <v>1675.2</v>
      </c>
      <c r="M97" s="64">
        <v>0</v>
      </c>
      <c r="N97" s="62">
        <v>130.47</v>
      </c>
      <c r="O97" s="62">
        <v>0</v>
      </c>
      <c r="P97" s="62"/>
      <c r="Q97" s="62"/>
      <c r="R97" s="62"/>
      <c r="S97" s="62"/>
      <c r="T97" s="62"/>
      <c r="U97" s="62"/>
      <c r="V97" s="66">
        <f t="shared" si="27"/>
        <v>0</v>
      </c>
      <c r="W97" s="64">
        <f t="shared" si="28"/>
        <v>130.47</v>
      </c>
      <c r="X97" s="73">
        <f>L97-W97</f>
        <v>1544.73</v>
      </c>
      <c r="Y97" s="76"/>
    </row>
    <row r="98" spans="1:25" s="67" customFormat="1" ht="39.950000000000003" customHeight="1" x14ac:dyDescent="0.3">
      <c r="A98" s="68"/>
      <c r="B98" s="59"/>
      <c r="C98" s="60" t="s">
        <v>204</v>
      </c>
      <c r="D98" s="70"/>
      <c r="E98" s="71"/>
      <c r="F98" s="71"/>
      <c r="G98" s="63"/>
      <c r="H98" s="63"/>
      <c r="I98" s="62"/>
      <c r="J98" s="64"/>
      <c r="K98" s="64"/>
      <c r="L98" s="62"/>
      <c r="M98" s="64"/>
      <c r="N98" s="62"/>
      <c r="O98" s="62"/>
      <c r="P98" s="62"/>
      <c r="Q98" s="62"/>
      <c r="R98" s="62"/>
      <c r="S98" s="62"/>
      <c r="T98" s="62"/>
      <c r="U98" s="62"/>
      <c r="V98" s="66"/>
      <c r="W98" s="64"/>
      <c r="X98" s="73"/>
    </row>
    <row r="99" spans="1:25" s="67" customFormat="1" ht="39.950000000000003" customHeight="1" x14ac:dyDescent="0.3">
      <c r="A99" s="68">
        <f>A97+1</f>
        <v>72</v>
      </c>
      <c r="B99" s="59" t="s">
        <v>205</v>
      </c>
      <c r="C99" s="78" t="s">
        <v>206</v>
      </c>
      <c r="D99" s="70">
        <v>461.15</v>
      </c>
      <c r="E99" s="71">
        <f t="shared" ref="E99:E118" si="29">D99*1.1507</f>
        <v>530.64530500000001</v>
      </c>
      <c r="F99" s="71">
        <f t="shared" ref="F99:F116" si="30">E99</f>
        <v>530.64530500000001</v>
      </c>
      <c r="G99" s="63">
        <v>15.2</v>
      </c>
      <c r="H99" s="63">
        <v>15.2</v>
      </c>
      <c r="I99" s="62">
        <f t="shared" ref="I99:I118" si="31">D99*H99</f>
        <v>7009.48</v>
      </c>
      <c r="J99" s="64">
        <v>100</v>
      </c>
      <c r="K99" s="64"/>
      <c r="L99" s="62">
        <f t="shared" si="26"/>
        <v>7109.48</v>
      </c>
      <c r="M99" s="64">
        <v>0</v>
      </c>
      <c r="N99" s="62">
        <v>208.09</v>
      </c>
      <c r="O99" s="62">
        <v>688.49</v>
      </c>
      <c r="P99" s="62"/>
      <c r="Q99" s="62"/>
      <c r="R99" s="62"/>
      <c r="S99" s="62"/>
      <c r="T99" s="62"/>
      <c r="U99" s="62"/>
      <c r="V99" s="66">
        <f t="shared" si="27"/>
        <v>0</v>
      </c>
      <c r="W99" s="64">
        <f t="shared" si="28"/>
        <v>896.58</v>
      </c>
      <c r="X99" s="73">
        <f t="shared" ref="X99:X118" si="32">L99-W99</f>
        <v>6212.9</v>
      </c>
      <c r="Y99" s="76"/>
    </row>
    <row r="100" spans="1:25" s="67" customFormat="1" ht="39.950000000000003" customHeight="1" x14ac:dyDescent="0.3">
      <c r="A100" s="68">
        <f t="shared" ref="A100:A116" si="33">A99+1</f>
        <v>73</v>
      </c>
      <c r="B100" s="59" t="s">
        <v>207</v>
      </c>
      <c r="C100" s="75" t="s">
        <v>208</v>
      </c>
      <c r="D100" s="70">
        <v>315.04000000000002</v>
      </c>
      <c r="E100" s="71">
        <f t="shared" si="29"/>
        <v>362.51652800000005</v>
      </c>
      <c r="F100" s="71">
        <f t="shared" si="30"/>
        <v>362.51652800000005</v>
      </c>
      <c r="G100" s="63">
        <v>15.2</v>
      </c>
      <c r="H100" s="63">
        <v>15.2</v>
      </c>
      <c r="I100" s="62">
        <f t="shared" si="31"/>
        <v>4788.6080000000002</v>
      </c>
      <c r="J100" s="64">
        <v>100</v>
      </c>
      <c r="K100" s="64">
        <v>2205.2800000000002</v>
      </c>
      <c r="L100" s="62">
        <f t="shared" si="26"/>
        <v>7093.8880000000008</v>
      </c>
      <c r="M100" s="64">
        <f t="shared" ref="M100:M118" si="34">I100*1%</f>
        <v>47.88608</v>
      </c>
      <c r="N100" s="62">
        <v>130.4</v>
      </c>
      <c r="O100" s="62">
        <v>684.99</v>
      </c>
      <c r="P100" s="62"/>
      <c r="Q100" s="62">
        <v>20</v>
      </c>
      <c r="R100" s="62"/>
      <c r="S100" s="62">
        <f>I100*5%</f>
        <v>239.43040000000002</v>
      </c>
      <c r="T100" s="62"/>
      <c r="U100" s="62"/>
      <c r="V100" s="66">
        <f t="shared" si="27"/>
        <v>259.43040000000002</v>
      </c>
      <c r="W100" s="64">
        <f t="shared" si="28"/>
        <v>1122.7064800000001</v>
      </c>
      <c r="X100" s="73">
        <f t="shared" si="32"/>
        <v>5971.181520000001</v>
      </c>
      <c r="Y100" s="80"/>
    </row>
    <row r="101" spans="1:25" s="67" customFormat="1" ht="39.950000000000003" customHeight="1" x14ac:dyDescent="0.3">
      <c r="A101" s="68">
        <f t="shared" si="33"/>
        <v>74</v>
      </c>
      <c r="B101" s="59" t="s">
        <v>209</v>
      </c>
      <c r="C101" s="75" t="s">
        <v>210</v>
      </c>
      <c r="D101" s="70">
        <v>315.04000000000002</v>
      </c>
      <c r="E101" s="71">
        <f t="shared" si="29"/>
        <v>362.51652800000005</v>
      </c>
      <c r="F101" s="71">
        <f t="shared" si="30"/>
        <v>362.51652800000005</v>
      </c>
      <c r="G101" s="63">
        <v>15.2</v>
      </c>
      <c r="H101" s="63">
        <v>15.2</v>
      </c>
      <c r="I101" s="62">
        <f t="shared" si="31"/>
        <v>4788.6080000000002</v>
      </c>
      <c r="J101" s="64">
        <v>100</v>
      </c>
      <c r="K101" s="64">
        <v>2520.3200000000002</v>
      </c>
      <c r="L101" s="62">
        <f t="shared" si="26"/>
        <v>7408.9279999999999</v>
      </c>
      <c r="M101" s="64">
        <f t="shared" si="34"/>
        <v>47.88608</v>
      </c>
      <c r="N101" s="62">
        <v>130.4</v>
      </c>
      <c r="O101" s="62">
        <v>741.44</v>
      </c>
      <c r="P101" s="62"/>
      <c r="Q101" s="62">
        <v>20</v>
      </c>
      <c r="R101" s="62"/>
      <c r="S101" s="62">
        <f>I101*5%</f>
        <v>239.43040000000002</v>
      </c>
      <c r="T101" s="62"/>
      <c r="U101" s="62">
        <v>575</v>
      </c>
      <c r="V101" s="66">
        <f t="shared" si="27"/>
        <v>834.43039999999996</v>
      </c>
      <c r="W101" s="64">
        <f t="shared" si="28"/>
        <v>1754.1564800000001</v>
      </c>
      <c r="X101" s="73">
        <f t="shared" si="32"/>
        <v>5654.7715200000002</v>
      </c>
      <c r="Y101" s="76"/>
    </row>
    <row r="102" spans="1:25" s="67" customFormat="1" ht="39.950000000000003" customHeight="1" x14ac:dyDescent="0.3">
      <c r="A102" s="68">
        <f t="shared" si="33"/>
        <v>75</v>
      </c>
      <c r="B102" s="59" t="s">
        <v>211</v>
      </c>
      <c r="C102" s="75" t="s">
        <v>212</v>
      </c>
      <c r="D102" s="70">
        <v>315.04000000000002</v>
      </c>
      <c r="E102" s="71">
        <f t="shared" si="29"/>
        <v>362.51652800000005</v>
      </c>
      <c r="F102" s="71">
        <f t="shared" si="30"/>
        <v>362.51652800000005</v>
      </c>
      <c r="G102" s="63">
        <v>15.2</v>
      </c>
      <c r="H102" s="63">
        <v>15.2</v>
      </c>
      <c r="I102" s="62">
        <f t="shared" si="31"/>
        <v>4788.6080000000002</v>
      </c>
      <c r="J102" s="64">
        <v>100</v>
      </c>
      <c r="K102" s="64">
        <v>1890.24</v>
      </c>
      <c r="L102" s="62">
        <f t="shared" si="26"/>
        <v>6778.848</v>
      </c>
      <c r="M102" s="64">
        <f t="shared" si="34"/>
        <v>47.88608</v>
      </c>
      <c r="N102" s="62">
        <v>130.4</v>
      </c>
      <c r="O102" s="62">
        <v>628.53</v>
      </c>
      <c r="P102" s="62"/>
      <c r="Q102" s="62"/>
      <c r="R102" s="62">
        <v>400</v>
      </c>
      <c r="S102" s="62"/>
      <c r="T102" s="62"/>
      <c r="U102" s="62"/>
      <c r="V102" s="66">
        <f t="shared" si="27"/>
        <v>400</v>
      </c>
      <c r="W102" s="64">
        <f t="shared" si="28"/>
        <v>1206.8160800000001</v>
      </c>
      <c r="X102" s="73">
        <f t="shared" si="32"/>
        <v>5572.0319199999994</v>
      </c>
      <c r="Y102" s="76"/>
    </row>
    <row r="103" spans="1:25" s="67" customFormat="1" ht="39.950000000000003" customHeight="1" x14ac:dyDescent="0.3">
      <c r="A103" s="68">
        <f t="shared" si="33"/>
        <v>76</v>
      </c>
      <c r="B103" s="59" t="s">
        <v>213</v>
      </c>
      <c r="C103" s="75" t="s">
        <v>214</v>
      </c>
      <c r="D103" s="70">
        <v>315.04000000000002</v>
      </c>
      <c r="E103" s="71">
        <f t="shared" si="29"/>
        <v>362.51652800000005</v>
      </c>
      <c r="F103" s="71">
        <f t="shared" si="30"/>
        <v>362.51652800000005</v>
      </c>
      <c r="G103" s="63">
        <v>15.2</v>
      </c>
      <c r="H103" s="63">
        <v>15.2</v>
      </c>
      <c r="I103" s="62">
        <f t="shared" si="31"/>
        <v>4788.6080000000002</v>
      </c>
      <c r="J103" s="64">
        <v>100</v>
      </c>
      <c r="K103" s="64">
        <v>945.12</v>
      </c>
      <c r="L103" s="62">
        <f t="shared" si="26"/>
        <v>5833.7280000000001</v>
      </c>
      <c r="M103" s="64">
        <f t="shared" si="34"/>
        <v>47.88608</v>
      </c>
      <c r="N103" s="62">
        <v>130.4</v>
      </c>
      <c r="O103" s="62">
        <v>473.34</v>
      </c>
      <c r="P103" s="62"/>
      <c r="Q103" s="62">
        <v>20</v>
      </c>
      <c r="R103" s="62"/>
      <c r="S103" s="62">
        <f>I103*5%</f>
        <v>239.43040000000002</v>
      </c>
      <c r="T103" s="62"/>
      <c r="U103" s="62"/>
      <c r="V103" s="66">
        <f t="shared" si="27"/>
        <v>259.43040000000002</v>
      </c>
      <c r="W103" s="64">
        <f t="shared" si="28"/>
        <v>911.05647999999997</v>
      </c>
      <c r="X103" s="73">
        <f t="shared" si="32"/>
        <v>4922.6715199999999</v>
      </c>
      <c r="Y103" s="76"/>
    </row>
    <row r="104" spans="1:25" s="67" customFormat="1" ht="39.950000000000003" customHeight="1" x14ac:dyDescent="0.3">
      <c r="A104" s="68">
        <f t="shared" si="33"/>
        <v>77</v>
      </c>
      <c r="B104" s="59" t="s">
        <v>215</v>
      </c>
      <c r="C104" s="75" t="s">
        <v>216</v>
      </c>
      <c r="D104" s="70">
        <v>315.04000000000002</v>
      </c>
      <c r="E104" s="71">
        <f t="shared" si="29"/>
        <v>362.51652800000005</v>
      </c>
      <c r="F104" s="71">
        <f t="shared" si="30"/>
        <v>362.51652800000005</v>
      </c>
      <c r="G104" s="63">
        <v>15.2</v>
      </c>
      <c r="H104" s="63">
        <v>15.2</v>
      </c>
      <c r="I104" s="62">
        <f t="shared" si="31"/>
        <v>4788.6080000000002</v>
      </c>
      <c r="J104" s="64">
        <v>100</v>
      </c>
      <c r="K104" s="64">
        <v>2205.2800000000002</v>
      </c>
      <c r="L104" s="62">
        <f t="shared" si="26"/>
        <v>7093.8880000000008</v>
      </c>
      <c r="M104" s="64">
        <f t="shared" si="34"/>
        <v>47.88608</v>
      </c>
      <c r="N104" s="62">
        <v>130.4</v>
      </c>
      <c r="O104" s="62">
        <v>684.99</v>
      </c>
      <c r="P104" s="62"/>
      <c r="Q104" s="62">
        <v>20</v>
      </c>
      <c r="R104" s="62"/>
      <c r="S104" s="62">
        <f>I104*5%</f>
        <v>239.43040000000002</v>
      </c>
      <c r="T104" s="62"/>
      <c r="U104" s="62">
        <v>575</v>
      </c>
      <c r="V104" s="66">
        <f t="shared" si="27"/>
        <v>834.43039999999996</v>
      </c>
      <c r="W104" s="64">
        <f t="shared" si="28"/>
        <v>1697.7064800000001</v>
      </c>
      <c r="X104" s="73">
        <f t="shared" si="32"/>
        <v>5396.181520000001</v>
      </c>
      <c r="Y104" s="76"/>
    </row>
    <row r="105" spans="1:25" s="67" customFormat="1" ht="39.950000000000003" customHeight="1" x14ac:dyDescent="0.3">
      <c r="A105" s="68">
        <f t="shared" si="33"/>
        <v>78</v>
      </c>
      <c r="B105" s="59" t="s">
        <v>217</v>
      </c>
      <c r="C105" s="75" t="s">
        <v>218</v>
      </c>
      <c r="D105" s="70">
        <v>315.04000000000002</v>
      </c>
      <c r="E105" s="71">
        <f t="shared" si="29"/>
        <v>362.51652800000005</v>
      </c>
      <c r="F105" s="71">
        <f t="shared" si="30"/>
        <v>362.51652800000005</v>
      </c>
      <c r="G105" s="63">
        <v>15.2</v>
      </c>
      <c r="H105" s="63">
        <v>15.2</v>
      </c>
      <c r="I105" s="62">
        <f t="shared" si="31"/>
        <v>4788.6080000000002</v>
      </c>
      <c r="J105" s="64">
        <v>100</v>
      </c>
      <c r="K105" s="64">
        <v>2205.2800000000002</v>
      </c>
      <c r="L105" s="62">
        <f t="shared" si="26"/>
        <v>7093.8880000000008</v>
      </c>
      <c r="M105" s="64">
        <f t="shared" si="34"/>
        <v>47.88608</v>
      </c>
      <c r="N105" s="62">
        <v>130.4</v>
      </c>
      <c r="O105" s="62">
        <v>684.99</v>
      </c>
      <c r="P105" s="62"/>
      <c r="Q105" s="62"/>
      <c r="R105" s="62">
        <v>200</v>
      </c>
      <c r="S105" s="62"/>
      <c r="T105" s="62"/>
      <c r="U105" s="62"/>
      <c r="V105" s="66">
        <f t="shared" si="27"/>
        <v>200</v>
      </c>
      <c r="W105" s="64">
        <f t="shared" si="28"/>
        <v>1063.2760800000001</v>
      </c>
      <c r="X105" s="73">
        <f t="shared" si="32"/>
        <v>6030.6119200000012</v>
      </c>
      <c r="Y105" s="76"/>
    </row>
    <row r="106" spans="1:25" s="67" customFormat="1" ht="39.950000000000003" customHeight="1" x14ac:dyDescent="0.3">
      <c r="A106" s="68">
        <f t="shared" si="33"/>
        <v>79</v>
      </c>
      <c r="B106" s="59" t="s">
        <v>219</v>
      </c>
      <c r="C106" s="75" t="s">
        <v>220</v>
      </c>
      <c r="D106" s="70">
        <v>315.04000000000002</v>
      </c>
      <c r="E106" s="71">
        <f t="shared" si="29"/>
        <v>362.51652800000005</v>
      </c>
      <c r="F106" s="71">
        <f t="shared" si="30"/>
        <v>362.51652800000005</v>
      </c>
      <c r="G106" s="63">
        <v>15.2</v>
      </c>
      <c r="H106" s="63">
        <v>15.2</v>
      </c>
      <c r="I106" s="62">
        <f t="shared" si="31"/>
        <v>4788.6080000000002</v>
      </c>
      <c r="J106" s="64">
        <v>100</v>
      </c>
      <c r="K106" s="64">
        <v>1575.2</v>
      </c>
      <c r="L106" s="62">
        <f t="shared" si="26"/>
        <v>6463.808</v>
      </c>
      <c r="M106" s="64">
        <f t="shared" si="34"/>
        <v>47.88608</v>
      </c>
      <c r="N106" s="62">
        <v>130.4</v>
      </c>
      <c r="O106" s="62">
        <v>574.15</v>
      </c>
      <c r="P106" s="62"/>
      <c r="Q106" s="62">
        <v>20</v>
      </c>
      <c r="R106" s="62"/>
      <c r="S106" s="62">
        <f>I106*5%</f>
        <v>239.43040000000002</v>
      </c>
      <c r="T106" s="62"/>
      <c r="U106" s="62"/>
      <c r="V106" s="66">
        <f t="shared" si="27"/>
        <v>259.43040000000002</v>
      </c>
      <c r="W106" s="64">
        <f t="shared" si="28"/>
        <v>1011.8664799999999</v>
      </c>
      <c r="X106" s="73">
        <f t="shared" si="32"/>
        <v>5451.9415200000003</v>
      </c>
      <c r="Y106" s="76"/>
    </row>
    <row r="107" spans="1:25" s="67" customFormat="1" ht="39.950000000000003" customHeight="1" x14ac:dyDescent="0.3">
      <c r="A107" s="68">
        <f t="shared" si="33"/>
        <v>80</v>
      </c>
      <c r="B107" s="59" t="s">
        <v>221</v>
      </c>
      <c r="C107" s="75" t="s">
        <v>222</v>
      </c>
      <c r="D107" s="70">
        <v>315.04000000000002</v>
      </c>
      <c r="E107" s="71">
        <f t="shared" si="29"/>
        <v>362.51652800000005</v>
      </c>
      <c r="F107" s="71">
        <f t="shared" si="30"/>
        <v>362.51652800000005</v>
      </c>
      <c r="G107" s="63">
        <v>15.2</v>
      </c>
      <c r="H107" s="63">
        <v>15.2</v>
      </c>
      <c r="I107" s="62">
        <f t="shared" si="31"/>
        <v>4788.6080000000002</v>
      </c>
      <c r="J107" s="64">
        <v>100</v>
      </c>
      <c r="K107" s="64"/>
      <c r="L107" s="62">
        <f t="shared" si="26"/>
        <v>4888.6080000000002</v>
      </c>
      <c r="M107" s="64">
        <f t="shared" si="34"/>
        <v>47.88608</v>
      </c>
      <c r="N107" s="62">
        <v>130.4</v>
      </c>
      <c r="O107" s="62">
        <v>124.95</v>
      </c>
      <c r="P107" s="62"/>
      <c r="Q107" s="62"/>
      <c r="R107" s="62">
        <v>200</v>
      </c>
      <c r="S107" s="62"/>
      <c r="T107" s="62"/>
      <c r="U107" s="62"/>
      <c r="V107" s="66">
        <f t="shared" si="27"/>
        <v>200</v>
      </c>
      <c r="W107" s="64">
        <f t="shared" si="28"/>
        <v>503.23608000000002</v>
      </c>
      <c r="X107" s="73">
        <f t="shared" si="32"/>
        <v>4385.3719200000005</v>
      </c>
      <c r="Y107" s="76"/>
    </row>
    <row r="108" spans="1:25" s="67" customFormat="1" ht="39.950000000000003" customHeight="1" x14ac:dyDescent="0.3">
      <c r="A108" s="68">
        <f t="shared" si="33"/>
        <v>81</v>
      </c>
      <c r="B108" s="59" t="s">
        <v>223</v>
      </c>
      <c r="C108" s="75" t="s">
        <v>224</v>
      </c>
      <c r="D108" s="70">
        <v>315.04000000000002</v>
      </c>
      <c r="E108" s="71">
        <f t="shared" si="29"/>
        <v>362.51652800000005</v>
      </c>
      <c r="F108" s="71">
        <f t="shared" si="30"/>
        <v>362.51652800000005</v>
      </c>
      <c r="G108" s="63">
        <v>15.2</v>
      </c>
      <c r="H108" s="63">
        <v>15.2</v>
      </c>
      <c r="I108" s="62">
        <f t="shared" si="31"/>
        <v>4788.6080000000002</v>
      </c>
      <c r="J108" s="64">
        <v>100</v>
      </c>
      <c r="K108" s="64">
        <v>1890.24</v>
      </c>
      <c r="L108" s="62">
        <f t="shared" si="26"/>
        <v>6778.848</v>
      </c>
      <c r="M108" s="64">
        <f t="shared" si="34"/>
        <v>47.88608</v>
      </c>
      <c r="N108" s="62">
        <v>130.4</v>
      </c>
      <c r="O108" s="62">
        <v>628.53</v>
      </c>
      <c r="P108" s="62"/>
      <c r="Q108" s="62"/>
      <c r="R108" s="62"/>
      <c r="S108" s="62"/>
      <c r="T108" s="62"/>
      <c r="U108" s="62"/>
      <c r="V108" s="66">
        <f t="shared" si="27"/>
        <v>0</v>
      </c>
      <c r="W108" s="64">
        <f t="shared" si="28"/>
        <v>806.81607999999994</v>
      </c>
      <c r="X108" s="73">
        <f t="shared" si="32"/>
        <v>5972.0319200000004</v>
      </c>
      <c r="Y108" s="76"/>
    </row>
    <row r="109" spans="1:25" s="67" customFormat="1" ht="39.950000000000003" customHeight="1" x14ac:dyDescent="0.3">
      <c r="A109" s="68">
        <f t="shared" si="33"/>
        <v>82</v>
      </c>
      <c r="B109" s="59" t="s">
        <v>225</v>
      </c>
      <c r="C109" s="75" t="s">
        <v>226</v>
      </c>
      <c r="D109" s="70">
        <v>284.56</v>
      </c>
      <c r="E109" s="71">
        <f t="shared" si="29"/>
        <v>327.44319200000001</v>
      </c>
      <c r="F109" s="71">
        <f t="shared" si="30"/>
        <v>327.44319200000001</v>
      </c>
      <c r="G109" s="63">
        <v>15.2</v>
      </c>
      <c r="H109" s="63">
        <v>15.2</v>
      </c>
      <c r="I109" s="62">
        <f t="shared" si="31"/>
        <v>4325.3119999999999</v>
      </c>
      <c r="J109" s="64">
        <v>100</v>
      </c>
      <c r="K109" s="64">
        <v>1890.24</v>
      </c>
      <c r="L109" s="62">
        <f t="shared" si="26"/>
        <v>6315.5519999999997</v>
      </c>
      <c r="M109" s="64">
        <f t="shared" si="34"/>
        <v>43.253120000000003</v>
      </c>
      <c r="N109" s="62">
        <v>116.66</v>
      </c>
      <c r="O109" s="62">
        <v>551.05999999999995</v>
      </c>
      <c r="P109" s="62"/>
      <c r="Q109" s="62"/>
      <c r="R109" s="62">
        <v>200</v>
      </c>
      <c r="S109" s="62"/>
      <c r="T109" s="62"/>
      <c r="U109" s="62"/>
      <c r="V109" s="66">
        <f t="shared" si="27"/>
        <v>200</v>
      </c>
      <c r="W109" s="64">
        <f t="shared" si="28"/>
        <v>910.97311999999988</v>
      </c>
      <c r="X109" s="73">
        <f t="shared" si="32"/>
        <v>5404.57888</v>
      </c>
      <c r="Y109" s="76"/>
    </row>
    <row r="110" spans="1:25" s="67" customFormat="1" ht="39.950000000000003" customHeight="1" x14ac:dyDescent="0.3">
      <c r="A110" s="68">
        <f t="shared" si="33"/>
        <v>83</v>
      </c>
      <c r="B110" s="59" t="s">
        <v>227</v>
      </c>
      <c r="C110" s="75" t="s">
        <v>228</v>
      </c>
      <c r="D110" s="70">
        <v>174.72</v>
      </c>
      <c r="E110" s="71">
        <f t="shared" si="29"/>
        <v>201.05030400000001</v>
      </c>
      <c r="F110" s="71">
        <f t="shared" si="30"/>
        <v>201.05030400000001</v>
      </c>
      <c r="G110" s="63">
        <v>15.2</v>
      </c>
      <c r="H110" s="63">
        <v>15.2</v>
      </c>
      <c r="I110" s="62">
        <f>D110*H110</f>
        <v>2655.7439999999997</v>
      </c>
      <c r="J110" s="64">
        <v>100</v>
      </c>
      <c r="K110" s="64">
        <v>2205.2800000000002</v>
      </c>
      <c r="L110" s="62">
        <f t="shared" si="26"/>
        <v>4961.0239999999994</v>
      </c>
      <c r="M110" s="64">
        <f t="shared" si="34"/>
        <v>26.557439999999996</v>
      </c>
      <c r="N110" s="62">
        <v>0</v>
      </c>
      <c r="O110" s="62">
        <v>132.83000000000001</v>
      </c>
      <c r="P110" s="62"/>
      <c r="Q110" s="62">
        <v>20</v>
      </c>
      <c r="R110" s="62"/>
      <c r="S110" s="62">
        <f>I110*5%</f>
        <v>132.78719999999998</v>
      </c>
      <c r="T110" s="62"/>
      <c r="U110" s="62"/>
      <c r="V110" s="66">
        <f t="shared" si="27"/>
        <v>152.78719999999998</v>
      </c>
      <c r="W110" s="64">
        <f t="shared" si="28"/>
        <v>312.17463999999995</v>
      </c>
      <c r="X110" s="73">
        <f t="shared" si="32"/>
        <v>4648.8493599999993</v>
      </c>
      <c r="Y110" s="76"/>
    </row>
    <row r="111" spans="1:25" s="67" customFormat="1" ht="39.950000000000003" customHeight="1" x14ac:dyDescent="0.3">
      <c r="A111" s="68">
        <f t="shared" si="33"/>
        <v>84</v>
      </c>
      <c r="B111" s="59" t="s">
        <v>229</v>
      </c>
      <c r="C111" s="75" t="s">
        <v>230</v>
      </c>
      <c r="D111" s="70">
        <v>284.56</v>
      </c>
      <c r="E111" s="71">
        <f t="shared" si="29"/>
        <v>327.44319200000001</v>
      </c>
      <c r="F111" s="71">
        <f t="shared" si="30"/>
        <v>327.44319200000001</v>
      </c>
      <c r="G111" s="63">
        <v>15.2</v>
      </c>
      <c r="H111" s="63">
        <v>15.2</v>
      </c>
      <c r="I111" s="62">
        <f t="shared" si="31"/>
        <v>4325.3119999999999</v>
      </c>
      <c r="J111" s="64">
        <v>100</v>
      </c>
      <c r="K111" s="64">
        <v>1890.24</v>
      </c>
      <c r="L111" s="62">
        <f t="shared" si="26"/>
        <v>6315.5519999999997</v>
      </c>
      <c r="M111" s="64">
        <f t="shared" si="34"/>
        <v>43.253120000000003</v>
      </c>
      <c r="N111" s="62">
        <v>116.66</v>
      </c>
      <c r="O111" s="62">
        <v>551.05999999999995</v>
      </c>
      <c r="P111" s="62"/>
      <c r="Q111" s="62">
        <v>20</v>
      </c>
      <c r="R111" s="62"/>
      <c r="S111" s="62">
        <f>I111*5%</f>
        <v>216.26560000000001</v>
      </c>
      <c r="T111" s="62"/>
      <c r="U111" s="62"/>
      <c r="V111" s="66">
        <f t="shared" si="27"/>
        <v>236.26560000000001</v>
      </c>
      <c r="W111" s="64">
        <f t="shared" si="28"/>
        <v>947.23871999999983</v>
      </c>
      <c r="X111" s="73">
        <f t="shared" si="32"/>
        <v>5368.3132800000003</v>
      </c>
      <c r="Y111" s="76"/>
    </row>
    <row r="112" spans="1:25" s="67" customFormat="1" ht="39.950000000000003" customHeight="1" x14ac:dyDescent="0.3">
      <c r="A112" s="68">
        <f t="shared" si="33"/>
        <v>85</v>
      </c>
      <c r="B112" s="59" t="s">
        <v>231</v>
      </c>
      <c r="C112" s="75" t="s">
        <v>232</v>
      </c>
      <c r="D112" s="70">
        <v>284.56</v>
      </c>
      <c r="E112" s="71">
        <f t="shared" si="29"/>
        <v>327.44319200000001</v>
      </c>
      <c r="F112" s="71">
        <f t="shared" si="30"/>
        <v>327.44319200000001</v>
      </c>
      <c r="G112" s="63">
        <v>15.2</v>
      </c>
      <c r="H112" s="63">
        <v>15.2</v>
      </c>
      <c r="I112" s="62">
        <f t="shared" si="31"/>
        <v>4325.3119999999999</v>
      </c>
      <c r="J112" s="64">
        <v>100</v>
      </c>
      <c r="K112" s="64">
        <v>1890.24</v>
      </c>
      <c r="L112" s="62">
        <f t="shared" si="26"/>
        <v>6315.5519999999997</v>
      </c>
      <c r="M112" s="64">
        <f t="shared" si="34"/>
        <v>43.253120000000003</v>
      </c>
      <c r="N112" s="62">
        <v>116.66</v>
      </c>
      <c r="O112" s="62">
        <v>551.05999999999995</v>
      </c>
      <c r="P112" s="62"/>
      <c r="Q112" s="62"/>
      <c r="R112" s="62">
        <v>400</v>
      </c>
      <c r="S112" s="62"/>
      <c r="T112" s="62"/>
      <c r="U112" s="62"/>
      <c r="V112" s="66">
        <f t="shared" si="27"/>
        <v>400</v>
      </c>
      <c r="W112" s="64">
        <f t="shared" si="28"/>
        <v>1110.9731199999999</v>
      </c>
      <c r="X112" s="73">
        <f t="shared" si="32"/>
        <v>5204.57888</v>
      </c>
      <c r="Y112" s="77"/>
    </row>
    <row r="113" spans="1:25" s="67" customFormat="1" ht="39.950000000000003" customHeight="1" x14ac:dyDescent="0.3">
      <c r="A113" s="68">
        <f t="shared" si="33"/>
        <v>86</v>
      </c>
      <c r="B113" s="59" t="s">
        <v>233</v>
      </c>
      <c r="C113" s="75" t="s">
        <v>234</v>
      </c>
      <c r="D113" s="70">
        <v>284.56</v>
      </c>
      <c r="E113" s="71">
        <f t="shared" si="29"/>
        <v>327.44319200000001</v>
      </c>
      <c r="F113" s="71">
        <f t="shared" si="30"/>
        <v>327.44319200000001</v>
      </c>
      <c r="G113" s="63">
        <v>15.2</v>
      </c>
      <c r="H113" s="63">
        <v>15.2</v>
      </c>
      <c r="I113" s="62">
        <f t="shared" si="31"/>
        <v>4325.3119999999999</v>
      </c>
      <c r="J113" s="64">
        <v>100</v>
      </c>
      <c r="K113" s="64">
        <v>1575.2</v>
      </c>
      <c r="L113" s="62">
        <f t="shared" si="26"/>
        <v>6000.5119999999997</v>
      </c>
      <c r="M113" s="64">
        <f t="shared" si="34"/>
        <v>43.253120000000003</v>
      </c>
      <c r="N113" s="62">
        <v>116.66</v>
      </c>
      <c r="O113" s="62">
        <v>500.66</v>
      </c>
      <c r="P113" s="62"/>
      <c r="Q113" s="62"/>
      <c r="R113" s="62">
        <v>200</v>
      </c>
      <c r="S113" s="62"/>
      <c r="T113" s="62"/>
      <c r="U113" s="62"/>
      <c r="V113" s="66">
        <f t="shared" si="27"/>
        <v>200</v>
      </c>
      <c r="W113" s="64">
        <f t="shared" si="28"/>
        <v>860.57312000000002</v>
      </c>
      <c r="X113" s="73">
        <f t="shared" si="32"/>
        <v>5139.9388799999997</v>
      </c>
      <c r="Y113" s="77"/>
    </row>
    <row r="114" spans="1:25" s="67" customFormat="1" ht="39.950000000000003" customHeight="1" x14ac:dyDescent="0.3">
      <c r="A114" s="68">
        <f t="shared" si="33"/>
        <v>87</v>
      </c>
      <c r="B114" s="59" t="s">
        <v>235</v>
      </c>
      <c r="C114" s="75" t="s">
        <v>236</v>
      </c>
      <c r="D114" s="70">
        <v>284.56</v>
      </c>
      <c r="E114" s="71">
        <f t="shared" si="29"/>
        <v>327.44319200000001</v>
      </c>
      <c r="F114" s="71">
        <f t="shared" si="30"/>
        <v>327.44319200000001</v>
      </c>
      <c r="G114" s="63">
        <v>15.2</v>
      </c>
      <c r="H114" s="63">
        <v>15.2</v>
      </c>
      <c r="I114" s="62">
        <f t="shared" si="31"/>
        <v>4325.3119999999999</v>
      </c>
      <c r="J114" s="64">
        <v>100</v>
      </c>
      <c r="K114" s="64">
        <v>1575.2</v>
      </c>
      <c r="L114" s="62">
        <f t="shared" si="26"/>
        <v>6000.5119999999997</v>
      </c>
      <c r="M114" s="64">
        <f t="shared" si="34"/>
        <v>43.253120000000003</v>
      </c>
      <c r="N114" s="62">
        <v>116.66</v>
      </c>
      <c r="O114" s="62">
        <v>500.66</v>
      </c>
      <c r="P114" s="62"/>
      <c r="Q114" s="62"/>
      <c r="R114" s="62"/>
      <c r="S114" s="62"/>
      <c r="T114" s="62"/>
      <c r="U114" s="62"/>
      <c r="V114" s="66">
        <f t="shared" si="27"/>
        <v>0</v>
      </c>
      <c r="W114" s="64">
        <f t="shared" si="28"/>
        <v>660.57312000000002</v>
      </c>
      <c r="X114" s="73">
        <f t="shared" si="32"/>
        <v>5339.9388799999997</v>
      </c>
      <c r="Y114" s="76"/>
    </row>
    <row r="115" spans="1:25" s="67" customFormat="1" ht="39.950000000000003" customHeight="1" x14ac:dyDescent="0.3">
      <c r="A115" s="68">
        <f t="shared" si="33"/>
        <v>88</v>
      </c>
      <c r="B115" s="59" t="s">
        <v>237</v>
      </c>
      <c r="C115" s="75" t="s">
        <v>238</v>
      </c>
      <c r="D115" s="70">
        <v>284.56</v>
      </c>
      <c r="E115" s="71">
        <f t="shared" si="29"/>
        <v>327.44319200000001</v>
      </c>
      <c r="F115" s="71">
        <f t="shared" si="30"/>
        <v>327.44319200000001</v>
      </c>
      <c r="G115" s="63">
        <v>15.2</v>
      </c>
      <c r="H115" s="63">
        <v>15.2</v>
      </c>
      <c r="I115" s="62">
        <f t="shared" si="31"/>
        <v>4325.3119999999999</v>
      </c>
      <c r="J115" s="64">
        <v>100</v>
      </c>
      <c r="K115" s="64">
        <v>1890.24</v>
      </c>
      <c r="L115" s="62">
        <f t="shared" si="26"/>
        <v>6315.5519999999997</v>
      </c>
      <c r="M115" s="64">
        <f t="shared" si="34"/>
        <v>43.253120000000003</v>
      </c>
      <c r="N115" s="62">
        <v>116.66</v>
      </c>
      <c r="O115" s="62">
        <v>551.05999999999995</v>
      </c>
      <c r="P115" s="62"/>
      <c r="Q115" s="62">
        <v>20</v>
      </c>
      <c r="R115" s="62"/>
      <c r="S115" s="62">
        <f>I115*5%</f>
        <v>216.26560000000001</v>
      </c>
      <c r="T115" s="62"/>
      <c r="U115" s="62"/>
      <c r="V115" s="66">
        <f t="shared" si="27"/>
        <v>236.26560000000001</v>
      </c>
      <c r="W115" s="64">
        <f t="shared" si="28"/>
        <v>947.23871999999983</v>
      </c>
      <c r="X115" s="73">
        <f t="shared" si="32"/>
        <v>5368.3132800000003</v>
      </c>
      <c r="Y115" s="76"/>
    </row>
    <row r="116" spans="1:25" s="67" customFormat="1" ht="39.950000000000003" customHeight="1" x14ac:dyDescent="0.3">
      <c r="A116" s="68">
        <f t="shared" si="33"/>
        <v>89</v>
      </c>
      <c r="B116" s="59" t="s">
        <v>239</v>
      </c>
      <c r="C116" s="75" t="s">
        <v>240</v>
      </c>
      <c r="D116" s="70">
        <v>284.56</v>
      </c>
      <c r="E116" s="71">
        <f t="shared" si="29"/>
        <v>327.44319200000001</v>
      </c>
      <c r="F116" s="71">
        <f t="shared" si="30"/>
        <v>327.44319200000001</v>
      </c>
      <c r="G116" s="63">
        <v>15.2</v>
      </c>
      <c r="H116" s="63">
        <v>15.2</v>
      </c>
      <c r="I116" s="62">
        <f t="shared" si="31"/>
        <v>4325.3119999999999</v>
      </c>
      <c r="J116" s="64">
        <v>100</v>
      </c>
      <c r="K116" s="64">
        <v>945.12</v>
      </c>
      <c r="L116" s="62">
        <f t="shared" si="26"/>
        <v>5370.4319999999998</v>
      </c>
      <c r="M116" s="64">
        <f t="shared" si="34"/>
        <v>43.253120000000003</v>
      </c>
      <c r="N116" s="62">
        <v>114.47</v>
      </c>
      <c r="O116" s="62">
        <v>414.87</v>
      </c>
      <c r="P116" s="62"/>
      <c r="Q116" s="62"/>
      <c r="R116" s="62">
        <v>200</v>
      </c>
      <c r="S116" s="62"/>
      <c r="T116" s="62"/>
      <c r="U116" s="62"/>
      <c r="V116" s="66">
        <f t="shared" si="27"/>
        <v>200</v>
      </c>
      <c r="W116" s="64">
        <f t="shared" si="28"/>
        <v>772.59312</v>
      </c>
      <c r="X116" s="73">
        <f t="shared" si="32"/>
        <v>4597.8388799999993</v>
      </c>
      <c r="Y116" s="76"/>
    </row>
    <row r="117" spans="1:25" s="67" customFormat="1" ht="39.950000000000003" customHeight="1" x14ac:dyDescent="0.3">
      <c r="A117" s="68">
        <f>A116+1</f>
        <v>90</v>
      </c>
      <c r="B117" s="59" t="s">
        <v>241</v>
      </c>
      <c r="C117" s="78" t="s">
        <v>242</v>
      </c>
      <c r="D117" s="70">
        <v>396.14</v>
      </c>
      <c r="E117" s="71">
        <f t="shared" si="29"/>
        <v>455.83829800000001</v>
      </c>
      <c r="F117" s="71">
        <f>E117</f>
        <v>455.83829800000001</v>
      </c>
      <c r="G117" s="63">
        <v>15.2</v>
      </c>
      <c r="H117" s="63">
        <v>15.2</v>
      </c>
      <c r="I117" s="62">
        <f t="shared" si="31"/>
        <v>6021.3279999999995</v>
      </c>
      <c r="J117" s="64">
        <v>100</v>
      </c>
      <c r="K117" s="64">
        <v>945.12</v>
      </c>
      <c r="L117" s="62">
        <f t="shared" si="26"/>
        <v>7066.4479999999994</v>
      </c>
      <c r="M117" s="64">
        <f t="shared" si="34"/>
        <v>60.213279999999997</v>
      </c>
      <c r="N117" s="62">
        <v>169.38</v>
      </c>
      <c r="O117" s="62">
        <v>680.78</v>
      </c>
      <c r="P117" s="62"/>
      <c r="Q117" s="62"/>
      <c r="R117" s="62"/>
      <c r="S117" s="62"/>
      <c r="T117" s="62"/>
      <c r="U117" s="62"/>
      <c r="V117" s="66">
        <f t="shared" si="27"/>
        <v>0</v>
      </c>
      <c r="W117" s="64">
        <f t="shared" si="28"/>
        <v>910.37328000000002</v>
      </c>
      <c r="X117" s="73">
        <f t="shared" si="32"/>
        <v>6156.0747199999996</v>
      </c>
      <c r="Y117" s="76"/>
    </row>
    <row r="118" spans="1:25" s="67" customFormat="1" ht="39.950000000000003" customHeight="1" x14ac:dyDescent="0.3">
      <c r="A118" s="68">
        <f>A117+1</f>
        <v>91</v>
      </c>
      <c r="B118" s="59" t="s">
        <v>243</v>
      </c>
      <c r="C118" s="75" t="s">
        <v>244</v>
      </c>
      <c r="D118" s="70">
        <v>315.04000000000002</v>
      </c>
      <c r="E118" s="71">
        <f t="shared" si="29"/>
        <v>362.51652800000005</v>
      </c>
      <c r="F118" s="71">
        <f>E118</f>
        <v>362.51652800000005</v>
      </c>
      <c r="G118" s="63">
        <v>15.2</v>
      </c>
      <c r="H118" s="63">
        <v>15.2</v>
      </c>
      <c r="I118" s="62">
        <f t="shared" si="31"/>
        <v>4788.6080000000002</v>
      </c>
      <c r="J118" s="64">
        <v>100</v>
      </c>
      <c r="K118" s="64">
        <v>1260.1600000000001</v>
      </c>
      <c r="L118" s="62">
        <f t="shared" si="26"/>
        <v>6148.768</v>
      </c>
      <c r="M118" s="64">
        <f t="shared" si="34"/>
        <v>47.88608</v>
      </c>
      <c r="N118" s="62">
        <v>117.38</v>
      </c>
      <c r="O118" s="62">
        <v>454.58</v>
      </c>
      <c r="P118" s="62"/>
      <c r="Q118" s="62">
        <v>20</v>
      </c>
      <c r="R118" s="62"/>
      <c r="S118" s="62">
        <f>I118*5%</f>
        <v>239.43040000000002</v>
      </c>
      <c r="T118" s="62"/>
      <c r="U118" s="62">
        <v>575</v>
      </c>
      <c r="V118" s="66">
        <f t="shared" si="27"/>
        <v>834.43039999999996</v>
      </c>
      <c r="W118" s="64">
        <f t="shared" si="28"/>
        <v>1454.27648</v>
      </c>
      <c r="X118" s="73">
        <f t="shared" si="32"/>
        <v>4694.4915199999996</v>
      </c>
      <c r="Y118" s="76"/>
    </row>
    <row r="119" spans="1:25" s="67" customFormat="1" ht="39.950000000000003" customHeight="1" x14ac:dyDescent="0.3">
      <c r="A119" s="68"/>
      <c r="B119" s="90"/>
      <c r="C119" s="60" t="s">
        <v>245</v>
      </c>
      <c r="D119" s="70"/>
      <c r="E119" s="71"/>
      <c r="F119" s="71"/>
      <c r="G119" s="63"/>
      <c r="H119" s="63"/>
      <c r="I119" s="62"/>
      <c r="J119" s="64"/>
      <c r="K119" s="64"/>
      <c r="L119" s="62"/>
      <c r="M119" s="64"/>
      <c r="N119" s="62"/>
      <c r="O119" s="62"/>
      <c r="P119" s="62"/>
      <c r="Q119" s="62"/>
      <c r="R119" s="62"/>
      <c r="S119" s="62"/>
      <c r="T119" s="62"/>
      <c r="U119" s="62"/>
      <c r="V119" s="66"/>
      <c r="W119" s="64"/>
      <c r="X119" s="73"/>
    </row>
    <row r="120" spans="1:25" s="67" customFormat="1" ht="39.950000000000003" customHeight="1" x14ac:dyDescent="0.3">
      <c r="A120" s="68">
        <f>A118+1</f>
        <v>92</v>
      </c>
      <c r="B120" s="59" t="s">
        <v>246</v>
      </c>
      <c r="C120" s="75" t="s">
        <v>247</v>
      </c>
      <c r="D120" s="70">
        <v>461.15</v>
      </c>
      <c r="E120" s="71">
        <f t="shared" ref="E120:E144" si="35">D120*1.1507</f>
        <v>530.64530500000001</v>
      </c>
      <c r="F120" s="71">
        <f t="shared" ref="F120:F144" si="36">E120</f>
        <v>530.64530500000001</v>
      </c>
      <c r="G120" s="63">
        <v>15.2</v>
      </c>
      <c r="H120" s="63">
        <v>15.2</v>
      </c>
      <c r="I120" s="62">
        <f t="shared" ref="I120:I144" si="37">D120*H120</f>
        <v>7009.48</v>
      </c>
      <c r="J120" s="64">
        <v>100</v>
      </c>
      <c r="K120" s="64">
        <v>2205.2800000000002</v>
      </c>
      <c r="L120" s="62">
        <f t="shared" si="26"/>
        <v>9314.76</v>
      </c>
      <c r="M120" s="64">
        <v>0</v>
      </c>
      <c r="N120" s="62">
        <v>208.09</v>
      </c>
      <c r="O120" s="62">
        <v>1134.27</v>
      </c>
      <c r="P120" s="62"/>
      <c r="Q120" s="62">
        <v>0</v>
      </c>
      <c r="R120" s="62">
        <v>200</v>
      </c>
      <c r="S120" s="62"/>
      <c r="T120" s="62"/>
      <c r="U120" s="62">
        <v>1053</v>
      </c>
      <c r="V120" s="66">
        <f t="shared" si="27"/>
        <v>1253</v>
      </c>
      <c r="W120" s="64">
        <f t="shared" si="28"/>
        <v>2595.3599999999997</v>
      </c>
      <c r="X120" s="73">
        <f t="shared" ref="X120:X156" si="38">L120-W120</f>
        <v>6719.4000000000005</v>
      </c>
      <c r="Y120" s="76"/>
    </row>
    <row r="121" spans="1:25" s="67" customFormat="1" ht="39.950000000000003" customHeight="1" x14ac:dyDescent="0.3">
      <c r="A121" s="68">
        <f>A120+1</f>
        <v>93</v>
      </c>
      <c r="B121" s="59" t="s">
        <v>248</v>
      </c>
      <c r="C121" s="75" t="s">
        <v>249</v>
      </c>
      <c r="D121" s="70">
        <v>467.97</v>
      </c>
      <c r="E121" s="71">
        <f t="shared" si="35"/>
        <v>538.49307900000008</v>
      </c>
      <c r="F121" s="71">
        <f t="shared" si="36"/>
        <v>538.49307900000008</v>
      </c>
      <c r="G121" s="63">
        <v>15.2</v>
      </c>
      <c r="H121" s="63">
        <v>15.2</v>
      </c>
      <c r="I121" s="62">
        <f t="shared" si="37"/>
        <v>7113.1440000000002</v>
      </c>
      <c r="J121" s="64">
        <v>100</v>
      </c>
      <c r="K121" s="64">
        <v>1890.24</v>
      </c>
      <c r="L121" s="62">
        <f t="shared" si="26"/>
        <v>9103.384</v>
      </c>
      <c r="M121" s="64">
        <f t="shared" ref="M121:M144" si="39">I121*1%</f>
        <v>71.131439999999998</v>
      </c>
      <c r="N121" s="62">
        <v>203.77</v>
      </c>
      <c r="O121" s="62">
        <v>1089.1199999999999</v>
      </c>
      <c r="P121" s="62"/>
      <c r="Q121" s="62">
        <v>20</v>
      </c>
      <c r="R121" s="62"/>
      <c r="S121" s="62">
        <f>I121*5%</f>
        <v>355.65720000000005</v>
      </c>
      <c r="T121" s="62"/>
      <c r="U121" s="62"/>
      <c r="V121" s="66">
        <f t="shared" si="27"/>
        <v>375.65720000000005</v>
      </c>
      <c r="W121" s="64">
        <f t="shared" si="28"/>
        <v>1739.6786400000001</v>
      </c>
      <c r="X121" s="73">
        <f t="shared" si="38"/>
        <v>7363.7053599999999</v>
      </c>
      <c r="Y121" s="76"/>
    </row>
    <row r="122" spans="1:25" s="67" customFormat="1" ht="39.950000000000003" customHeight="1" x14ac:dyDescent="0.3">
      <c r="A122" s="68">
        <f t="shared" ref="A122:A144" si="40">A121+1</f>
        <v>94</v>
      </c>
      <c r="B122" s="59" t="s">
        <v>250</v>
      </c>
      <c r="C122" s="75" t="s">
        <v>251</v>
      </c>
      <c r="D122" s="70">
        <v>337.42</v>
      </c>
      <c r="E122" s="71">
        <f t="shared" si="35"/>
        <v>388.26919400000003</v>
      </c>
      <c r="F122" s="71">
        <f t="shared" si="36"/>
        <v>388.26919400000003</v>
      </c>
      <c r="G122" s="63">
        <v>15.2</v>
      </c>
      <c r="H122" s="63">
        <v>15.2</v>
      </c>
      <c r="I122" s="62">
        <f t="shared" si="37"/>
        <v>5128.7839999999997</v>
      </c>
      <c r="J122" s="64">
        <v>100</v>
      </c>
      <c r="K122" s="64">
        <v>2205.2800000000002</v>
      </c>
      <c r="L122" s="62">
        <f t="shared" si="26"/>
        <v>7434.0640000000003</v>
      </c>
      <c r="M122" s="64">
        <f t="shared" si="39"/>
        <v>51.287839999999996</v>
      </c>
      <c r="N122" s="62">
        <v>141.25</v>
      </c>
      <c r="O122" s="62">
        <v>746.65</v>
      </c>
      <c r="P122" s="62"/>
      <c r="Q122" s="62"/>
      <c r="R122" s="62">
        <v>200</v>
      </c>
      <c r="S122" s="62"/>
      <c r="T122" s="62"/>
      <c r="U122" s="62">
        <v>530</v>
      </c>
      <c r="V122" s="66">
        <f t="shared" si="27"/>
        <v>730</v>
      </c>
      <c r="W122" s="64">
        <f t="shared" si="28"/>
        <v>1669.1878400000001</v>
      </c>
      <c r="X122" s="73">
        <f t="shared" si="38"/>
        <v>5764.8761599999998</v>
      </c>
      <c r="Y122" s="76"/>
    </row>
    <row r="123" spans="1:25" s="67" customFormat="1" ht="39.950000000000003" customHeight="1" x14ac:dyDescent="0.3">
      <c r="A123" s="68">
        <f t="shared" si="40"/>
        <v>95</v>
      </c>
      <c r="B123" s="59" t="s">
        <v>252</v>
      </c>
      <c r="C123" s="75" t="s">
        <v>253</v>
      </c>
      <c r="D123" s="70">
        <v>382.2</v>
      </c>
      <c r="E123" s="71">
        <f t="shared" si="35"/>
        <v>439.79754000000003</v>
      </c>
      <c r="F123" s="71">
        <f t="shared" si="36"/>
        <v>439.79754000000003</v>
      </c>
      <c r="G123" s="63">
        <v>15.2</v>
      </c>
      <c r="H123" s="63">
        <v>15.2</v>
      </c>
      <c r="I123" s="62">
        <f t="shared" si="37"/>
        <v>5809.44</v>
      </c>
      <c r="J123" s="64">
        <v>100</v>
      </c>
      <c r="K123" s="64">
        <v>1890.24</v>
      </c>
      <c r="L123" s="62">
        <f t="shared" si="26"/>
        <v>7799.6799999999994</v>
      </c>
      <c r="M123" s="64">
        <f t="shared" si="39"/>
        <v>58.0944</v>
      </c>
      <c r="N123" s="62">
        <v>162.69999999999999</v>
      </c>
      <c r="O123" s="62">
        <v>812.16</v>
      </c>
      <c r="P123" s="62"/>
      <c r="Q123" s="62">
        <v>20</v>
      </c>
      <c r="R123" s="62"/>
      <c r="S123" s="62">
        <f>I123*5%</f>
        <v>290.47199999999998</v>
      </c>
      <c r="T123" s="62"/>
      <c r="U123" s="62">
        <v>1150</v>
      </c>
      <c r="V123" s="66">
        <f t="shared" si="27"/>
        <v>1460.472</v>
      </c>
      <c r="W123" s="64">
        <f t="shared" si="28"/>
        <v>2493.4264000000003</v>
      </c>
      <c r="X123" s="73">
        <f t="shared" si="38"/>
        <v>5306.2535999999991</v>
      </c>
      <c r="Y123" s="80"/>
    </row>
    <row r="124" spans="1:25" s="67" customFormat="1" ht="39.950000000000003" customHeight="1" x14ac:dyDescent="0.3">
      <c r="A124" s="68">
        <f t="shared" si="40"/>
        <v>96</v>
      </c>
      <c r="B124" s="59" t="s">
        <v>254</v>
      </c>
      <c r="C124" s="75" t="s">
        <v>255</v>
      </c>
      <c r="D124" s="70">
        <v>337.42</v>
      </c>
      <c r="E124" s="71">
        <f t="shared" si="35"/>
        <v>388.26919400000003</v>
      </c>
      <c r="F124" s="71">
        <f t="shared" si="36"/>
        <v>388.26919400000003</v>
      </c>
      <c r="G124" s="63">
        <v>15.2</v>
      </c>
      <c r="H124" s="63">
        <v>15.2</v>
      </c>
      <c r="I124" s="62">
        <f t="shared" si="37"/>
        <v>5128.7839999999997</v>
      </c>
      <c r="J124" s="64">
        <v>100</v>
      </c>
      <c r="K124" s="64">
        <v>1575.2</v>
      </c>
      <c r="L124" s="62">
        <f t="shared" si="26"/>
        <v>6803.9839999999995</v>
      </c>
      <c r="M124" s="64">
        <f t="shared" si="39"/>
        <v>51.287839999999996</v>
      </c>
      <c r="N124" s="62">
        <v>141.25</v>
      </c>
      <c r="O124" s="62">
        <v>633.74</v>
      </c>
      <c r="P124" s="62"/>
      <c r="Q124" s="62"/>
      <c r="R124" s="62">
        <v>1200</v>
      </c>
      <c r="S124" s="62"/>
      <c r="T124" s="62"/>
      <c r="U124" s="62"/>
      <c r="V124" s="66">
        <f t="shared" si="27"/>
        <v>1200</v>
      </c>
      <c r="W124" s="64">
        <f t="shared" si="28"/>
        <v>2026.27784</v>
      </c>
      <c r="X124" s="73">
        <f t="shared" si="38"/>
        <v>4777.7061599999997</v>
      </c>
      <c r="Y124" s="76"/>
    </row>
    <row r="125" spans="1:25" s="67" customFormat="1" ht="39.950000000000003" customHeight="1" x14ac:dyDescent="0.3">
      <c r="A125" s="68">
        <f>A124+1</f>
        <v>97</v>
      </c>
      <c r="B125" s="59" t="s">
        <v>256</v>
      </c>
      <c r="C125" s="75" t="s">
        <v>257</v>
      </c>
      <c r="D125" s="70">
        <v>337.42</v>
      </c>
      <c r="E125" s="71">
        <f t="shared" si="35"/>
        <v>388.26919400000003</v>
      </c>
      <c r="F125" s="71">
        <f t="shared" si="36"/>
        <v>388.26919400000003</v>
      </c>
      <c r="G125" s="63">
        <v>15.2</v>
      </c>
      <c r="H125" s="63">
        <v>15.2</v>
      </c>
      <c r="I125" s="62">
        <f t="shared" si="37"/>
        <v>5128.7839999999997</v>
      </c>
      <c r="J125" s="64">
        <v>100</v>
      </c>
      <c r="K125" s="64">
        <v>1575.2</v>
      </c>
      <c r="L125" s="62">
        <f t="shared" si="26"/>
        <v>6803.9839999999995</v>
      </c>
      <c r="M125" s="64">
        <f t="shared" si="39"/>
        <v>51.287839999999996</v>
      </c>
      <c r="N125" s="62">
        <v>141.25</v>
      </c>
      <c r="O125" s="62">
        <v>633.74</v>
      </c>
      <c r="P125" s="62"/>
      <c r="Q125" s="62"/>
      <c r="R125" s="62"/>
      <c r="S125" s="62"/>
      <c r="T125" s="62"/>
      <c r="U125" s="62"/>
      <c r="V125" s="66">
        <f t="shared" si="27"/>
        <v>0</v>
      </c>
      <c r="W125" s="64">
        <f t="shared" si="28"/>
        <v>826.27783999999997</v>
      </c>
      <c r="X125" s="73">
        <f t="shared" si="38"/>
        <v>5977.7061599999997</v>
      </c>
      <c r="Y125" s="76"/>
    </row>
    <row r="126" spans="1:25" s="67" customFormat="1" ht="39.950000000000003" customHeight="1" x14ac:dyDescent="0.3">
      <c r="A126" s="68">
        <f t="shared" si="40"/>
        <v>98</v>
      </c>
      <c r="B126" s="59" t="s">
        <v>258</v>
      </c>
      <c r="C126" s="75" t="s">
        <v>259</v>
      </c>
      <c r="D126" s="70">
        <v>337.42</v>
      </c>
      <c r="E126" s="71">
        <f t="shared" si="35"/>
        <v>388.26919400000003</v>
      </c>
      <c r="F126" s="71">
        <f t="shared" si="36"/>
        <v>388.26919400000003</v>
      </c>
      <c r="G126" s="63">
        <v>15.2</v>
      </c>
      <c r="H126" s="63">
        <v>15.2</v>
      </c>
      <c r="I126" s="62">
        <f t="shared" si="37"/>
        <v>5128.7839999999997</v>
      </c>
      <c r="J126" s="64">
        <v>100</v>
      </c>
      <c r="K126" s="64">
        <v>1890.24</v>
      </c>
      <c r="L126" s="62">
        <f t="shared" si="26"/>
        <v>7119.0239999999994</v>
      </c>
      <c r="M126" s="64">
        <f t="shared" si="39"/>
        <v>51.287839999999996</v>
      </c>
      <c r="N126" s="62">
        <v>141.25</v>
      </c>
      <c r="O126" s="62">
        <v>690.2</v>
      </c>
      <c r="P126" s="62"/>
      <c r="Q126" s="62"/>
      <c r="R126" s="62">
        <v>200</v>
      </c>
      <c r="S126" s="62"/>
      <c r="T126" s="62"/>
      <c r="U126" s="62"/>
      <c r="V126" s="66">
        <f t="shared" si="27"/>
        <v>200</v>
      </c>
      <c r="W126" s="64">
        <f t="shared" si="28"/>
        <v>1082.73784</v>
      </c>
      <c r="X126" s="73">
        <f t="shared" si="38"/>
        <v>6036.2861599999997</v>
      </c>
      <c r="Y126" s="76"/>
    </row>
    <row r="127" spans="1:25" s="67" customFormat="1" ht="39.950000000000003" customHeight="1" x14ac:dyDescent="0.3">
      <c r="A127" s="68">
        <f t="shared" si="40"/>
        <v>99</v>
      </c>
      <c r="B127" s="59" t="s">
        <v>260</v>
      </c>
      <c r="C127" s="75" t="s">
        <v>261</v>
      </c>
      <c r="D127" s="70">
        <v>337.42</v>
      </c>
      <c r="E127" s="71">
        <f t="shared" si="35"/>
        <v>388.26919400000003</v>
      </c>
      <c r="F127" s="71">
        <f t="shared" si="36"/>
        <v>388.26919400000003</v>
      </c>
      <c r="G127" s="68">
        <v>15.2</v>
      </c>
      <c r="H127" s="63">
        <v>15.2</v>
      </c>
      <c r="I127" s="62">
        <f t="shared" si="37"/>
        <v>5128.7839999999997</v>
      </c>
      <c r="J127" s="64">
        <v>100</v>
      </c>
      <c r="K127" s="64">
        <v>945.12</v>
      </c>
      <c r="L127" s="62">
        <f t="shared" si="26"/>
        <v>6173.9039999999995</v>
      </c>
      <c r="M127" s="64">
        <f t="shared" si="39"/>
        <v>51.287839999999996</v>
      </c>
      <c r="N127" s="62">
        <v>141.25</v>
      </c>
      <c r="O127" s="62">
        <v>528.4</v>
      </c>
      <c r="P127" s="62"/>
      <c r="Q127" s="62">
        <v>20</v>
      </c>
      <c r="R127" s="62"/>
      <c r="S127" s="62">
        <f>I127*5%</f>
        <v>256.43919999999997</v>
      </c>
      <c r="T127" s="62"/>
      <c r="U127" s="62"/>
      <c r="V127" s="66">
        <f t="shared" si="27"/>
        <v>276.43919999999997</v>
      </c>
      <c r="W127" s="64">
        <f t="shared" si="28"/>
        <v>997.37703999999985</v>
      </c>
      <c r="X127" s="73">
        <f t="shared" si="38"/>
        <v>5176.5269599999992</v>
      </c>
      <c r="Y127" s="80"/>
    </row>
    <row r="128" spans="1:25" s="67" customFormat="1" ht="39.950000000000003" customHeight="1" x14ac:dyDescent="0.3">
      <c r="A128" s="68">
        <f>A127+1</f>
        <v>100</v>
      </c>
      <c r="B128" s="59" t="s">
        <v>262</v>
      </c>
      <c r="C128" s="75" t="s">
        <v>263</v>
      </c>
      <c r="D128" s="70">
        <v>337.42</v>
      </c>
      <c r="E128" s="71">
        <f t="shared" si="35"/>
        <v>388.26919400000003</v>
      </c>
      <c r="F128" s="71">
        <f t="shared" si="36"/>
        <v>388.26919400000003</v>
      </c>
      <c r="G128" s="63">
        <v>15.2</v>
      </c>
      <c r="H128" s="63">
        <v>15.2</v>
      </c>
      <c r="I128" s="62">
        <f t="shared" si="37"/>
        <v>5128.7839999999997</v>
      </c>
      <c r="J128" s="64">
        <v>100</v>
      </c>
      <c r="K128" s="64">
        <v>1260.1600000000001</v>
      </c>
      <c r="L128" s="62">
        <f t="shared" si="26"/>
        <v>6488.9439999999995</v>
      </c>
      <c r="M128" s="64">
        <f t="shared" si="39"/>
        <v>51.287839999999996</v>
      </c>
      <c r="N128" s="62">
        <v>141.25</v>
      </c>
      <c r="O128" s="62">
        <v>578.79999999999995</v>
      </c>
      <c r="P128" s="62"/>
      <c r="Q128" s="62">
        <v>20</v>
      </c>
      <c r="R128" s="62"/>
      <c r="S128" s="62">
        <f>I128*5%</f>
        <v>256.43919999999997</v>
      </c>
      <c r="T128" s="62"/>
      <c r="U128" s="62"/>
      <c r="V128" s="66">
        <f t="shared" si="27"/>
        <v>276.43919999999997</v>
      </c>
      <c r="W128" s="64">
        <f t="shared" si="28"/>
        <v>1047.7770399999999</v>
      </c>
      <c r="X128" s="73">
        <f t="shared" si="38"/>
        <v>5441.1669599999996</v>
      </c>
      <c r="Y128" s="80"/>
    </row>
    <row r="129" spans="1:25" s="67" customFormat="1" ht="39.950000000000003" customHeight="1" x14ac:dyDescent="0.3">
      <c r="A129" s="68">
        <f t="shared" si="40"/>
        <v>101</v>
      </c>
      <c r="B129" s="59" t="s">
        <v>264</v>
      </c>
      <c r="C129" s="75" t="s">
        <v>265</v>
      </c>
      <c r="D129" s="70">
        <v>315.04000000000002</v>
      </c>
      <c r="E129" s="71">
        <f t="shared" si="35"/>
        <v>362.51652800000005</v>
      </c>
      <c r="F129" s="71">
        <f t="shared" si="36"/>
        <v>362.51652800000005</v>
      </c>
      <c r="G129" s="63">
        <v>15.2</v>
      </c>
      <c r="H129" s="63">
        <v>15.2</v>
      </c>
      <c r="I129" s="62">
        <f t="shared" si="37"/>
        <v>4788.6080000000002</v>
      </c>
      <c r="J129" s="64">
        <v>100</v>
      </c>
      <c r="K129" s="64">
        <v>2205.2800000000002</v>
      </c>
      <c r="L129" s="62">
        <f t="shared" si="26"/>
        <v>7093.8880000000008</v>
      </c>
      <c r="M129" s="64">
        <f t="shared" si="39"/>
        <v>47.88608</v>
      </c>
      <c r="N129" s="62">
        <v>130.47</v>
      </c>
      <c r="O129" s="62">
        <v>685.4</v>
      </c>
      <c r="P129" s="62"/>
      <c r="Q129" s="62">
        <v>20</v>
      </c>
      <c r="R129" s="62"/>
      <c r="S129" s="62">
        <f>I129*5%</f>
        <v>239.43040000000002</v>
      </c>
      <c r="T129" s="62"/>
      <c r="U129" s="62">
        <v>420</v>
      </c>
      <c r="V129" s="66">
        <f t="shared" si="27"/>
        <v>679.43039999999996</v>
      </c>
      <c r="W129" s="64">
        <f t="shared" si="28"/>
        <v>1543.1864800000001</v>
      </c>
      <c r="X129" s="73">
        <f t="shared" si="38"/>
        <v>5550.7015200000005</v>
      </c>
      <c r="Y129" s="76"/>
    </row>
    <row r="130" spans="1:25" s="67" customFormat="1" ht="39.950000000000003" customHeight="1" x14ac:dyDescent="0.3">
      <c r="A130" s="68">
        <f t="shared" si="40"/>
        <v>102</v>
      </c>
      <c r="B130" s="59" t="s">
        <v>266</v>
      </c>
      <c r="C130" s="75" t="s">
        <v>267</v>
      </c>
      <c r="D130" s="70">
        <v>315.04000000000002</v>
      </c>
      <c r="E130" s="71">
        <f t="shared" si="35"/>
        <v>362.51652800000005</v>
      </c>
      <c r="F130" s="71">
        <f t="shared" si="36"/>
        <v>362.51652800000005</v>
      </c>
      <c r="G130" s="63">
        <v>15.2</v>
      </c>
      <c r="H130" s="63">
        <v>15.2</v>
      </c>
      <c r="I130" s="62">
        <f t="shared" si="37"/>
        <v>4788.6080000000002</v>
      </c>
      <c r="J130" s="64">
        <v>100</v>
      </c>
      <c r="K130" s="64"/>
      <c r="L130" s="62">
        <f t="shared" si="26"/>
        <v>4888.6080000000002</v>
      </c>
      <c r="M130" s="64">
        <f t="shared" si="39"/>
        <v>47.88608</v>
      </c>
      <c r="N130" s="62">
        <v>130.47</v>
      </c>
      <c r="O130" s="62">
        <v>124.95</v>
      </c>
      <c r="P130" s="62"/>
      <c r="Q130" s="62"/>
      <c r="R130" s="62">
        <v>200</v>
      </c>
      <c r="S130" s="62"/>
      <c r="T130" s="62"/>
      <c r="U130" s="62"/>
      <c r="V130" s="66">
        <f t="shared" si="27"/>
        <v>200</v>
      </c>
      <c r="W130" s="64">
        <f t="shared" si="28"/>
        <v>503.30608000000001</v>
      </c>
      <c r="X130" s="73">
        <f t="shared" si="38"/>
        <v>4385.3019199999999</v>
      </c>
      <c r="Y130" s="76"/>
    </row>
    <row r="131" spans="1:25" s="67" customFormat="1" ht="39.950000000000003" customHeight="1" x14ac:dyDescent="0.3">
      <c r="A131" s="68">
        <f t="shared" si="40"/>
        <v>103</v>
      </c>
      <c r="B131" s="59" t="s">
        <v>268</v>
      </c>
      <c r="C131" s="75" t="s">
        <v>269</v>
      </c>
      <c r="D131" s="70">
        <v>315.04000000000002</v>
      </c>
      <c r="E131" s="71">
        <f t="shared" si="35"/>
        <v>362.51652800000005</v>
      </c>
      <c r="F131" s="71">
        <f t="shared" si="36"/>
        <v>362.51652800000005</v>
      </c>
      <c r="G131" s="63">
        <v>15.2</v>
      </c>
      <c r="H131" s="63">
        <v>15.2</v>
      </c>
      <c r="I131" s="62">
        <f t="shared" si="37"/>
        <v>4788.6080000000002</v>
      </c>
      <c r="J131" s="64">
        <v>100</v>
      </c>
      <c r="K131" s="64">
        <v>2205.2800000000002</v>
      </c>
      <c r="L131" s="62">
        <f t="shared" si="26"/>
        <v>7093.8880000000008</v>
      </c>
      <c r="M131" s="64">
        <f t="shared" si="39"/>
        <v>47.88608</v>
      </c>
      <c r="N131" s="62">
        <v>130.47</v>
      </c>
      <c r="O131" s="62">
        <v>685.4</v>
      </c>
      <c r="P131" s="62"/>
      <c r="Q131" s="62">
        <v>20</v>
      </c>
      <c r="R131" s="62"/>
      <c r="S131" s="62">
        <f>I131*5%</f>
        <v>239.43040000000002</v>
      </c>
      <c r="T131" s="62"/>
      <c r="U131" s="62">
        <v>575</v>
      </c>
      <c r="V131" s="66">
        <f t="shared" si="27"/>
        <v>834.43039999999996</v>
      </c>
      <c r="W131" s="64">
        <f t="shared" si="28"/>
        <v>1698.1864800000001</v>
      </c>
      <c r="X131" s="73">
        <f t="shared" si="38"/>
        <v>5395.7015200000005</v>
      </c>
      <c r="Y131" s="76"/>
    </row>
    <row r="132" spans="1:25" s="67" customFormat="1" ht="39.950000000000003" customHeight="1" x14ac:dyDescent="0.3">
      <c r="A132" s="68">
        <f t="shared" si="40"/>
        <v>104</v>
      </c>
      <c r="B132" s="59" t="s">
        <v>270</v>
      </c>
      <c r="C132" s="75" t="s">
        <v>271</v>
      </c>
      <c r="D132" s="70">
        <v>315.04000000000002</v>
      </c>
      <c r="E132" s="71">
        <f t="shared" si="35"/>
        <v>362.51652800000005</v>
      </c>
      <c r="F132" s="71">
        <f t="shared" si="36"/>
        <v>362.51652800000005</v>
      </c>
      <c r="G132" s="63">
        <v>15.2</v>
      </c>
      <c r="H132" s="63">
        <v>15.2</v>
      </c>
      <c r="I132" s="62">
        <f t="shared" si="37"/>
        <v>4788.6080000000002</v>
      </c>
      <c r="J132" s="64">
        <v>100</v>
      </c>
      <c r="K132" s="64">
        <v>1890.24</v>
      </c>
      <c r="L132" s="62">
        <f t="shared" si="26"/>
        <v>6778.848</v>
      </c>
      <c r="M132" s="64">
        <f t="shared" si="39"/>
        <v>47.88608</v>
      </c>
      <c r="N132" s="62">
        <v>130.47</v>
      </c>
      <c r="O132" s="62">
        <v>628.94000000000005</v>
      </c>
      <c r="P132" s="62"/>
      <c r="Q132" s="62">
        <v>20</v>
      </c>
      <c r="R132" s="62"/>
      <c r="S132" s="62">
        <f>I132*5%</f>
        <v>239.43040000000002</v>
      </c>
      <c r="T132" s="62"/>
      <c r="U132" s="62">
        <v>575</v>
      </c>
      <c r="V132" s="66">
        <f t="shared" si="27"/>
        <v>834.43039999999996</v>
      </c>
      <c r="W132" s="64">
        <f t="shared" si="28"/>
        <v>1641.72648</v>
      </c>
      <c r="X132" s="73">
        <f t="shared" si="38"/>
        <v>5137.1215199999997</v>
      </c>
      <c r="Y132" s="76"/>
    </row>
    <row r="133" spans="1:25" s="67" customFormat="1" ht="39.950000000000003" customHeight="1" x14ac:dyDescent="0.3">
      <c r="A133" s="68">
        <f t="shared" si="40"/>
        <v>105</v>
      </c>
      <c r="B133" s="59" t="s">
        <v>272</v>
      </c>
      <c r="C133" s="75" t="s">
        <v>273</v>
      </c>
      <c r="D133" s="70">
        <v>315.04000000000002</v>
      </c>
      <c r="E133" s="71">
        <f t="shared" si="35"/>
        <v>362.51652800000005</v>
      </c>
      <c r="F133" s="71">
        <f t="shared" si="36"/>
        <v>362.51652800000005</v>
      </c>
      <c r="G133" s="63">
        <v>15.2</v>
      </c>
      <c r="H133" s="63">
        <v>15.2</v>
      </c>
      <c r="I133" s="62">
        <f t="shared" si="37"/>
        <v>4788.6080000000002</v>
      </c>
      <c r="J133" s="64">
        <v>100</v>
      </c>
      <c r="K133" s="64">
        <v>1260.1600000000001</v>
      </c>
      <c r="L133" s="62">
        <f t="shared" si="26"/>
        <v>6148.768</v>
      </c>
      <c r="M133" s="64">
        <f t="shared" si="39"/>
        <v>47.88608</v>
      </c>
      <c r="N133" s="62">
        <v>130.47</v>
      </c>
      <c r="O133" s="62">
        <v>524.11</v>
      </c>
      <c r="P133" s="62"/>
      <c r="Q133" s="62">
        <v>20</v>
      </c>
      <c r="R133" s="62"/>
      <c r="S133" s="62">
        <f>I133*5%</f>
        <v>239.43040000000002</v>
      </c>
      <c r="T133" s="62"/>
      <c r="U133" s="62"/>
      <c r="V133" s="66">
        <f t="shared" si="27"/>
        <v>259.43040000000002</v>
      </c>
      <c r="W133" s="64">
        <f t="shared" si="28"/>
        <v>961.89648000000011</v>
      </c>
      <c r="X133" s="73">
        <f t="shared" si="38"/>
        <v>5186.8715199999997</v>
      </c>
      <c r="Y133" s="80"/>
    </row>
    <row r="134" spans="1:25" s="67" customFormat="1" ht="39.950000000000003" customHeight="1" x14ac:dyDescent="0.3">
      <c r="A134" s="68">
        <f t="shared" si="40"/>
        <v>106</v>
      </c>
      <c r="B134" s="59" t="s">
        <v>274</v>
      </c>
      <c r="C134" s="75" t="s">
        <v>275</v>
      </c>
      <c r="D134" s="70">
        <v>337.42</v>
      </c>
      <c r="E134" s="71">
        <f t="shared" si="35"/>
        <v>388.26919400000003</v>
      </c>
      <c r="F134" s="71">
        <f t="shared" si="36"/>
        <v>388.26919400000003</v>
      </c>
      <c r="G134" s="68">
        <v>15.2</v>
      </c>
      <c r="H134" s="63">
        <v>15.2</v>
      </c>
      <c r="I134" s="62">
        <f t="shared" si="37"/>
        <v>5128.7839999999997</v>
      </c>
      <c r="J134" s="64">
        <v>100</v>
      </c>
      <c r="K134" s="64">
        <v>945.12</v>
      </c>
      <c r="L134" s="62">
        <f t="shared" si="26"/>
        <v>6173.9039999999995</v>
      </c>
      <c r="M134" s="64">
        <f t="shared" si="39"/>
        <v>51.287839999999996</v>
      </c>
      <c r="N134" s="62">
        <v>141.25</v>
      </c>
      <c r="O134" s="62">
        <v>528.4</v>
      </c>
      <c r="P134" s="62"/>
      <c r="Q134" s="62">
        <v>20</v>
      </c>
      <c r="R134" s="62"/>
      <c r="S134" s="62">
        <f>I134*5%</f>
        <v>256.43919999999997</v>
      </c>
      <c r="T134" s="62"/>
      <c r="U134" s="62"/>
      <c r="V134" s="66">
        <f t="shared" si="27"/>
        <v>276.43919999999997</v>
      </c>
      <c r="W134" s="64">
        <f t="shared" si="28"/>
        <v>997.37703999999985</v>
      </c>
      <c r="X134" s="73">
        <f t="shared" si="38"/>
        <v>5176.5269599999992</v>
      </c>
      <c r="Y134" s="80"/>
    </row>
    <row r="135" spans="1:25" s="67" customFormat="1" ht="39.950000000000003" customHeight="1" x14ac:dyDescent="0.3">
      <c r="A135" s="68">
        <f>A134+1</f>
        <v>107</v>
      </c>
      <c r="B135" s="59" t="s">
        <v>276</v>
      </c>
      <c r="C135" s="75" t="s">
        <v>277</v>
      </c>
      <c r="D135" s="70">
        <v>337.42</v>
      </c>
      <c r="E135" s="71">
        <f t="shared" si="35"/>
        <v>388.26919400000003</v>
      </c>
      <c r="F135" s="71">
        <f t="shared" si="36"/>
        <v>388.26919400000003</v>
      </c>
      <c r="G135" s="63">
        <v>15.2</v>
      </c>
      <c r="H135" s="63">
        <v>15.2</v>
      </c>
      <c r="I135" s="62">
        <f t="shared" si="37"/>
        <v>5128.7839999999997</v>
      </c>
      <c r="J135" s="64">
        <v>100</v>
      </c>
      <c r="K135" s="64"/>
      <c r="L135" s="62">
        <f t="shared" si="26"/>
        <v>5228.7839999999997</v>
      </c>
      <c r="M135" s="64">
        <f t="shared" si="39"/>
        <v>51.287839999999996</v>
      </c>
      <c r="N135" s="62">
        <v>130.47</v>
      </c>
      <c r="O135" s="62">
        <v>399.46</v>
      </c>
      <c r="P135" s="62"/>
      <c r="Q135" s="62"/>
      <c r="R135" s="62"/>
      <c r="S135" s="62"/>
      <c r="T135" s="62"/>
      <c r="U135" s="62"/>
      <c r="V135" s="66">
        <f t="shared" si="27"/>
        <v>0</v>
      </c>
      <c r="W135" s="64">
        <f t="shared" si="28"/>
        <v>581.21784000000002</v>
      </c>
      <c r="X135" s="73">
        <f t="shared" si="38"/>
        <v>4647.5661599999994</v>
      </c>
      <c r="Y135" s="80"/>
    </row>
    <row r="136" spans="1:25" s="67" customFormat="1" ht="39.950000000000003" customHeight="1" x14ac:dyDescent="0.3">
      <c r="A136" s="68">
        <f>A135+1</f>
        <v>108</v>
      </c>
      <c r="B136" s="59" t="s">
        <v>278</v>
      </c>
      <c r="C136" s="75" t="s">
        <v>279</v>
      </c>
      <c r="D136" s="70">
        <v>315.04000000000002</v>
      </c>
      <c r="E136" s="71">
        <f>D136*1.1507</f>
        <v>362.51652800000005</v>
      </c>
      <c r="F136" s="71">
        <f t="shared" si="36"/>
        <v>362.51652800000005</v>
      </c>
      <c r="G136" s="63">
        <v>15.2</v>
      </c>
      <c r="H136" s="63">
        <v>0</v>
      </c>
      <c r="I136" s="62">
        <f>D136*H136</f>
        <v>0</v>
      </c>
      <c r="J136" s="64">
        <v>0</v>
      </c>
      <c r="K136" s="64"/>
      <c r="L136" s="62">
        <f t="shared" si="26"/>
        <v>0</v>
      </c>
      <c r="M136" s="64">
        <f t="shared" si="39"/>
        <v>0</v>
      </c>
      <c r="N136" s="62">
        <v>0</v>
      </c>
      <c r="O136" s="62">
        <v>0</v>
      </c>
      <c r="P136" s="62"/>
      <c r="Q136" s="62">
        <v>0</v>
      </c>
      <c r="R136" s="62"/>
      <c r="S136" s="62"/>
      <c r="T136" s="62"/>
      <c r="U136" s="62"/>
      <c r="V136" s="66">
        <f t="shared" si="27"/>
        <v>0</v>
      </c>
      <c r="W136" s="64">
        <f t="shared" si="28"/>
        <v>0</v>
      </c>
      <c r="X136" s="73">
        <f t="shared" si="38"/>
        <v>0</v>
      </c>
      <c r="Y136" s="76"/>
    </row>
    <row r="137" spans="1:25" s="67" customFormat="1" ht="39.950000000000003" customHeight="1" x14ac:dyDescent="0.3">
      <c r="A137" s="68">
        <f>A136+1</f>
        <v>109</v>
      </c>
      <c r="B137" s="59" t="s">
        <v>278</v>
      </c>
      <c r="C137" s="75" t="s">
        <v>280</v>
      </c>
      <c r="D137" s="70">
        <v>315.04000000000002</v>
      </c>
      <c r="E137" s="71">
        <f>D137*1.1507</f>
        <v>362.51652800000005</v>
      </c>
      <c r="F137" s="71">
        <f t="shared" si="36"/>
        <v>362.51652800000005</v>
      </c>
      <c r="G137" s="63">
        <v>15.2</v>
      </c>
      <c r="H137" s="63">
        <v>15.2</v>
      </c>
      <c r="I137" s="62">
        <f>D137*H137</f>
        <v>4788.6080000000002</v>
      </c>
      <c r="J137" s="64">
        <v>100</v>
      </c>
      <c r="K137" s="64"/>
      <c r="L137" s="62">
        <f t="shared" si="26"/>
        <v>4888.6080000000002</v>
      </c>
      <c r="M137" s="64">
        <f t="shared" si="39"/>
        <v>47.88608</v>
      </c>
      <c r="N137" s="62">
        <v>127.09</v>
      </c>
      <c r="O137" s="62">
        <v>124.95</v>
      </c>
      <c r="P137" s="62"/>
      <c r="Q137" s="62">
        <v>20</v>
      </c>
      <c r="R137" s="62"/>
      <c r="S137" s="62">
        <f>I137*5%</f>
        <v>239.43040000000002</v>
      </c>
      <c r="T137" s="62"/>
      <c r="U137" s="62"/>
      <c r="V137" s="66">
        <f t="shared" si="27"/>
        <v>259.43040000000002</v>
      </c>
      <c r="W137" s="64">
        <f t="shared" si="28"/>
        <v>559.35648000000003</v>
      </c>
      <c r="X137" s="73">
        <f t="shared" si="38"/>
        <v>4329.2515199999998</v>
      </c>
      <c r="Y137" s="76"/>
    </row>
    <row r="138" spans="1:25" s="67" customFormat="1" ht="39.950000000000003" customHeight="1" x14ac:dyDescent="0.3">
      <c r="A138" s="68">
        <f>A137+1</f>
        <v>110</v>
      </c>
      <c r="B138" s="59" t="s">
        <v>281</v>
      </c>
      <c r="C138" s="75" t="s">
        <v>282</v>
      </c>
      <c r="D138" s="70">
        <v>315.04000000000002</v>
      </c>
      <c r="E138" s="71">
        <f t="shared" si="35"/>
        <v>362.51652800000005</v>
      </c>
      <c r="F138" s="71">
        <f t="shared" si="36"/>
        <v>362.51652800000005</v>
      </c>
      <c r="G138" s="63">
        <v>15.2</v>
      </c>
      <c r="H138" s="63">
        <v>15.2</v>
      </c>
      <c r="I138" s="62">
        <f t="shared" si="37"/>
        <v>4788.6080000000002</v>
      </c>
      <c r="J138" s="64">
        <v>100</v>
      </c>
      <c r="K138" s="64">
        <v>1575.2</v>
      </c>
      <c r="L138" s="62">
        <f t="shared" si="26"/>
        <v>6463.808</v>
      </c>
      <c r="M138" s="64">
        <f t="shared" si="39"/>
        <v>47.88608</v>
      </c>
      <c r="N138" s="62">
        <v>117.92</v>
      </c>
      <c r="O138" s="62">
        <v>513.66</v>
      </c>
      <c r="P138" s="62"/>
      <c r="Q138" s="62">
        <v>20</v>
      </c>
      <c r="R138" s="62"/>
      <c r="S138" s="62">
        <f>I138*5%</f>
        <v>239.43040000000002</v>
      </c>
      <c r="T138" s="62"/>
      <c r="U138" s="62"/>
      <c r="V138" s="66">
        <f t="shared" si="27"/>
        <v>259.43040000000002</v>
      </c>
      <c r="W138" s="64">
        <f t="shared" si="28"/>
        <v>938.89647999999988</v>
      </c>
      <c r="X138" s="73">
        <f t="shared" si="38"/>
        <v>5524.9115199999997</v>
      </c>
      <c r="Y138" s="76"/>
    </row>
    <row r="139" spans="1:25" s="67" customFormat="1" ht="39.950000000000003" customHeight="1" x14ac:dyDescent="0.3">
      <c r="A139" s="68">
        <f t="shared" si="40"/>
        <v>111</v>
      </c>
      <c r="B139" s="59" t="s">
        <v>283</v>
      </c>
      <c r="C139" s="75" t="s">
        <v>284</v>
      </c>
      <c r="D139" s="70">
        <v>337.42</v>
      </c>
      <c r="E139" s="71">
        <f t="shared" si="35"/>
        <v>388.26919400000003</v>
      </c>
      <c r="F139" s="71">
        <f t="shared" si="36"/>
        <v>388.26919400000003</v>
      </c>
      <c r="G139" s="63">
        <v>15.2</v>
      </c>
      <c r="H139" s="63">
        <v>15.2</v>
      </c>
      <c r="I139" s="62">
        <f t="shared" si="37"/>
        <v>5128.7839999999997</v>
      </c>
      <c r="J139" s="64">
        <v>100</v>
      </c>
      <c r="K139" s="64">
        <v>945.12</v>
      </c>
      <c r="L139" s="62">
        <f t="shared" si="26"/>
        <v>6173.9039999999995</v>
      </c>
      <c r="M139" s="64">
        <f t="shared" si="39"/>
        <v>51.287839999999996</v>
      </c>
      <c r="N139" s="62">
        <v>141.25</v>
      </c>
      <c r="O139" s="62">
        <v>528.4</v>
      </c>
      <c r="P139" s="62"/>
      <c r="Q139" s="62"/>
      <c r="R139" s="62">
        <v>200</v>
      </c>
      <c r="S139" s="62"/>
      <c r="T139" s="62"/>
      <c r="U139" s="62"/>
      <c r="V139" s="66">
        <f t="shared" si="27"/>
        <v>200</v>
      </c>
      <c r="W139" s="64">
        <f t="shared" si="28"/>
        <v>920.93783999999994</v>
      </c>
      <c r="X139" s="73">
        <f t="shared" si="38"/>
        <v>5252.9661599999999</v>
      </c>
      <c r="Y139" s="76"/>
    </row>
    <row r="140" spans="1:25" s="67" customFormat="1" ht="39.950000000000003" customHeight="1" x14ac:dyDescent="0.3">
      <c r="A140" s="68">
        <f t="shared" si="40"/>
        <v>112</v>
      </c>
      <c r="B140" s="59" t="s">
        <v>285</v>
      </c>
      <c r="C140" s="75" t="s">
        <v>286</v>
      </c>
      <c r="D140" s="70">
        <v>315.04000000000002</v>
      </c>
      <c r="E140" s="71">
        <f t="shared" si="35"/>
        <v>362.51652800000005</v>
      </c>
      <c r="F140" s="71">
        <f t="shared" si="36"/>
        <v>362.51652800000005</v>
      </c>
      <c r="G140" s="63">
        <v>15.2</v>
      </c>
      <c r="H140" s="63">
        <v>15.2</v>
      </c>
      <c r="I140" s="62">
        <v>0</v>
      </c>
      <c r="J140" s="64">
        <v>0</v>
      </c>
      <c r="K140" s="64"/>
      <c r="L140" s="62">
        <f t="shared" si="26"/>
        <v>0</v>
      </c>
      <c r="M140" s="64">
        <f t="shared" si="39"/>
        <v>0</v>
      </c>
      <c r="N140" s="62">
        <v>0</v>
      </c>
      <c r="O140" s="62">
        <v>0</v>
      </c>
      <c r="P140" s="62"/>
      <c r="Q140" s="62"/>
      <c r="R140" s="62"/>
      <c r="S140" s="62"/>
      <c r="T140" s="62"/>
      <c r="U140" s="62"/>
      <c r="V140" s="66">
        <f t="shared" si="27"/>
        <v>0</v>
      </c>
      <c r="W140" s="64">
        <f t="shared" si="28"/>
        <v>0</v>
      </c>
      <c r="X140" s="73">
        <f t="shared" si="38"/>
        <v>0</v>
      </c>
      <c r="Y140" s="76"/>
    </row>
    <row r="141" spans="1:25" s="67" customFormat="1" ht="39.950000000000003" customHeight="1" x14ac:dyDescent="0.3">
      <c r="A141" s="68">
        <f t="shared" si="40"/>
        <v>113</v>
      </c>
      <c r="B141" s="68" t="s">
        <v>287</v>
      </c>
      <c r="C141" s="78" t="s">
        <v>288</v>
      </c>
      <c r="D141" s="70">
        <v>315.04000000000002</v>
      </c>
      <c r="E141" s="71">
        <f t="shared" si="35"/>
        <v>362.51652800000005</v>
      </c>
      <c r="F141" s="71">
        <f t="shared" si="36"/>
        <v>362.51652800000005</v>
      </c>
      <c r="G141" s="63">
        <v>15.2</v>
      </c>
      <c r="H141" s="63">
        <v>15.2</v>
      </c>
      <c r="I141" s="62">
        <f t="shared" si="37"/>
        <v>4788.6080000000002</v>
      </c>
      <c r="J141" s="64">
        <v>100</v>
      </c>
      <c r="K141" s="64">
        <v>1890.24</v>
      </c>
      <c r="L141" s="62">
        <f t="shared" ref="L141:L170" si="41">I141+J141+K141</f>
        <v>6778.848</v>
      </c>
      <c r="M141" s="64">
        <f t="shared" si="39"/>
        <v>47.88608</v>
      </c>
      <c r="N141" s="62">
        <v>130.47</v>
      </c>
      <c r="O141" s="62">
        <v>628.94000000000005</v>
      </c>
      <c r="P141" s="62"/>
      <c r="Q141" s="62"/>
      <c r="R141" s="62">
        <v>200</v>
      </c>
      <c r="S141" s="62"/>
      <c r="T141" s="62"/>
      <c r="U141" s="62"/>
      <c r="V141" s="66">
        <f t="shared" ref="V141:V169" si="42">P141+Q141+R141+S141+T141+U141</f>
        <v>200</v>
      </c>
      <c r="W141" s="64">
        <f t="shared" ref="W141:W169" si="43">M141+N141+O141+P141+Q141+R141+S141+T141+U141</f>
        <v>1007.2960800000001</v>
      </c>
      <c r="X141" s="73">
        <f t="shared" si="38"/>
        <v>5771.5519199999999</v>
      </c>
      <c r="Y141" s="76"/>
    </row>
    <row r="142" spans="1:25" s="67" customFormat="1" ht="39.950000000000003" customHeight="1" x14ac:dyDescent="0.3">
      <c r="A142" s="68">
        <f t="shared" si="40"/>
        <v>114</v>
      </c>
      <c r="B142" s="59" t="s">
        <v>289</v>
      </c>
      <c r="C142" s="75" t="s">
        <v>290</v>
      </c>
      <c r="D142" s="70">
        <v>315.04000000000002</v>
      </c>
      <c r="E142" s="71">
        <f t="shared" si="35"/>
        <v>362.51652800000005</v>
      </c>
      <c r="F142" s="71">
        <f t="shared" si="36"/>
        <v>362.51652800000005</v>
      </c>
      <c r="G142" s="63">
        <v>15.2</v>
      </c>
      <c r="H142" s="63">
        <v>15.2</v>
      </c>
      <c r="I142" s="62">
        <f t="shared" si="37"/>
        <v>4788.6080000000002</v>
      </c>
      <c r="J142" s="64">
        <v>100</v>
      </c>
      <c r="K142" s="64">
        <v>1260.1600000000001</v>
      </c>
      <c r="L142" s="62">
        <f t="shared" si="41"/>
        <v>6148.768</v>
      </c>
      <c r="M142" s="64">
        <f t="shared" si="39"/>
        <v>47.88608</v>
      </c>
      <c r="N142" s="62">
        <v>130.47</v>
      </c>
      <c r="O142" s="62">
        <v>524.11</v>
      </c>
      <c r="P142" s="62"/>
      <c r="Q142" s="62">
        <v>20</v>
      </c>
      <c r="R142" s="62"/>
      <c r="S142" s="62">
        <f>I142*5%</f>
        <v>239.43040000000002</v>
      </c>
      <c r="T142" s="62"/>
      <c r="U142" s="62">
        <v>420</v>
      </c>
      <c r="V142" s="66">
        <f t="shared" si="42"/>
        <v>679.43039999999996</v>
      </c>
      <c r="W142" s="64">
        <f t="shared" si="43"/>
        <v>1381.8964800000001</v>
      </c>
      <c r="X142" s="73">
        <f t="shared" si="38"/>
        <v>4766.8715199999997</v>
      </c>
      <c r="Y142" s="76"/>
    </row>
    <row r="143" spans="1:25" s="67" customFormat="1" ht="39.950000000000003" customHeight="1" x14ac:dyDescent="0.3">
      <c r="A143" s="68">
        <f t="shared" si="40"/>
        <v>115</v>
      </c>
      <c r="B143" s="59" t="s">
        <v>291</v>
      </c>
      <c r="C143" s="75" t="s">
        <v>292</v>
      </c>
      <c r="D143" s="70">
        <v>315.04000000000002</v>
      </c>
      <c r="E143" s="71">
        <f t="shared" si="35"/>
        <v>362.51652800000005</v>
      </c>
      <c r="F143" s="71">
        <f t="shared" si="36"/>
        <v>362.51652800000005</v>
      </c>
      <c r="G143" s="63">
        <v>15.2</v>
      </c>
      <c r="H143" s="63">
        <v>15.2</v>
      </c>
      <c r="I143" s="62">
        <f t="shared" si="37"/>
        <v>4788.6080000000002</v>
      </c>
      <c r="J143" s="64">
        <v>100</v>
      </c>
      <c r="K143" s="64">
        <v>1890.24</v>
      </c>
      <c r="L143" s="62">
        <f t="shared" si="41"/>
        <v>6778.848</v>
      </c>
      <c r="M143" s="64">
        <f t="shared" si="39"/>
        <v>47.88608</v>
      </c>
      <c r="N143" s="62">
        <v>130.47</v>
      </c>
      <c r="O143" s="62">
        <v>628.94000000000005</v>
      </c>
      <c r="P143" s="62"/>
      <c r="Q143" s="62"/>
      <c r="R143" s="62">
        <v>600</v>
      </c>
      <c r="S143" s="62"/>
      <c r="T143" s="62"/>
      <c r="U143" s="62"/>
      <c r="V143" s="66">
        <f t="shared" si="42"/>
        <v>600</v>
      </c>
      <c r="W143" s="64">
        <f t="shared" si="43"/>
        <v>1407.2960800000001</v>
      </c>
      <c r="X143" s="73">
        <f t="shared" si="38"/>
        <v>5371.5519199999999</v>
      </c>
      <c r="Y143" s="76"/>
    </row>
    <row r="144" spans="1:25" s="67" customFormat="1" ht="39.950000000000003" customHeight="1" x14ac:dyDescent="0.3">
      <c r="A144" s="68">
        <f t="shared" si="40"/>
        <v>116</v>
      </c>
      <c r="B144" s="68" t="s">
        <v>293</v>
      </c>
      <c r="C144" s="78" t="s">
        <v>294</v>
      </c>
      <c r="D144" s="70">
        <v>315.04000000000002</v>
      </c>
      <c r="E144" s="71">
        <f t="shared" si="35"/>
        <v>362.51652800000005</v>
      </c>
      <c r="F144" s="71">
        <f t="shared" si="36"/>
        <v>362.51652800000005</v>
      </c>
      <c r="G144" s="63">
        <v>15.2</v>
      </c>
      <c r="H144" s="63">
        <v>15.2</v>
      </c>
      <c r="I144" s="62">
        <f t="shared" si="37"/>
        <v>4788.6080000000002</v>
      </c>
      <c r="J144" s="64">
        <v>100</v>
      </c>
      <c r="K144" s="64"/>
      <c r="L144" s="62">
        <f t="shared" si="41"/>
        <v>4888.6080000000002</v>
      </c>
      <c r="M144" s="64">
        <f t="shared" si="39"/>
        <v>47.88608</v>
      </c>
      <c r="N144" s="62">
        <v>130.47</v>
      </c>
      <c r="O144" s="62">
        <v>124.95</v>
      </c>
      <c r="P144" s="62"/>
      <c r="Q144" s="62"/>
      <c r="R144" s="62">
        <v>200</v>
      </c>
      <c r="S144" s="62"/>
      <c r="T144" s="62"/>
      <c r="U144" s="62"/>
      <c r="V144" s="66">
        <f t="shared" si="42"/>
        <v>200</v>
      </c>
      <c r="W144" s="64">
        <f t="shared" si="43"/>
        <v>503.30608000000001</v>
      </c>
      <c r="X144" s="73">
        <f t="shared" si="38"/>
        <v>4385.3019199999999</v>
      </c>
      <c r="Y144" s="76"/>
    </row>
    <row r="145" spans="1:54" s="67" customFormat="1" ht="39.950000000000003" customHeight="1" x14ac:dyDescent="0.3">
      <c r="A145" s="68"/>
      <c r="B145" s="90"/>
      <c r="C145" s="60" t="s">
        <v>295</v>
      </c>
      <c r="D145" s="70"/>
      <c r="E145" s="71"/>
      <c r="F145" s="71"/>
      <c r="G145" s="63"/>
      <c r="H145" s="63"/>
      <c r="I145" s="62"/>
      <c r="J145" s="64"/>
      <c r="K145" s="64"/>
      <c r="L145" s="62"/>
      <c r="M145" s="64"/>
      <c r="N145" s="62"/>
      <c r="O145" s="62"/>
      <c r="P145" s="62"/>
      <c r="Q145" s="62"/>
      <c r="R145" s="62"/>
      <c r="S145" s="62"/>
      <c r="T145" s="62"/>
      <c r="U145" s="62"/>
      <c r="V145" s="66"/>
      <c r="W145" s="64"/>
      <c r="X145" s="73"/>
    </row>
    <row r="146" spans="1:54" s="67" customFormat="1" ht="39.950000000000003" customHeight="1" x14ac:dyDescent="0.3">
      <c r="A146" s="68">
        <f>A144+1</f>
        <v>117</v>
      </c>
      <c r="B146" s="59" t="s">
        <v>296</v>
      </c>
      <c r="C146" s="75" t="s">
        <v>297</v>
      </c>
      <c r="D146" s="70">
        <v>461.15</v>
      </c>
      <c r="E146" s="71">
        <f>D146*1.1507</f>
        <v>530.64530500000001</v>
      </c>
      <c r="F146" s="71">
        <f>E146</f>
        <v>530.64530500000001</v>
      </c>
      <c r="G146" s="63">
        <v>15.2</v>
      </c>
      <c r="H146" s="63">
        <v>15.2</v>
      </c>
      <c r="I146" s="62">
        <f>D146*H146</f>
        <v>7009.48</v>
      </c>
      <c r="J146" s="64">
        <v>100</v>
      </c>
      <c r="K146" s="64">
        <v>1890.24</v>
      </c>
      <c r="L146" s="62">
        <f t="shared" si="41"/>
        <v>8999.7199999999993</v>
      </c>
      <c r="M146" s="64">
        <v>0</v>
      </c>
      <c r="N146" s="62">
        <v>173.14</v>
      </c>
      <c r="O146" s="62">
        <v>1066.98</v>
      </c>
      <c r="P146" s="62"/>
      <c r="Q146" s="62">
        <v>20</v>
      </c>
      <c r="R146" s="62"/>
      <c r="S146" s="62">
        <f>I146*5%</f>
        <v>350.47399999999999</v>
      </c>
      <c r="T146" s="62"/>
      <c r="U146" s="62"/>
      <c r="V146" s="66">
        <f>P146+Q146+R146+S146+T146+U146</f>
        <v>370.47399999999999</v>
      </c>
      <c r="W146" s="64">
        <f>M146+N146+O146+P146+Q146+R146+S146+T146+U146</f>
        <v>1610.5939999999998</v>
      </c>
      <c r="X146" s="73">
        <f>L146-W146</f>
        <v>7389.1259999999993</v>
      </c>
      <c r="Y146" s="76"/>
    </row>
    <row r="147" spans="1:54" s="67" customFormat="1" ht="39.950000000000003" customHeight="1" x14ac:dyDescent="0.3">
      <c r="A147" s="68">
        <f>A146+1</f>
        <v>118</v>
      </c>
      <c r="B147" s="59" t="s">
        <v>298</v>
      </c>
      <c r="C147" s="75" t="s">
        <v>299</v>
      </c>
      <c r="D147" s="70">
        <v>405.6</v>
      </c>
      <c r="E147" s="71">
        <f t="shared" ref="E147:E156" si="44">D147*1.1507</f>
        <v>466.72392000000002</v>
      </c>
      <c r="F147" s="71">
        <f t="shared" ref="F147:F168" si="45">E147</f>
        <v>466.72392000000002</v>
      </c>
      <c r="G147" s="63">
        <v>15.2</v>
      </c>
      <c r="H147" s="63">
        <v>15.2</v>
      </c>
      <c r="I147" s="62">
        <f t="shared" ref="I147:I156" si="46">D147*H147</f>
        <v>6165.12</v>
      </c>
      <c r="J147" s="64">
        <v>100</v>
      </c>
      <c r="K147" s="64">
        <v>1575.2</v>
      </c>
      <c r="L147" s="62">
        <f t="shared" si="41"/>
        <v>7840.32</v>
      </c>
      <c r="M147" s="64">
        <f t="shared" ref="M147:M152" si="47">I147*1%</f>
        <v>61.651200000000003</v>
      </c>
      <c r="N147" s="62">
        <v>173.91</v>
      </c>
      <c r="O147" s="62">
        <v>819.45</v>
      </c>
      <c r="P147" s="62"/>
      <c r="Q147" s="62"/>
      <c r="R147" s="62"/>
      <c r="S147" s="62"/>
      <c r="T147" s="62"/>
      <c r="U147" s="62"/>
      <c r="V147" s="66">
        <f t="shared" si="42"/>
        <v>0</v>
      </c>
      <c r="W147" s="64">
        <f t="shared" si="43"/>
        <v>1055.0111999999999</v>
      </c>
      <c r="X147" s="73">
        <f t="shared" si="38"/>
        <v>6785.3087999999998</v>
      </c>
      <c r="Y147" s="80"/>
    </row>
    <row r="148" spans="1:54" s="67" customFormat="1" ht="39.950000000000003" customHeight="1" x14ac:dyDescent="0.3">
      <c r="A148" s="68">
        <f t="shared" ref="A148:A156" si="48">A147+1</f>
        <v>119</v>
      </c>
      <c r="B148" s="59" t="s">
        <v>300</v>
      </c>
      <c r="C148" s="75" t="s">
        <v>301</v>
      </c>
      <c r="D148" s="70">
        <v>382.2</v>
      </c>
      <c r="E148" s="71">
        <f t="shared" si="44"/>
        <v>439.79754000000003</v>
      </c>
      <c r="F148" s="71">
        <f t="shared" si="45"/>
        <v>439.79754000000003</v>
      </c>
      <c r="G148" s="63">
        <v>15.2</v>
      </c>
      <c r="H148" s="63">
        <v>15.2</v>
      </c>
      <c r="I148" s="62">
        <f t="shared" si="46"/>
        <v>5809.44</v>
      </c>
      <c r="J148" s="64">
        <v>100</v>
      </c>
      <c r="K148" s="64">
        <v>1575.2</v>
      </c>
      <c r="L148" s="62">
        <f t="shared" si="41"/>
        <v>7484.6399999999994</v>
      </c>
      <c r="M148" s="64">
        <f t="shared" si="47"/>
        <v>58.0944</v>
      </c>
      <c r="N148" s="62">
        <v>162.69999999999999</v>
      </c>
      <c r="O148" s="62">
        <v>755.72</v>
      </c>
      <c r="P148" s="62"/>
      <c r="Q148" s="62"/>
      <c r="R148" s="62"/>
      <c r="S148" s="62"/>
      <c r="T148" s="62"/>
      <c r="U148" s="62"/>
      <c r="V148" s="66">
        <f t="shared" si="42"/>
        <v>0</v>
      </c>
      <c r="W148" s="64">
        <f t="shared" si="43"/>
        <v>976.51440000000002</v>
      </c>
      <c r="X148" s="73">
        <f t="shared" si="38"/>
        <v>6508.1255999999994</v>
      </c>
      <c r="Y148" s="80"/>
    </row>
    <row r="149" spans="1:54" s="67" customFormat="1" ht="39.950000000000003" customHeight="1" x14ac:dyDescent="0.3">
      <c r="A149" s="68">
        <f>A148+1</f>
        <v>120</v>
      </c>
      <c r="B149" s="59" t="s">
        <v>302</v>
      </c>
      <c r="C149" s="75" t="s">
        <v>303</v>
      </c>
      <c r="D149" s="70">
        <v>392.01</v>
      </c>
      <c r="E149" s="71">
        <f t="shared" si="44"/>
        <v>451.08590700000002</v>
      </c>
      <c r="F149" s="71">
        <f t="shared" si="45"/>
        <v>451.08590700000002</v>
      </c>
      <c r="G149" s="63">
        <v>15.2</v>
      </c>
      <c r="H149" s="63">
        <v>15.2</v>
      </c>
      <c r="I149" s="62">
        <f t="shared" si="46"/>
        <v>5958.5519999999997</v>
      </c>
      <c r="J149" s="64">
        <v>100</v>
      </c>
      <c r="K149" s="64">
        <v>2205.2800000000002</v>
      </c>
      <c r="L149" s="62">
        <f t="shared" si="41"/>
        <v>8263.8320000000003</v>
      </c>
      <c r="M149" s="64">
        <f t="shared" si="47"/>
        <v>59.585519999999995</v>
      </c>
      <c r="N149" s="62">
        <v>167.4</v>
      </c>
      <c r="O149" s="62">
        <v>909.8</v>
      </c>
      <c r="P149" s="62"/>
      <c r="Q149" s="62"/>
      <c r="R149" s="62">
        <v>200</v>
      </c>
      <c r="S149" s="62"/>
      <c r="T149" s="62"/>
      <c r="U149" s="62"/>
      <c r="V149" s="66">
        <f t="shared" si="42"/>
        <v>200</v>
      </c>
      <c r="W149" s="64">
        <f t="shared" si="43"/>
        <v>1336.7855199999999</v>
      </c>
      <c r="X149" s="73">
        <f t="shared" si="38"/>
        <v>6927.0464800000009</v>
      </c>
      <c r="Y149" s="76"/>
    </row>
    <row r="150" spans="1:54" s="67" customFormat="1" ht="39.950000000000003" customHeight="1" x14ac:dyDescent="0.3">
      <c r="A150" s="68">
        <f t="shared" si="48"/>
        <v>121</v>
      </c>
      <c r="B150" s="59" t="s">
        <v>304</v>
      </c>
      <c r="C150" s="75" t="s">
        <v>305</v>
      </c>
      <c r="D150" s="70">
        <v>392.01</v>
      </c>
      <c r="E150" s="71">
        <f t="shared" si="44"/>
        <v>451.08590700000002</v>
      </c>
      <c r="F150" s="71">
        <f t="shared" si="45"/>
        <v>451.08590700000002</v>
      </c>
      <c r="G150" s="63">
        <v>15.2</v>
      </c>
      <c r="H150" s="63">
        <v>15.2</v>
      </c>
      <c r="I150" s="62">
        <f t="shared" si="46"/>
        <v>5958.5519999999997</v>
      </c>
      <c r="J150" s="64">
        <v>100</v>
      </c>
      <c r="K150" s="64">
        <v>1260.1600000000001</v>
      </c>
      <c r="L150" s="62">
        <f t="shared" si="41"/>
        <v>7318.7119999999995</v>
      </c>
      <c r="M150" s="64">
        <f t="shared" si="47"/>
        <v>59.585519999999995</v>
      </c>
      <c r="N150" s="62">
        <v>167.4</v>
      </c>
      <c r="O150" s="62">
        <v>725.98</v>
      </c>
      <c r="P150" s="62"/>
      <c r="Q150" s="62"/>
      <c r="R150" s="62"/>
      <c r="S150" s="62"/>
      <c r="T150" s="62"/>
      <c r="U150" s="62"/>
      <c r="V150" s="66">
        <f t="shared" si="42"/>
        <v>0</v>
      </c>
      <c r="W150" s="64">
        <f t="shared" si="43"/>
        <v>952.96551999999997</v>
      </c>
      <c r="X150" s="73">
        <f t="shared" si="38"/>
        <v>6365.7464799999998</v>
      </c>
      <c r="Y150" s="76"/>
    </row>
    <row r="151" spans="1:54" s="67" customFormat="1" ht="39.950000000000003" customHeight="1" x14ac:dyDescent="0.3">
      <c r="A151" s="68">
        <f t="shared" si="48"/>
        <v>122</v>
      </c>
      <c r="B151" s="68" t="s">
        <v>306</v>
      </c>
      <c r="C151" s="78" t="s">
        <v>307</v>
      </c>
      <c r="D151" s="70">
        <v>392.01</v>
      </c>
      <c r="E151" s="71">
        <f t="shared" si="44"/>
        <v>451.08590700000002</v>
      </c>
      <c r="F151" s="71">
        <f t="shared" si="45"/>
        <v>451.08590700000002</v>
      </c>
      <c r="G151" s="87">
        <v>15.2</v>
      </c>
      <c r="H151" s="63">
        <v>15.2</v>
      </c>
      <c r="I151" s="62">
        <f t="shared" si="46"/>
        <v>5958.5519999999997</v>
      </c>
      <c r="J151" s="64">
        <v>100</v>
      </c>
      <c r="K151" s="64">
        <v>945.12</v>
      </c>
      <c r="L151" s="62">
        <f t="shared" si="41"/>
        <v>7003.6719999999996</v>
      </c>
      <c r="M151" s="64">
        <f t="shared" si="47"/>
        <v>59.585519999999995</v>
      </c>
      <c r="N151" s="62">
        <v>167.4</v>
      </c>
      <c r="O151" s="62">
        <v>669.53</v>
      </c>
      <c r="P151" s="62"/>
      <c r="Q151" s="62"/>
      <c r="R151" s="62">
        <v>200</v>
      </c>
      <c r="S151" s="62"/>
      <c r="T151" s="62"/>
      <c r="U151" s="62"/>
      <c r="V151" s="66">
        <f t="shared" si="42"/>
        <v>200</v>
      </c>
      <c r="W151" s="64">
        <f t="shared" si="43"/>
        <v>1096.5155199999999</v>
      </c>
      <c r="X151" s="73">
        <f t="shared" si="38"/>
        <v>5907.1564799999996</v>
      </c>
      <c r="Y151" s="91"/>
    </row>
    <row r="152" spans="1:54" s="67" customFormat="1" ht="39.950000000000003" customHeight="1" x14ac:dyDescent="0.3">
      <c r="A152" s="68">
        <f t="shared" si="48"/>
        <v>123</v>
      </c>
      <c r="B152" s="68" t="s">
        <v>308</v>
      </c>
      <c r="C152" s="78" t="s">
        <v>309</v>
      </c>
      <c r="D152" s="70">
        <v>392.01</v>
      </c>
      <c r="E152" s="71">
        <f t="shared" si="44"/>
        <v>451.08590700000002</v>
      </c>
      <c r="F152" s="71">
        <f t="shared" si="45"/>
        <v>451.08590700000002</v>
      </c>
      <c r="G152" s="87">
        <v>15.2</v>
      </c>
      <c r="H152" s="63">
        <v>15.2</v>
      </c>
      <c r="I152" s="62">
        <f t="shared" si="46"/>
        <v>5958.5519999999997</v>
      </c>
      <c r="J152" s="64">
        <v>100</v>
      </c>
      <c r="K152" s="64"/>
      <c r="L152" s="62">
        <f t="shared" si="41"/>
        <v>6058.5519999999997</v>
      </c>
      <c r="M152" s="64">
        <f t="shared" si="47"/>
        <v>59.585519999999995</v>
      </c>
      <c r="N152" s="62">
        <v>167.4</v>
      </c>
      <c r="O152" s="62">
        <v>509.94</v>
      </c>
      <c r="P152" s="62"/>
      <c r="Q152" s="62"/>
      <c r="R152" s="62"/>
      <c r="S152" s="62"/>
      <c r="T152" s="62"/>
      <c r="U152" s="62"/>
      <c r="V152" s="66">
        <f t="shared" si="42"/>
        <v>0</v>
      </c>
      <c r="W152" s="64">
        <f t="shared" si="43"/>
        <v>736.92552000000001</v>
      </c>
      <c r="X152" s="73">
        <f t="shared" si="38"/>
        <v>5321.6264799999999</v>
      </c>
      <c r="Y152" s="91"/>
    </row>
    <row r="153" spans="1:54" s="67" customFormat="1" ht="39.950000000000003" customHeight="1" x14ac:dyDescent="0.3">
      <c r="A153" s="68">
        <f>A152+1</f>
        <v>124</v>
      </c>
      <c r="B153" s="68" t="s">
        <v>310</v>
      </c>
      <c r="C153" s="78" t="s">
        <v>311</v>
      </c>
      <c r="D153" s="70">
        <v>392.01</v>
      </c>
      <c r="E153" s="71">
        <f t="shared" si="44"/>
        <v>451.08590700000002</v>
      </c>
      <c r="F153" s="71">
        <f t="shared" si="45"/>
        <v>451.08590700000002</v>
      </c>
      <c r="G153" s="87">
        <v>15.2</v>
      </c>
      <c r="H153" s="63">
        <v>15.2</v>
      </c>
      <c r="I153" s="62">
        <f t="shared" si="46"/>
        <v>5958.5519999999997</v>
      </c>
      <c r="J153" s="64">
        <v>100</v>
      </c>
      <c r="K153" s="64"/>
      <c r="L153" s="62">
        <f t="shared" si="41"/>
        <v>6058.5519999999997</v>
      </c>
      <c r="M153" s="64">
        <v>0</v>
      </c>
      <c r="N153" s="62">
        <v>167.4</v>
      </c>
      <c r="O153" s="62">
        <v>509.94</v>
      </c>
      <c r="P153" s="62"/>
      <c r="Q153" s="62"/>
      <c r="R153" s="62"/>
      <c r="S153" s="62"/>
      <c r="T153" s="62"/>
      <c r="U153" s="62"/>
      <c r="V153" s="66">
        <f t="shared" si="42"/>
        <v>0</v>
      </c>
      <c r="W153" s="64">
        <f t="shared" si="43"/>
        <v>677.34</v>
      </c>
      <c r="X153" s="73">
        <f t="shared" si="38"/>
        <v>5381.2119999999995</v>
      </c>
      <c r="Y153" s="91"/>
    </row>
    <row r="154" spans="1:54" s="67" customFormat="1" ht="39.950000000000003" customHeight="1" x14ac:dyDescent="0.3">
      <c r="A154" s="68">
        <f>A153+1</f>
        <v>125</v>
      </c>
      <c r="B154" s="59" t="s">
        <v>312</v>
      </c>
      <c r="C154" s="75" t="s">
        <v>313</v>
      </c>
      <c r="D154" s="70">
        <v>392.01</v>
      </c>
      <c r="E154" s="71">
        <f t="shared" si="44"/>
        <v>451.08590700000002</v>
      </c>
      <c r="F154" s="71">
        <f t="shared" si="45"/>
        <v>451.08590700000002</v>
      </c>
      <c r="G154" s="63">
        <v>15.2</v>
      </c>
      <c r="H154" s="63">
        <v>15.2</v>
      </c>
      <c r="I154" s="62">
        <f t="shared" si="46"/>
        <v>5958.5519999999997</v>
      </c>
      <c r="J154" s="64">
        <v>100</v>
      </c>
      <c r="K154" s="64"/>
      <c r="L154" s="62">
        <f t="shared" si="41"/>
        <v>6058.5519999999997</v>
      </c>
      <c r="M154" s="64">
        <f>I154*1%</f>
        <v>59.585519999999995</v>
      </c>
      <c r="N154" s="62">
        <v>167.4</v>
      </c>
      <c r="O154" s="62">
        <v>509.94</v>
      </c>
      <c r="P154" s="62"/>
      <c r="Q154" s="62"/>
      <c r="R154" s="62">
        <v>200</v>
      </c>
      <c r="S154" s="62"/>
      <c r="T154" s="62"/>
      <c r="U154" s="62"/>
      <c r="V154" s="66">
        <f t="shared" si="42"/>
        <v>200</v>
      </c>
      <c r="W154" s="64">
        <f t="shared" si="43"/>
        <v>936.92552000000001</v>
      </c>
      <c r="X154" s="73">
        <f t="shared" si="38"/>
        <v>5121.6264799999999</v>
      </c>
      <c r="BB154" s="67" t="s">
        <v>0</v>
      </c>
    </row>
    <row r="155" spans="1:54" s="67" customFormat="1" ht="39.950000000000003" customHeight="1" x14ac:dyDescent="0.3">
      <c r="A155" s="68">
        <f>A154+1</f>
        <v>126</v>
      </c>
      <c r="B155" s="59" t="s">
        <v>314</v>
      </c>
      <c r="C155" s="75" t="s">
        <v>315</v>
      </c>
      <c r="D155" s="70">
        <v>315.04000000000002</v>
      </c>
      <c r="E155" s="71">
        <f t="shared" si="44"/>
        <v>362.51652800000005</v>
      </c>
      <c r="F155" s="71">
        <f t="shared" si="45"/>
        <v>362.51652800000005</v>
      </c>
      <c r="G155" s="63">
        <v>15.2</v>
      </c>
      <c r="H155" s="63">
        <v>15.2</v>
      </c>
      <c r="I155" s="62">
        <f t="shared" si="46"/>
        <v>4788.6080000000002</v>
      </c>
      <c r="J155" s="64">
        <v>100</v>
      </c>
      <c r="K155" s="64">
        <v>2205.2800000000002</v>
      </c>
      <c r="L155" s="62">
        <f t="shared" si="41"/>
        <v>7093.8880000000008</v>
      </c>
      <c r="M155" s="64">
        <f>I155*1%</f>
        <v>47.88608</v>
      </c>
      <c r="N155" s="62">
        <v>130.47</v>
      </c>
      <c r="O155" s="62">
        <v>685.4</v>
      </c>
      <c r="P155" s="62"/>
      <c r="Q155" s="62"/>
      <c r="R155" s="62"/>
      <c r="S155" s="62"/>
      <c r="T155" s="62"/>
      <c r="U155" s="62"/>
      <c r="V155" s="66">
        <f t="shared" si="42"/>
        <v>0</v>
      </c>
      <c r="W155" s="64">
        <f t="shared" si="43"/>
        <v>863.75608</v>
      </c>
      <c r="X155" s="73">
        <f t="shared" si="38"/>
        <v>6230.1319200000007</v>
      </c>
      <c r="Y155" s="76"/>
    </row>
    <row r="156" spans="1:54" s="67" customFormat="1" ht="39.950000000000003" customHeight="1" x14ac:dyDescent="0.3">
      <c r="A156" s="68">
        <f t="shared" si="48"/>
        <v>127</v>
      </c>
      <c r="B156" s="59" t="s">
        <v>316</v>
      </c>
      <c r="C156" s="78" t="s">
        <v>317</v>
      </c>
      <c r="D156" s="70">
        <v>315.04000000000002</v>
      </c>
      <c r="E156" s="71">
        <f t="shared" si="44"/>
        <v>362.51652800000005</v>
      </c>
      <c r="F156" s="71">
        <f t="shared" si="45"/>
        <v>362.51652800000005</v>
      </c>
      <c r="G156" s="63">
        <v>15.2</v>
      </c>
      <c r="H156" s="63">
        <v>15.2</v>
      </c>
      <c r="I156" s="62">
        <f t="shared" si="46"/>
        <v>4788.6080000000002</v>
      </c>
      <c r="J156" s="64">
        <v>100</v>
      </c>
      <c r="K156" s="64">
        <v>1575.2</v>
      </c>
      <c r="L156" s="62">
        <f t="shared" si="41"/>
        <v>6463.808</v>
      </c>
      <c r="M156" s="64">
        <f>I156*1%</f>
        <v>47.88608</v>
      </c>
      <c r="N156" s="62">
        <v>130.47</v>
      </c>
      <c r="O156" s="62">
        <v>574.52</v>
      </c>
      <c r="P156" s="62"/>
      <c r="Q156" s="62"/>
      <c r="R156" s="62">
        <v>200</v>
      </c>
      <c r="S156" s="62"/>
      <c r="T156" s="62"/>
      <c r="U156" s="62">
        <v>423</v>
      </c>
      <c r="V156" s="66">
        <f t="shared" si="42"/>
        <v>623</v>
      </c>
      <c r="W156" s="64">
        <f t="shared" si="43"/>
        <v>1375.87608</v>
      </c>
      <c r="X156" s="73">
        <f t="shared" si="38"/>
        <v>5087.93192</v>
      </c>
      <c r="Y156" s="77"/>
    </row>
    <row r="157" spans="1:54" s="67" customFormat="1" ht="39.950000000000003" customHeight="1" x14ac:dyDescent="0.3">
      <c r="A157" s="68"/>
      <c r="B157" s="59"/>
      <c r="C157" s="60" t="s">
        <v>318</v>
      </c>
      <c r="D157" s="70"/>
      <c r="E157" s="71"/>
      <c r="F157" s="71"/>
      <c r="G157" s="63"/>
      <c r="H157" s="63"/>
      <c r="I157" s="62"/>
      <c r="J157" s="64"/>
      <c r="K157" s="64"/>
      <c r="L157" s="62"/>
      <c r="M157" s="64"/>
      <c r="N157" s="62"/>
      <c r="O157" s="62"/>
      <c r="P157" s="62"/>
      <c r="Q157" s="62"/>
      <c r="R157" s="62"/>
      <c r="S157" s="62"/>
      <c r="T157" s="62"/>
      <c r="U157" s="62"/>
      <c r="V157" s="66"/>
      <c r="W157" s="64"/>
      <c r="X157" s="73"/>
    </row>
    <row r="158" spans="1:54" s="67" customFormat="1" ht="39.950000000000003" customHeight="1" x14ac:dyDescent="0.3">
      <c r="A158" s="68">
        <f>A156+1</f>
        <v>128</v>
      </c>
      <c r="B158" s="59" t="s">
        <v>319</v>
      </c>
      <c r="C158" s="81" t="s">
        <v>320</v>
      </c>
      <c r="D158" s="70">
        <v>481.39</v>
      </c>
      <c r="E158" s="71">
        <f>D158*1.1507</f>
        <v>553.935473</v>
      </c>
      <c r="F158" s="71">
        <f t="shared" si="45"/>
        <v>553.935473</v>
      </c>
      <c r="G158" s="68">
        <v>15.2</v>
      </c>
      <c r="H158" s="63">
        <v>15.2</v>
      </c>
      <c r="I158" s="62">
        <f>D158*H158</f>
        <v>7317.1279999999997</v>
      </c>
      <c r="J158" s="64">
        <v>100</v>
      </c>
      <c r="K158" s="64">
        <v>945.12</v>
      </c>
      <c r="L158" s="62">
        <f t="shared" si="41"/>
        <v>8362.2479999999996</v>
      </c>
      <c r="M158" s="64">
        <v>0</v>
      </c>
      <c r="N158" s="62">
        <v>210.21</v>
      </c>
      <c r="O158" s="62">
        <v>930.82</v>
      </c>
      <c r="P158" s="62"/>
      <c r="Q158" s="62"/>
      <c r="R158" s="62"/>
      <c r="S158" s="62"/>
      <c r="T158" s="62">
        <v>1000</v>
      </c>
      <c r="U158" s="62"/>
      <c r="V158" s="66">
        <f t="shared" si="42"/>
        <v>1000</v>
      </c>
      <c r="W158" s="64">
        <f t="shared" si="43"/>
        <v>2141.0299999999997</v>
      </c>
      <c r="X158" s="73">
        <f>L158-W158</f>
        <v>6221.2179999999998</v>
      </c>
      <c r="Y158" s="76"/>
    </row>
    <row r="159" spans="1:54" s="67" customFormat="1" ht="39.950000000000003" customHeight="1" x14ac:dyDescent="0.3">
      <c r="A159" s="68">
        <f>A158+1</f>
        <v>129</v>
      </c>
      <c r="B159" s="59" t="s">
        <v>321</v>
      </c>
      <c r="C159" s="75" t="s">
        <v>322</v>
      </c>
      <c r="D159" s="70">
        <v>467.97</v>
      </c>
      <c r="E159" s="71">
        <f>D159*1.1507</f>
        <v>538.49307900000008</v>
      </c>
      <c r="F159" s="71">
        <f t="shared" si="45"/>
        <v>538.49307900000008</v>
      </c>
      <c r="G159" s="63">
        <v>15.2</v>
      </c>
      <c r="H159" s="63">
        <v>15.2</v>
      </c>
      <c r="I159" s="62">
        <f>D159*H159</f>
        <v>7113.1440000000002</v>
      </c>
      <c r="J159" s="64">
        <v>100</v>
      </c>
      <c r="K159" s="64">
        <v>2205.2800000000002</v>
      </c>
      <c r="L159" s="62">
        <f t="shared" si="41"/>
        <v>9418.4240000000009</v>
      </c>
      <c r="M159" s="64">
        <f>I159*1%</f>
        <v>71.131439999999998</v>
      </c>
      <c r="N159" s="62">
        <v>203.77</v>
      </c>
      <c r="O159" s="62">
        <v>1156.42</v>
      </c>
      <c r="P159" s="62"/>
      <c r="Q159" s="62"/>
      <c r="R159" s="62"/>
      <c r="S159" s="64"/>
      <c r="T159" s="64"/>
      <c r="U159" s="62"/>
      <c r="V159" s="66">
        <f t="shared" si="42"/>
        <v>0</v>
      </c>
      <c r="W159" s="64">
        <f t="shared" si="43"/>
        <v>1431.3214400000002</v>
      </c>
      <c r="X159" s="73">
        <f>L159-W159</f>
        <v>7987.1025600000012</v>
      </c>
      <c r="Y159" s="76"/>
      <c r="Z159" s="64"/>
      <c r="AA159" s="73"/>
    </row>
    <row r="160" spans="1:54" s="67" customFormat="1" ht="39.950000000000003" customHeight="1" x14ac:dyDescent="0.3">
      <c r="A160" s="68">
        <f>A159+1</f>
        <v>130</v>
      </c>
      <c r="B160" s="67" t="s">
        <v>323</v>
      </c>
      <c r="C160" s="69" t="s">
        <v>324</v>
      </c>
      <c r="D160" s="70">
        <v>357.77</v>
      </c>
      <c r="E160" s="71">
        <f>D160*1.1507</f>
        <v>411.68593900000002</v>
      </c>
      <c r="F160" s="71">
        <f>E160</f>
        <v>411.68593900000002</v>
      </c>
      <c r="G160" s="63">
        <v>15.2</v>
      </c>
      <c r="H160" s="63">
        <v>15.2</v>
      </c>
      <c r="I160" s="62">
        <f>D160*H160</f>
        <v>5438.1039999999994</v>
      </c>
      <c r="J160" s="64">
        <v>100</v>
      </c>
      <c r="K160" s="64"/>
      <c r="L160" s="62">
        <f t="shared" si="41"/>
        <v>5538.1039999999994</v>
      </c>
      <c r="M160" s="64">
        <f>I160*1%</f>
        <v>54.381039999999992</v>
      </c>
      <c r="N160" s="62">
        <v>151.01</v>
      </c>
      <c r="O160" s="62">
        <v>433.12</v>
      </c>
      <c r="P160" s="62"/>
      <c r="Q160" s="62"/>
      <c r="R160" s="62"/>
      <c r="S160" s="62"/>
      <c r="T160" s="62"/>
      <c r="U160" s="62"/>
      <c r="V160" s="66">
        <f t="shared" si="42"/>
        <v>0</v>
      </c>
      <c r="W160" s="64">
        <f t="shared" si="43"/>
        <v>638.51103999999998</v>
      </c>
      <c r="X160" s="73">
        <f>L160-W160</f>
        <v>4899.592959999999</v>
      </c>
      <c r="Y160" s="76"/>
    </row>
    <row r="161" spans="1:25" s="67" customFormat="1" ht="39.950000000000003" customHeight="1" x14ac:dyDescent="0.3">
      <c r="A161" s="68"/>
      <c r="B161" s="68"/>
      <c r="C161" s="60" t="s">
        <v>325</v>
      </c>
      <c r="D161" s="70"/>
      <c r="E161" s="71"/>
      <c r="F161" s="71"/>
      <c r="G161" s="63"/>
      <c r="H161" s="63"/>
      <c r="I161" s="62"/>
      <c r="J161" s="64"/>
      <c r="K161" s="64"/>
      <c r="L161" s="62"/>
      <c r="M161" s="88"/>
      <c r="N161" s="62"/>
      <c r="O161" s="62"/>
      <c r="P161" s="62"/>
      <c r="Q161" s="62"/>
      <c r="R161" s="62"/>
      <c r="S161" s="62"/>
      <c r="T161" s="62"/>
      <c r="U161" s="62"/>
      <c r="V161" s="66"/>
      <c r="W161" s="64"/>
      <c r="X161" s="73"/>
    </row>
    <row r="162" spans="1:25" s="67" customFormat="1" ht="39.950000000000003" customHeight="1" x14ac:dyDescent="0.3">
      <c r="A162" s="68">
        <f>A160+1</f>
        <v>131</v>
      </c>
      <c r="B162" s="68" t="s">
        <v>326</v>
      </c>
      <c r="C162" s="78" t="s">
        <v>327</v>
      </c>
      <c r="D162" s="70">
        <v>315.04000000000002</v>
      </c>
      <c r="E162" s="71">
        <f>D162*1.1507</f>
        <v>362.51652800000005</v>
      </c>
      <c r="F162" s="71">
        <f t="shared" si="45"/>
        <v>362.51652800000005</v>
      </c>
      <c r="G162" s="63">
        <v>15.2</v>
      </c>
      <c r="H162" s="63">
        <v>15.2</v>
      </c>
      <c r="I162" s="62">
        <f>D162*H162</f>
        <v>4788.6080000000002</v>
      </c>
      <c r="J162" s="64">
        <v>100</v>
      </c>
      <c r="K162" s="64">
        <v>945.12</v>
      </c>
      <c r="L162" s="62">
        <f t="shared" si="41"/>
        <v>5833.7280000000001</v>
      </c>
      <c r="M162" s="64">
        <f>I162*1%</f>
        <v>47.88608</v>
      </c>
      <c r="N162" s="62">
        <v>118.86</v>
      </c>
      <c r="O162" s="62">
        <v>423.79</v>
      </c>
      <c r="P162" s="62"/>
      <c r="Q162" s="62"/>
      <c r="R162" s="62">
        <v>200</v>
      </c>
      <c r="S162" s="62"/>
      <c r="T162" s="62"/>
      <c r="U162" s="62"/>
      <c r="V162" s="66">
        <f t="shared" si="42"/>
        <v>200</v>
      </c>
      <c r="W162" s="64">
        <f t="shared" si="43"/>
        <v>790.53608000000008</v>
      </c>
      <c r="X162" s="73">
        <f>L162-W162</f>
        <v>5043.1919200000002</v>
      </c>
      <c r="Y162" s="76"/>
    </row>
    <row r="163" spans="1:25" s="67" customFormat="1" ht="39.950000000000003" customHeight="1" x14ac:dyDescent="0.3">
      <c r="A163" s="68"/>
      <c r="B163" s="68"/>
      <c r="C163" s="84" t="s">
        <v>328</v>
      </c>
      <c r="D163" s="70"/>
      <c r="E163" s="71"/>
      <c r="F163" s="71"/>
      <c r="G163" s="63"/>
      <c r="H163" s="63"/>
      <c r="I163" s="62"/>
      <c r="J163" s="64"/>
      <c r="K163" s="64"/>
      <c r="L163" s="62"/>
      <c r="M163" s="88"/>
      <c r="N163" s="62"/>
      <c r="O163" s="62"/>
      <c r="P163" s="62"/>
      <c r="Q163" s="62"/>
      <c r="R163" s="62"/>
      <c r="S163" s="62"/>
      <c r="T163" s="62"/>
      <c r="U163" s="62"/>
      <c r="V163" s="66"/>
      <c r="W163" s="64"/>
      <c r="X163" s="73"/>
      <c r="Y163" s="76"/>
    </row>
    <row r="164" spans="1:25" s="67" customFormat="1" ht="39.950000000000003" customHeight="1" x14ac:dyDescent="0.3">
      <c r="A164" s="68">
        <f>A162+1</f>
        <v>132</v>
      </c>
      <c r="B164" s="68" t="s">
        <v>329</v>
      </c>
      <c r="C164" s="78" t="s">
        <v>330</v>
      </c>
      <c r="D164" s="70">
        <v>436.4</v>
      </c>
      <c r="E164" s="71">
        <f>D164*1.1507</f>
        <v>502.16548</v>
      </c>
      <c r="F164" s="71">
        <f>E164</f>
        <v>502.16548</v>
      </c>
      <c r="G164" s="63">
        <v>15.2</v>
      </c>
      <c r="H164" s="63">
        <v>15.2</v>
      </c>
      <c r="I164" s="62">
        <f>D164*H164</f>
        <v>6633.28</v>
      </c>
      <c r="J164" s="64">
        <v>100</v>
      </c>
      <c r="K164" s="64"/>
      <c r="L164" s="62">
        <f t="shared" si="41"/>
        <v>6733.28</v>
      </c>
      <c r="M164" s="64">
        <f>I164*1%</f>
        <v>66.332799999999992</v>
      </c>
      <c r="N164" s="62">
        <v>188.67</v>
      </c>
      <c r="O164" s="62">
        <v>621.08000000000004</v>
      </c>
      <c r="P164" s="62"/>
      <c r="Q164" s="62"/>
      <c r="R164" s="62"/>
      <c r="S164" s="62"/>
      <c r="T164" s="62">
        <v>1000</v>
      </c>
      <c r="U164" s="62">
        <v>1100</v>
      </c>
      <c r="V164" s="66">
        <f t="shared" si="42"/>
        <v>2100</v>
      </c>
      <c r="W164" s="64">
        <f t="shared" si="43"/>
        <v>2976.0828000000001</v>
      </c>
      <c r="X164" s="73">
        <f>L164-W164</f>
        <v>3757.1971999999996</v>
      </c>
      <c r="Y164" s="76"/>
    </row>
    <row r="165" spans="1:25" s="67" customFormat="1" ht="39.950000000000003" customHeight="1" x14ac:dyDescent="0.3">
      <c r="A165" s="68"/>
      <c r="B165" s="68"/>
      <c r="C165" s="84" t="s">
        <v>331</v>
      </c>
      <c r="D165" s="70"/>
      <c r="E165" s="71"/>
      <c r="F165" s="71"/>
      <c r="G165" s="63"/>
      <c r="H165" s="63"/>
      <c r="I165" s="62"/>
      <c r="J165" s="64"/>
      <c r="K165" s="64"/>
      <c r="L165" s="62"/>
      <c r="M165" s="88"/>
      <c r="N165" s="62"/>
      <c r="O165" s="62"/>
      <c r="P165" s="62"/>
      <c r="Q165" s="62"/>
      <c r="R165" s="62"/>
      <c r="S165" s="62"/>
      <c r="T165" s="62"/>
      <c r="U165" s="62"/>
      <c r="V165" s="66"/>
      <c r="W165" s="64"/>
      <c r="X165" s="73"/>
      <c r="Y165" s="76"/>
    </row>
    <row r="166" spans="1:25" s="67" customFormat="1" ht="39.950000000000003" customHeight="1" x14ac:dyDescent="0.3">
      <c r="A166" s="89"/>
      <c r="B166" s="68"/>
      <c r="C166" s="92" t="s">
        <v>332</v>
      </c>
      <c r="D166" s="70"/>
      <c r="E166" s="71"/>
      <c r="F166" s="71"/>
      <c r="G166" s="63"/>
      <c r="H166" s="63"/>
      <c r="I166" s="62"/>
      <c r="J166" s="64"/>
      <c r="K166" s="64"/>
      <c r="L166" s="62"/>
      <c r="M166" s="88"/>
      <c r="N166" s="62"/>
      <c r="O166" s="62"/>
      <c r="P166" s="62"/>
      <c r="Q166" s="62"/>
      <c r="R166" s="62"/>
      <c r="S166" s="62"/>
      <c r="T166" s="62"/>
      <c r="U166" s="62"/>
      <c r="V166" s="66"/>
      <c r="W166" s="64"/>
      <c r="X166" s="73"/>
    </row>
    <row r="167" spans="1:25" s="67" customFormat="1" ht="39.950000000000003" customHeight="1" x14ac:dyDescent="0.3">
      <c r="A167" s="89">
        <f>A164+1</f>
        <v>133</v>
      </c>
      <c r="B167" s="68" t="s">
        <v>333</v>
      </c>
      <c r="C167" s="67" t="s">
        <v>334</v>
      </c>
      <c r="D167" s="70">
        <v>461.15</v>
      </c>
      <c r="E167" s="71">
        <f>D167*1.1507</f>
        <v>530.64530500000001</v>
      </c>
      <c r="F167" s="71">
        <f t="shared" si="45"/>
        <v>530.64530500000001</v>
      </c>
      <c r="G167" s="63">
        <v>15.2</v>
      </c>
      <c r="H167" s="63">
        <v>13</v>
      </c>
      <c r="I167" s="62">
        <f>D167*H167</f>
        <v>5994.95</v>
      </c>
      <c r="J167" s="64">
        <v>100</v>
      </c>
      <c r="K167" s="64"/>
      <c r="L167" s="62">
        <f t="shared" si="41"/>
        <v>6094.95</v>
      </c>
      <c r="M167" s="88">
        <v>0</v>
      </c>
      <c r="N167" s="62">
        <v>200.22</v>
      </c>
      <c r="O167" s="62">
        <v>688.49</v>
      </c>
      <c r="P167" s="62"/>
      <c r="Q167" s="62"/>
      <c r="R167" s="62"/>
      <c r="S167" s="62"/>
      <c r="T167" s="62"/>
      <c r="U167" s="62"/>
      <c r="V167" s="66">
        <f t="shared" si="42"/>
        <v>0</v>
      </c>
      <c r="W167" s="64">
        <f t="shared" si="43"/>
        <v>888.71</v>
      </c>
      <c r="X167" s="73">
        <f>L167-W167</f>
        <v>5206.24</v>
      </c>
      <c r="Y167" s="76"/>
    </row>
    <row r="168" spans="1:25" s="67" customFormat="1" ht="39.950000000000003" customHeight="1" x14ac:dyDescent="0.3">
      <c r="A168" s="89">
        <f>A167+1</f>
        <v>134</v>
      </c>
      <c r="B168" s="68" t="s">
        <v>335</v>
      </c>
      <c r="C168" s="67" t="s">
        <v>336</v>
      </c>
      <c r="D168" s="70">
        <v>413.08</v>
      </c>
      <c r="E168" s="71">
        <f>D168*1.1507</f>
        <v>475.33115600000002</v>
      </c>
      <c r="F168" s="71">
        <f t="shared" si="45"/>
        <v>475.33115600000002</v>
      </c>
      <c r="G168" s="63">
        <v>15.2</v>
      </c>
      <c r="H168" s="63">
        <v>15.2</v>
      </c>
      <c r="I168" s="62">
        <f>D168*H168</f>
        <v>6278.8159999999998</v>
      </c>
      <c r="J168" s="64">
        <v>100</v>
      </c>
      <c r="K168" s="64"/>
      <c r="L168" s="62">
        <f t="shared" si="41"/>
        <v>6378.8159999999998</v>
      </c>
      <c r="M168" s="88"/>
      <c r="N168" s="62">
        <v>200.22</v>
      </c>
      <c r="O168" s="62">
        <v>686.8</v>
      </c>
      <c r="P168" s="62"/>
      <c r="Q168" s="62"/>
      <c r="R168" s="62"/>
      <c r="S168" s="62"/>
      <c r="T168" s="62"/>
      <c r="U168" s="62"/>
      <c r="V168" s="66">
        <f t="shared" si="42"/>
        <v>0</v>
      </c>
      <c r="W168" s="64">
        <f t="shared" si="43"/>
        <v>887.02</v>
      </c>
      <c r="X168" s="73">
        <f>L168-W168</f>
        <v>5491.7960000000003</v>
      </c>
    </row>
    <row r="169" spans="1:25" s="67" customFormat="1" ht="39.950000000000003" customHeight="1" x14ac:dyDescent="0.3">
      <c r="A169" s="68">
        <f>A168+1</f>
        <v>135</v>
      </c>
      <c r="B169" s="59" t="s">
        <v>337</v>
      </c>
      <c r="C169" s="75" t="s">
        <v>338</v>
      </c>
      <c r="D169" s="70">
        <v>337.42</v>
      </c>
      <c r="E169" s="71">
        <f>D169*1.1507</f>
        <v>388.26919400000003</v>
      </c>
      <c r="F169" s="71">
        <f>E169</f>
        <v>388.26919400000003</v>
      </c>
      <c r="G169" s="63">
        <v>15.2</v>
      </c>
      <c r="H169" s="63">
        <v>15.2</v>
      </c>
      <c r="I169" s="62">
        <f>D169*H169</f>
        <v>5128.7839999999997</v>
      </c>
      <c r="J169" s="64">
        <v>100</v>
      </c>
      <c r="K169" s="64"/>
      <c r="L169" s="62">
        <f t="shared" si="41"/>
        <v>5228.7839999999997</v>
      </c>
      <c r="M169" s="64">
        <f>I169*1%</f>
        <v>51.287839999999996</v>
      </c>
      <c r="N169" s="62">
        <v>141.25</v>
      </c>
      <c r="O169" s="62">
        <v>399.46</v>
      </c>
      <c r="P169" s="62"/>
      <c r="Q169" s="62"/>
      <c r="R169" s="62"/>
      <c r="S169" s="62"/>
      <c r="T169" s="62"/>
      <c r="U169" s="62"/>
      <c r="V169" s="66">
        <f t="shared" si="42"/>
        <v>0</v>
      </c>
      <c r="W169" s="64">
        <f t="shared" si="43"/>
        <v>591.99784</v>
      </c>
      <c r="X169" s="73">
        <f>L169-W169</f>
        <v>4636.7861599999997</v>
      </c>
      <c r="Y169" s="76"/>
    </row>
    <row r="170" spans="1:25" s="67" customFormat="1" ht="39.950000000000003" customHeight="1" x14ac:dyDescent="0.3">
      <c r="A170" s="59"/>
      <c r="D170" s="83"/>
      <c r="E170" s="71"/>
      <c r="F170" s="71"/>
      <c r="G170" s="87"/>
      <c r="H170" s="93"/>
      <c r="I170" s="93">
        <f t="shared" ref="I170:X170" si="49">SUM(I11:I169)</f>
        <v>763384.82999999973</v>
      </c>
      <c r="J170" s="93">
        <f t="shared" si="49"/>
        <v>13200</v>
      </c>
      <c r="K170" s="93">
        <f t="shared" si="49"/>
        <v>156889.92000000004</v>
      </c>
      <c r="L170" s="93">
        <f t="shared" si="49"/>
        <v>933474.75000000035</v>
      </c>
      <c r="M170" s="93">
        <f t="shared" si="49"/>
        <v>5963.8309600000048</v>
      </c>
      <c r="N170" s="93">
        <f t="shared" si="49"/>
        <v>20607.980000000003</v>
      </c>
      <c r="O170" s="93">
        <f t="shared" si="49"/>
        <v>90334.689999999988</v>
      </c>
      <c r="P170" s="93">
        <f t="shared" si="49"/>
        <v>0</v>
      </c>
      <c r="Q170" s="93">
        <f t="shared" si="49"/>
        <v>860</v>
      </c>
      <c r="R170" s="93">
        <f t="shared" si="49"/>
        <v>12800</v>
      </c>
      <c r="S170" s="93">
        <f t="shared" si="49"/>
        <v>11458.082399999999</v>
      </c>
      <c r="T170" s="93">
        <f t="shared" si="49"/>
        <v>7000</v>
      </c>
      <c r="U170" s="93">
        <f t="shared" si="49"/>
        <v>17531</v>
      </c>
      <c r="V170" s="93">
        <f t="shared" si="49"/>
        <v>49649.082399999992</v>
      </c>
      <c r="W170" s="93">
        <f t="shared" si="49"/>
        <v>166555.58335999993</v>
      </c>
      <c r="X170" s="93">
        <f t="shared" si="49"/>
        <v>754858.90280000016</v>
      </c>
    </row>
    <row r="171" spans="1:25" ht="27.95" customHeight="1" x14ac:dyDescent="0.25">
      <c r="A171" s="94"/>
      <c r="C171" s="1"/>
      <c r="D171" s="95"/>
      <c r="E171" s="96"/>
      <c r="F171" s="96"/>
      <c r="G171" s="97"/>
      <c r="H171" s="97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</row>
    <row r="172" spans="1:25" ht="27.95" customHeight="1" x14ac:dyDescent="0.25">
      <c r="A172" s="94"/>
      <c r="C172" s="1"/>
      <c r="D172" s="95"/>
      <c r="E172" s="96"/>
      <c r="F172" s="96"/>
      <c r="G172" s="97"/>
      <c r="H172" s="97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9"/>
      <c r="X172" s="98"/>
    </row>
    <row r="173" spans="1:25" ht="18" customHeight="1" x14ac:dyDescent="0.25">
      <c r="A173" s="100"/>
      <c r="B173" s="100" t="s">
        <v>0</v>
      </c>
      <c r="C173" s="101"/>
      <c r="D173" s="102"/>
      <c r="E173" s="103"/>
      <c r="F173" s="103"/>
      <c r="G173" s="104"/>
      <c r="H173" s="104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6"/>
      <c r="W173" s="106"/>
      <c r="X173" s="106"/>
    </row>
    <row r="174" spans="1:25" ht="17.25" x14ac:dyDescent="0.25">
      <c r="A174" s="107"/>
      <c r="B174" s="108" t="s">
        <v>339</v>
      </c>
      <c r="C174" s="108" t="s">
        <v>340</v>
      </c>
      <c r="D174" s="107"/>
      <c r="E174" s="107"/>
      <c r="F174" s="107"/>
      <c r="G174" s="107"/>
      <c r="H174" s="107"/>
      <c r="I174" s="107"/>
      <c r="J174" s="108" t="s">
        <v>9</v>
      </c>
      <c r="K174" s="108"/>
      <c r="L174" s="108" t="s">
        <v>339</v>
      </c>
      <c r="M174" s="108" t="s">
        <v>9</v>
      </c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9"/>
    </row>
    <row r="175" spans="1:25" ht="18" thickBot="1" x14ac:dyDescent="0.3">
      <c r="A175" s="107"/>
      <c r="B175" s="110">
        <v>3</v>
      </c>
      <c r="C175" s="110" t="s">
        <v>20</v>
      </c>
      <c r="D175" s="107"/>
      <c r="E175" s="107" t="s">
        <v>0</v>
      </c>
      <c r="F175" s="107"/>
      <c r="G175" s="107"/>
      <c r="H175" s="107"/>
      <c r="I175" s="107"/>
      <c r="J175" s="111" t="s">
        <v>341</v>
      </c>
      <c r="K175" s="111"/>
      <c r="L175" s="110">
        <v>2</v>
      </c>
      <c r="M175" s="111" t="s">
        <v>341</v>
      </c>
      <c r="N175" s="107"/>
      <c r="O175" s="107"/>
      <c r="P175" s="107"/>
      <c r="Q175" s="107"/>
      <c r="R175" s="107"/>
      <c r="S175" s="107"/>
      <c r="T175" s="107"/>
      <c r="U175" s="107"/>
      <c r="V175" s="107"/>
      <c r="W175" s="112"/>
      <c r="X175" s="107"/>
    </row>
    <row r="176" spans="1:25" ht="17.25" x14ac:dyDescent="0.25">
      <c r="A176" s="107"/>
      <c r="B176" s="110">
        <v>1</v>
      </c>
      <c r="C176" s="110" t="s">
        <v>19</v>
      </c>
      <c r="D176" s="107"/>
      <c r="E176" s="107"/>
      <c r="F176" s="113" t="s">
        <v>342</v>
      </c>
      <c r="G176" s="114">
        <v>2.4150000000000001E-2</v>
      </c>
      <c r="H176" s="107"/>
      <c r="I176" s="107"/>
      <c r="J176" s="111" t="s">
        <v>343</v>
      </c>
      <c r="K176" s="111"/>
      <c r="L176" s="110">
        <v>4</v>
      </c>
      <c r="M176" s="111" t="s">
        <v>343</v>
      </c>
      <c r="N176" s="107"/>
      <c r="O176" s="107"/>
      <c r="P176" s="107"/>
      <c r="Q176" s="107"/>
      <c r="R176" s="107"/>
      <c r="S176" s="107"/>
      <c r="T176" s="107"/>
      <c r="U176" s="107"/>
      <c r="V176" s="102"/>
      <c r="W176" s="107"/>
      <c r="X176" s="107"/>
    </row>
    <row r="177" spans="1:24" ht="18" thickBot="1" x14ac:dyDescent="0.35">
      <c r="A177" s="115" t="s">
        <v>0</v>
      </c>
      <c r="B177" s="116"/>
      <c r="C177" s="116"/>
      <c r="D177" s="115"/>
      <c r="E177" s="115"/>
      <c r="F177" s="117" t="s">
        <v>344</v>
      </c>
      <c r="G177" s="118">
        <v>461.15</v>
      </c>
      <c r="H177" s="115"/>
      <c r="I177" s="115"/>
      <c r="J177" s="111" t="s">
        <v>345</v>
      </c>
      <c r="K177" s="111"/>
      <c r="L177" s="110">
        <v>8</v>
      </c>
      <c r="M177" s="111" t="s">
        <v>345</v>
      </c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</row>
    <row r="178" spans="1:24" ht="16.5" thickTop="1" x14ac:dyDescent="0.25">
      <c r="B178" s="116"/>
      <c r="C178" s="116"/>
      <c r="F178" s="117"/>
      <c r="G178" s="119">
        <f>+G177*G176</f>
        <v>11.136772499999999</v>
      </c>
      <c r="J178" s="111" t="s">
        <v>346</v>
      </c>
      <c r="K178" s="111"/>
      <c r="L178" s="110">
        <v>10</v>
      </c>
      <c r="M178" s="111" t="s">
        <v>346</v>
      </c>
    </row>
    <row r="179" spans="1:24" ht="16.5" thickBot="1" x14ac:dyDescent="0.3">
      <c r="B179" s="116"/>
      <c r="C179" s="116"/>
      <c r="F179" s="117" t="s">
        <v>347</v>
      </c>
      <c r="G179" s="118">
        <v>30.4</v>
      </c>
      <c r="J179" s="111" t="s">
        <v>29</v>
      </c>
      <c r="K179" s="111"/>
      <c r="L179" s="110">
        <v>12</v>
      </c>
      <c r="M179" s="111" t="s">
        <v>29</v>
      </c>
    </row>
    <row r="180" spans="1:24" ht="16.5" thickTop="1" x14ac:dyDescent="0.25">
      <c r="B180" s="116"/>
      <c r="C180" s="116"/>
      <c r="F180" s="117"/>
      <c r="G180" s="119">
        <f>+G178*G179</f>
        <v>338.55788399999994</v>
      </c>
      <c r="I180" s="1">
        <v>461.15</v>
      </c>
      <c r="J180" s="111" t="s">
        <v>30</v>
      </c>
      <c r="K180" s="111"/>
      <c r="L180" s="110">
        <v>14</v>
      </c>
      <c r="M180" s="111" t="s">
        <v>30</v>
      </c>
    </row>
    <row r="181" spans="1:24" x14ac:dyDescent="0.25">
      <c r="B181" s="116"/>
      <c r="C181" s="116"/>
      <c r="F181" s="117"/>
      <c r="G181" s="120"/>
      <c r="I181" s="1">
        <v>169.28</v>
      </c>
      <c r="J181" s="111" t="s">
        <v>26</v>
      </c>
      <c r="K181" s="111"/>
      <c r="L181" s="110">
        <v>32</v>
      </c>
      <c r="M181" s="111" t="s">
        <v>26</v>
      </c>
    </row>
    <row r="182" spans="1:24" ht="16.5" thickBot="1" x14ac:dyDescent="0.3">
      <c r="B182" s="116"/>
      <c r="C182" s="116"/>
      <c r="F182" s="121" t="s">
        <v>348</v>
      </c>
      <c r="G182" s="122">
        <f>+G180/2</f>
        <v>169.27894199999997</v>
      </c>
      <c r="J182" s="111" t="s">
        <v>349</v>
      </c>
      <c r="K182" s="111"/>
      <c r="L182" s="110">
        <v>34</v>
      </c>
      <c r="M182" s="111" t="s">
        <v>349</v>
      </c>
    </row>
    <row r="183" spans="1:24" x14ac:dyDescent="0.25">
      <c r="B183" s="116"/>
      <c r="C183" s="116"/>
      <c r="J183" s="123"/>
      <c r="K183" s="123"/>
      <c r="L183" s="116"/>
      <c r="M183" s="123"/>
    </row>
    <row r="184" spans="1:24" x14ac:dyDescent="0.25">
      <c r="B184" s="116"/>
      <c r="C184" s="116"/>
      <c r="J184" s="123"/>
      <c r="K184" s="123"/>
      <c r="L184" s="116"/>
      <c r="M184" s="123"/>
    </row>
    <row r="185" spans="1:24" x14ac:dyDescent="0.25">
      <c r="B185" s="116"/>
      <c r="C185" s="124"/>
      <c r="J185" s="123"/>
      <c r="K185" s="123"/>
      <c r="L185" s="116"/>
      <c r="M185" s="123"/>
    </row>
    <row r="186" spans="1:24" x14ac:dyDescent="0.25">
      <c r="B186" s="116"/>
      <c r="C186" s="116"/>
      <c r="J186" s="123"/>
      <c r="K186" s="123"/>
      <c r="L186" s="116"/>
      <c r="M186" s="123"/>
    </row>
    <row r="187" spans="1:24" x14ac:dyDescent="0.25">
      <c r="B187" s="116"/>
      <c r="C187" s="116"/>
      <c r="J187" s="123"/>
      <c r="K187" s="123"/>
      <c r="L187" s="116"/>
      <c r="M187" s="123"/>
    </row>
    <row r="188" spans="1:24" x14ac:dyDescent="0.25">
      <c r="B188" s="116"/>
      <c r="C188" s="116"/>
      <c r="G188" s="1" t="s">
        <v>0</v>
      </c>
      <c r="J188" s="123"/>
      <c r="K188" s="123"/>
      <c r="L188" s="116"/>
      <c r="M188" s="123"/>
    </row>
    <row r="189" spans="1:24" x14ac:dyDescent="0.25">
      <c r="B189" s="116"/>
      <c r="C189" s="116"/>
      <c r="J189" s="123"/>
      <c r="K189" s="123"/>
      <c r="L189" s="116"/>
      <c r="M189" s="123"/>
    </row>
    <row r="190" spans="1:24" x14ac:dyDescent="0.25">
      <c r="B190" s="116"/>
      <c r="C190" s="116"/>
      <c r="J190" s="123"/>
      <c r="K190" s="123"/>
      <c r="L190" s="116"/>
      <c r="M190" s="123"/>
    </row>
    <row r="191" spans="1:24" x14ac:dyDescent="0.25">
      <c r="B191" s="125"/>
      <c r="C191" s="125"/>
      <c r="J191" s="123"/>
      <c r="K191" s="123"/>
      <c r="L191" s="116"/>
      <c r="M191" s="123"/>
    </row>
    <row r="192" spans="1:24" x14ac:dyDescent="0.25">
      <c r="J192" s="123"/>
      <c r="K192" s="123"/>
      <c r="L192" s="116"/>
      <c r="M192" s="123"/>
      <c r="V192" s="1" t="s">
        <v>5</v>
      </c>
    </row>
    <row r="193" spans="5:23" x14ac:dyDescent="0.25">
      <c r="J193" s="123"/>
      <c r="K193" s="123"/>
      <c r="L193" s="116"/>
      <c r="M193" s="123"/>
    </row>
    <row r="194" spans="5:23" x14ac:dyDescent="0.25">
      <c r="J194" s="123"/>
      <c r="K194" s="123"/>
      <c r="L194" s="116"/>
      <c r="M194" s="123"/>
      <c r="N194" s="1" t="s">
        <v>0</v>
      </c>
    </row>
    <row r="195" spans="5:23" x14ac:dyDescent="0.25">
      <c r="E195" s="1" t="s">
        <v>0</v>
      </c>
      <c r="L195" s="116"/>
    </row>
    <row r="199" spans="5:23" x14ac:dyDescent="0.25">
      <c r="I199" s="1" t="s">
        <v>0</v>
      </c>
    </row>
    <row r="200" spans="5:23" x14ac:dyDescent="0.25">
      <c r="W200" s="1" t="s">
        <v>0</v>
      </c>
    </row>
    <row r="204" spans="5:23" x14ac:dyDescent="0.25">
      <c r="V204" s="1" t="s">
        <v>0</v>
      </c>
    </row>
    <row r="211" spans="3:5" x14ac:dyDescent="0.25">
      <c r="E211" s="1" t="s">
        <v>0</v>
      </c>
    </row>
    <row r="215" spans="3:5" x14ac:dyDescent="0.25">
      <c r="C215" s="2" t="s">
        <v>0</v>
      </c>
    </row>
  </sheetData>
  <mergeCells count="31">
    <mergeCell ref="Y7:Y9"/>
    <mergeCell ref="S7:S8"/>
    <mergeCell ref="T7:T8"/>
    <mergeCell ref="U7:U8"/>
    <mergeCell ref="V7:V8"/>
    <mergeCell ref="W7:W9"/>
    <mergeCell ref="X7:X9"/>
    <mergeCell ref="M7:M8"/>
    <mergeCell ref="N7:N8"/>
    <mergeCell ref="O7:O8"/>
    <mergeCell ref="P7:P8"/>
    <mergeCell ref="Q7:Q8"/>
    <mergeCell ref="R7:R8"/>
    <mergeCell ref="G7:G9"/>
    <mergeCell ref="H7:H9"/>
    <mergeCell ref="I7:I9"/>
    <mergeCell ref="J7:J8"/>
    <mergeCell ref="K7:K8"/>
    <mergeCell ref="L7:L9"/>
    <mergeCell ref="A7:A9"/>
    <mergeCell ref="B7:B9"/>
    <mergeCell ref="C7:C9"/>
    <mergeCell ref="D7:D9"/>
    <mergeCell ref="E7:E9"/>
    <mergeCell ref="F7:F9"/>
    <mergeCell ref="D2:V2"/>
    <mergeCell ref="D3:I3"/>
    <mergeCell ref="H4:I4"/>
    <mergeCell ref="M5:W5"/>
    <mergeCell ref="D6:I6"/>
    <mergeCell ref="M6:N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 JEFA</dc:creator>
  <cp:lastModifiedBy>RH JEFA</cp:lastModifiedBy>
  <dcterms:created xsi:type="dcterms:W3CDTF">2026-04-15T20:04:12Z</dcterms:created>
  <dcterms:modified xsi:type="dcterms:W3CDTF">2026-04-15T20:05:12Z</dcterms:modified>
</cp:coreProperties>
</file>