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 MARZO 2025\"/>
    </mc:Choice>
  </mc:AlternateContent>
  <bookViews>
    <workbookView xWindow="-120" yWindow="-120" windowWidth="29040" windowHeight="15720" firstSheet="1" activeTab="1"/>
  </bookViews>
  <sheets>
    <sheet name="ENERO 15" sheetId="194" r:id="rId1"/>
    <sheet name="MARZO 30" sheetId="199" r:id="rId2"/>
  </sheets>
  <definedNames>
    <definedName name="_xlnm.Print_Area" localSheetId="0">'ENERO 15'!$A$1:$V$165</definedName>
    <definedName name="_xlnm.Print_Area" localSheetId="1">'MARZO 30'!$C$11:$N$168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199" l="1"/>
  <c r="V58" i="199" l="1"/>
  <c r="A41" i="199"/>
  <c r="T39" i="199"/>
  <c r="I39" i="199"/>
  <c r="U39" i="199" s="1"/>
  <c r="E39" i="199"/>
  <c r="F39" i="199" s="1"/>
  <c r="K39" i="199" l="1"/>
  <c r="V39" i="199" s="1"/>
  <c r="G176" i="199"/>
  <c r="G178" i="199" s="1"/>
  <c r="G180" i="199" s="1"/>
  <c r="S168" i="199"/>
  <c r="R168" i="199"/>
  <c r="P168" i="199"/>
  <c r="O168" i="199"/>
  <c r="N168" i="199"/>
  <c r="M168" i="199"/>
  <c r="J168" i="199"/>
  <c r="U167" i="199"/>
  <c r="T167" i="199"/>
  <c r="I167" i="199"/>
  <c r="K167" i="199" s="1"/>
  <c r="E167" i="199"/>
  <c r="F167" i="199" s="1"/>
  <c r="U166" i="199"/>
  <c r="T166" i="199"/>
  <c r="I166" i="199"/>
  <c r="K166" i="199" s="1"/>
  <c r="V166" i="199" s="1"/>
  <c r="E166" i="199"/>
  <c r="F166" i="199" s="1"/>
  <c r="T163" i="199"/>
  <c r="I163" i="199"/>
  <c r="L163" i="199" s="1"/>
  <c r="U163" i="199" s="1"/>
  <c r="E163" i="199"/>
  <c r="F163" i="199" s="1"/>
  <c r="T161" i="199"/>
  <c r="I161" i="199"/>
  <c r="E161" i="199"/>
  <c r="F161" i="199" s="1"/>
  <c r="U160" i="199"/>
  <c r="T160" i="199"/>
  <c r="I160" i="199"/>
  <c r="K160" i="199" s="1"/>
  <c r="E160" i="199"/>
  <c r="F160" i="199" s="1"/>
  <c r="T158" i="199"/>
  <c r="I158" i="199"/>
  <c r="L158" i="199" s="1"/>
  <c r="U158" i="199" s="1"/>
  <c r="E158" i="199"/>
  <c r="F158" i="199" s="1"/>
  <c r="T157" i="199"/>
  <c r="L157" i="199"/>
  <c r="U157" i="199" s="1"/>
  <c r="I157" i="199"/>
  <c r="K157" i="199" s="1"/>
  <c r="E157" i="199"/>
  <c r="F157" i="199" s="1"/>
  <c r="U156" i="199"/>
  <c r="T156" i="199"/>
  <c r="I156" i="199"/>
  <c r="K156" i="199" s="1"/>
  <c r="E156" i="199"/>
  <c r="F156" i="199" s="1"/>
  <c r="T154" i="199"/>
  <c r="I154" i="199"/>
  <c r="L154" i="199" s="1"/>
  <c r="U154" i="199" s="1"/>
  <c r="E154" i="199"/>
  <c r="F154" i="199" s="1"/>
  <c r="T153" i="199"/>
  <c r="I153" i="199"/>
  <c r="L153" i="199" s="1"/>
  <c r="U153" i="199" s="1"/>
  <c r="E153" i="199"/>
  <c r="F153" i="199" s="1"/>
  <c r="T152" i="199"/>
  <c r="I152" i="199"/>
  <c r="K152" i="199" s="1"/>
  <c r="E152" i="199"/>
  <c r="F152" i="199" s="1"/>
  <c r="U151" i="199"/>
  <c r="T151" i="199"/>
  <c r="I151" i="199"/>
  <c r="K151" i="199" s="1"/>
  <c r="E151" i="199"/>
  <c r="F151" i="199" s="1"/>
  <c r="T150" i="199"/>
  <c r="I150" i="199"/>
  <c r="K150" i="199" s="1"/>
  <c r="E150" i="199"/>
  <c r="F150" i="199" s="1"/>
  <c r="T149" i="199"/>
  <c r="I149" i="199"/>
  <c r="L149" i="199" s="1"/>
  <c r="U149" i="199" s="1"/>
  <c r="E149" i="199"/>
  <c r="F149" i="199" s="1"/>
  <c r="T148" i="199"/>
  <c r="I148" i="199"/>
  <c r="E148" i="199"/>
  <c r="F148" i="199" s="1"/>
  <c r="T147" i="199"/>
  <c r="I147" i="199"/>
  <c r="L147" i="199" s="1"/>
  <c r="U147" i="199" s="1"/>
  <c r="E147" i="199"/>
  <c r="F147" i="199" s="1"/>
  <c r="T146" i="199"/>
  <c r="I146" i="199"/>
  <c r="K146" i="199" s="1"/>
  <c r="E146" i="199"/>
  <c r="F146" i="199" s="1"/>
  <c r="T145" i="199"/>
  <c r="I145" i="199"/>
  <c r="L145" i="199" s="1"/>
  <c r="U145" i="199" s="1"/>
  <c r="E145" i="199"/>
  <c r="F145" i="199" s="1"/>
  <c r="T143" i="199"/>
  <c r="I143" i="199"/>
  <c r="L143" i="199" s="1"/>
  <c r="U143" i="199" s="1"/>
  <c r="E143" i="199"/>
  <c r="F143" i="199" s="1"/>
  <c r="T142" i="199"/>
  <c r="K142" i="199"/>
  <c r="I142" i="199"/>
  <c r="L142" i="199" s="1"/>
  <c r="U142" i="199" s="1"/>
  <c r="E142" i="199"/>
  <c r="F142" i="199" s="1"/>
  <c r="T141" i="199"/>
  <c r="I141" i="199"/>
  <c r="K141" i="199" s="1"/>
  <c r="E141" i="199"/>
  <c r="F141" i="199" s="1"/>
  <c r="T140" i="199"/>
  <c r="I140" i="199"/>
  <c r="L140" i="199" s="1"/>
  <c r="U140" i="199" s="1"/>
  <c r="F140" i="199"/>
  <c r="E140" i="199"/>
  <c r="T139" i="199"/>
  <c r="I139" i="199"/>
  <c r="E139" i="199"/>
  <c r="F139" i="199" s="1"/>
  <c r="T138" i="199"/>
  <c r="I138" i="199"/>
  <c r="L138" i="199" s="1"/>
  <c r="U138" i="199" s="1"/>
  <c r="E138" i="199"/>
  <c r="F138" i="199" s="1"/>
  <c r="T137" i="199"/>
  <c r="I137" i="199"/>
  <c r="K137" i="199" s="1"/>
  <c r="E137" i="199"/>
  <c r="F137" i="199" s="1"/>
  <c r="T136" i="199"/>
  <c r="I136" i="199"/>
  <c r="L136" i="199" s="1"/>
  <c r="U136" i="199" s="1"/>
  <c r="E136" i="199"/>
  <c r="F136" i="199" s="1"/>
  <c r="T135" i="199"/>
  <c r="I135" i="199"/>
  <c r="L135" i="199" s="1"/>
  <c r="U135" i="199" s="1"/>
  <c r="E135" i="199"/>
  <c r="F135" i="199" s="1"/>
  <c r="U134" i="199"/>
  <c r="T134" i="199"/>
  <c r="I134" i="199"/>
  <c r="K134" i="199" s="1"/>
  <c r="E134" i="199"/>
  <c r="F134" i="199" s="1"/>
  <c r="T133" i="199"/>
  <c r="L133" i="199"/>
  <c r="U133" i="199" s="1"/>
  <c r="I133" i="199"/>
  <c r="K133" i="199" s="1"/>
  <c r="E133" i="199"/>
  <c r="F133" i="199" s="1"/>
  <c r="I132" i="199"/>
  <c r="L132" i="199" s="1"/>
  <c r="E132" i="199"/>
  <c r="F132" i="199" s="1"/>
  <c r="I131" i="199"/>
  <c r="Q131" i="199" s="1"/>
  <c r="T131" i="199" s="1"/>
  <c r="E131" i="199"/>
  <c r="F131" i="199" s="1"/>
  <c r="I130" i="199"/>
  <c r="L130" i="199" s="1"/>
  <c r="E130" i="199"/>
  <c r="F130" i="199" s="1"/>
  <c r="T129" i="199"/>
  <c r="I129" i="199"/>
  <c r="L129" i="199" s="1"/>
  <c r="U129" i="199" s="1"/>
  <c r="E129" i="199"/>
  <c r="F129" i="199" s="1"/>
  <c r="Q128" i="199"/>
  <c r="T128" i="199" s="1"/>
  <c r="I128" i="199"/>
  <c r="K128" i="199" s="1"/>
  <c r="E128" i="199"/>
  <c r="F128" i="199" s="1"/>
  <c r="I127" i="199"/>
  <c r="E127" i="199"/>
  <c r="F127" i="199" s="1"/>
  <c r="I126" i="199"/>
  <c r="K126" i="199" s="1"/>
  <c r="E126" i="199"/>
  <c r="F126" i="199" s="1"/>
  <c r="T125" i="199"/>
  <c r="I125" i="199"/>
  <c r="L125" i="199" s="1"/>
  <c r="U125" i="199" s="1"/>
  <c r="E125" i="199"/>
  <c r="F125" i="199" s="1"/>
  <c r="T124" i="199"/>
  <c r="I124" i="199"/>
  <c r="L124" i="199" s="1"/>
  <c r="U124" i="199" s="1"/>
  <c r="E124" i="199"/>
  <c r="F124" i="199" s="1"/>
  <c r="T123" i="199"/>
  <c r="I123" i="199"/>
  <c r="K123" i="199" s="1"/>
  <c r="E123" i="199"/>
  <c r="F123" i="199" s="1"/>
  <c r="I122" i="199"/>
  <c r="L122" i="199" s="1"/>
  <c r="E122" i="199"/>
  <c r="F122" i="199" s="1"/>
  <c r="T121" i="199"/>
  <c r="I121" i="199"/>
  <c r="E121" i="199"/>
  <c r="F121" i="199" s="1"/>
  <c r="L120" i="199"/>
  <c r="I120" i="199"/>
  <c r="K120" i="199" s="1"/>
  <c r="E120" i="199"/>
  <c r="F120" i="199" s="1"/>
  <c r="I119" i="199"/>
  <c r="Q119" i="199" s="1"/>
  <c r="U119" i="199" s="1"/>
  <c r="E119" i="199"/>
  <c r="F119" i="199" s="1"/>
  <c r="I117" i="199"/>
  <c r="K117" i="199" s="1"/>
  <c r="E117" i="199"/>
  <c r="F117" i="199" s="1"/>
  <c r="I116" i="199"/>
  <c r="L116" i="199" s="1"/>
  <c r="E116" i="199"/>
  <c r="F116" i="199" s="1"/>
  <c r="T115" i="199"/>
  <c r="I115" i="199"/>
  <c r="E115" i="199"/>
  <c r="F115" i="199" s="1"/>
  <c r="T114" i="199"/>
  <c r="I114" i="199"/>
  <c r="L114" i="199" s="1"/>
  <c r="U114" i="199" s="1"/>
  <c r="E114" i="199"/>
  <c r="F114" i="199" s="1"/>
  <c r="I113" i="199"/>
  <c r="L113" i="199" s="1"/>
  <c r="E113" i="199"/>
  <c r="F113" i="199" s="1"/>
  <c r="T112" i="199"/>
  <c r="I112" i="199"/>
  <c r="L112" i="199" s="1"/>
  <c r="U112" i="199" s="1"/>
  <c r="E112" i="199"/>
  <c r="F112" i="199" s="1"/>
  <c r="T111" i="199"/>
  <c r="I111" i="199"/>
  <c r="K111" i="199" s="1"/>
  <c r="E111" i="199"/>
  <c r="F111" i="199" s="1"/>
  <c r="T110" i="199"/>
  <c r="I110" i="199"/>
  <c r="K110" i="199" s="1"/>
  <c r="E110" i="199"/>
  <c r="F110" i="199" s="1"/>
  <c r="I109" i="199"/>
  <c r="E109" i="199"/>
  <c r="F109" i="199" s="1"/>
  <c r="L108" i="199"/>
  <c r="I108" i="199"/>
  <c r="K108" i="199" s="1"/>
  <c r="E108" i="199"/>
  <c r="F108" i="199" s="1"/>
  <c r="T107" i="199"/>
  <c r="I107" i="199"/>
  <c r="L107" i="199" s="1"/>
  <c r="U107" i="199" s="1"/>
  <c r="E107" i="199"/>
  <c r="F107" i="199" s="1"/>
  <c r="T106" i="199"/>
  <c r="I106" i="199"/>
  <c r="L106" i="199" s="1"/>
  <c r="U106" i="199" s="1"/>
  <c r="E106" i="199"/>
  <c r="F106" i="199" s="1"/>
  <c r="T105" i="199"/>
  <c r="I105" i="199"/>
  <c r="K105" i="199" s="1"/>
  <c r="E105" i="199"/>
  <c r="F105" i="199" s="1"/>
  <c r="I104" i="199"/>
  <c r="L104" i="199" s="1"/>
  <c r="E104" i="199"/>
  <c r="F104" i="199" s="1"/>
  <c r="T103" i="199"/>
  <c r="I103" i="199"/>
  <c r="E103" i="199"/>
  <c r="F103" i="199" s="1"/>
  <c r="I102" i="199"/>
  <c r="K102" i="199" s="1"/>
  <c r="E102" i="199"/>
  <c r="F102" i="199" s="1"/>
  <c r="I101" i="199"/>
  <c r="Q101" i="199" s="1"/>
  <c r="T101" i="199" s="1"/>
  <c r="E101" i="199"/>
  <c r="F101" i="199" s="1"/>
  <c r="T100" i="199"/>
  <c r="L100" i="199"/>
  <c r="U100" i="199" s="1"/>
  <c r="I100" i="199"/>
  <c r="K100" i="199" s="1"/>
  <c r="E100" i="199"/>
  <c r="F100" i="199" s="1"/>
  <c r="Q99" i="199"/>
  <c r="T99" i="199" s="1"/>
  <c r="I99" i="199"/>
  <c r="L99" i="199" s="1"/>
  <c r="E99" i="199"/>
  <c r="F99" i="199" s="1"/>
  <c r="I98" i="199"/>
  <c r="Q98" i="199" s="1"/>
  <c r="T98" i="199" s="1"/>
  <c r="E98" i="199"/>
  <c r="F98" i="199" s="1"/>
  <c r="U97" i="199"/>
  <c r="T97" i="199"/>
  <c r="I97" i="199"/>
  <c r="K97" i="199" s="1"/>
  <c r="E97" i="199"/>
  <c r="F97" i="199" s="1"/>
  <c r="U95" i="199"/>
  <c r="T95" i="199"/>
  <c r="I95" i="199"/>
  <c r="K95" i="199" s="1"/>
  <c r="E95" i="199"/>
  <c r="F95" i="199" s="1"/>
  <c r="T94" i="199"/>
  <c r="I94" i="199"/>
  <c r="K94" i="199" s="1"/>
  <c r="E94" i="199"/>
  <c r="F94" i="199" s="1"/>
  <c r="T93" i="199"/>
  <c r="I93" i="199"/>
  <c r="Q93" i="199" s="1"/>
  <c r="E93" i="199"/>
  <c r="F93" i="199" s="1"/>
  <c r="T92" i="199"/>
  <c r="L92" i="199"/>
  <c r="U92" i="199" s="1"/>
  <c r="I92" i="199"/>
  <c r="K92" i="199" s="1"/>
  <c r="E92" i="199"/>
  <c r="F92" i="199" s="1"/>
  <c r="I91" i="199"/>
  <c r="L91" i="199" s="1"/>
  <c r="E91" i="199"/>
  <c r="F91" i="199" s="1"/>
  <c r="U90" i="199"/>
  <c r="U89" i="199"/>
  <c r="T89" i="199"/>
  <c r="I89" i="199"/>
  <c r="K89" i="199" s="1"/>
  <c r="E89" i="199"/>
  <c r="F89" i="199" s="1"/>
  <c r="U87" i="199"/>
  <c r="T87" i="199"/>
  <c r="I87" i="199"/>
  <c r="K87" i="199" s="1"/>
  <c r="E87" i="199"/>
  <c r="F87" i="199" s="1"/>
  <c r="T85" i="199"/>
  <c r="I85" i="199"/>
  <c r="L85" i="199" s="1"/>
  <c r="U85" i="199" s="1"/>
  <c r="E85" i="199"/>
  <c r="F85" i="199" s="1"/>
  <c r="I84" i="199"/>
  <c r="L84" i="199" s="1"/>
  <c r="E84" i="199"/>
  <c r="F84" i="199" s="1"/>
  <c r="T83" i="199"/>
  <c r="I83" i="199"/>
  <c r="L83" i="199" s="1"/>
  <c r="U83" i="199" s="1"/>
  <c r="E83" i="199"/>
  <c r="F83" i="199" s="1"/>
  <c r="U82" i="199"/>
  <c r="T82" i="199"/>
  <c r="I82" i="199"/>
  <c r="K82" i="199" s="1"/>
  <c r="E82" i="199"/>
  <c r="F82" i="199" s="1"/>
  <c r="T80" i="199"/>
  <c r="I80" i="199"/>
  <c r="L80" i="199" s="1"/>
  <c r="U80" i="199" s="1"/>
  <c r="E80" i="199"/>
  <c r="F80" i="199" s="1"/>
  <c r="I79" i="199"/>
  <c r="L79" i="199" s="1"/>
  <c r="E79" i="199"/>
  <c r="F79" i="199" s="1"/>
  <c r="T78" i="199"/>
  <c r="I78" i="199"/>
  <c r="E78" i="199"/>
  <c r="F78" i="199" s="1"/>
  <c r="T77" i="199"/>
  <c r="I77" i="199"/>
  <c r="K77" i="199" s="1"/>
  <c r="E77" i="199"/>
  <c r="F77" i="199" s="1"/>
  <c r="T76" i="199"/>
  <c r="I76" i="199"/>
  <c r="K76" i="199" s="1"/>
  <c r="E76" i="199"/>
  <c r="F76" i="199" s="1"/>
  <c r="I75" i="199"/>
  <c r="E75" i="199"/>
  <c r="F75" i="199" s="1"/>
  <c r="I74" i="199"/>
  <c r="Q74" i="199" s="1"/>
  <c r="T74" i="199" s="1"/>
  <c r="E74" i="199"/>
  <c r="F74" i="199" s="1"/>
  <c r="I73" i="199"/>
  <c r="E73" i="199"/>
  <c r="F73" i="199" s="1"/>
  <c r="T71" i="199"/>
  <c r="I71" i="199"/>
  <c r="K71" i="199" s="1"/>
  <c r="E71" i="199"/>
  <c r="F71" i="199" s="1"/>
  <c r="T70" i="199"/>
  <c r="I70" i="199"/>
  <c r="K70" i="199" s="1"/>
  <c r="E70" i="199"/>
  <c r="F70" i="199" s="1"/>
  <c r="T69" i="199"/>
  <c r="I69" i="199"/>
  <c r="L69" i="199" s="1"/>
  <c r="U69" i="199" s="1"/>
  <c r="E69" i="199"/>
  <c r="F69" i="199" s="1"/>
  <c r="T68" i="199"/>
  <c r="I68" i="199"/>
  <c r="E68" i="199"/>
  <c r="F68" i="199" s="1"/>
  <c r="T67" i="199"/>
  <c r="K67" i="199"/>
  <c r="I67" i="199"/>
  <c r="L67" i="199" s="1"/>
  <c r="U67" i="199" s="1"/>
  <c r="E67" i="199"/>
  <c r="F67" i="199" s="1"/>
  <c r="T66" i="199"/>
  <c r="I66" i="199"/>
  <c r="K66" i="199" s="1"/>
  <c r="E66" i="199"/>
  <c r="F66" i="199" s="1"/>
  <c r="T65" i="199"/>
  <c r="I65" i="199"/>
  <c r="L65" i="199" s="1"/>
  <c r="U65" i="199" s="1"/>
  <c r="E65" i="199"/>
  <c r="F65" i="199" s="1"/>
  <c r="T64" i="199"/>
  <c r="I64" i="199"/>
  <c r="E64" i="199"/>
  <c r="F64" i="199" s="1"/>
  <c r="T63" i="199"/>
  <c r="I63" i="199"/>
  <c r="L63" i="199" s="1"/>
  <c r="U63" i="199" s="1"/>
  <c r="E63" i="199"/>
  <c r="F63" i="199" s="1"/>
  <c r="T62" i="199"/>
  <c r="I62" i="199"/>
  <c r="K62" i="199" s="1"/>
  <c r="E62" i="199"/>
  <c r="F62" i="199" s="1"/>
  <c r="T61" i="199"/>
  <c r="I61" i="199"/>
  <c r="L61" i="199" s="1"/>
  <c r="U61" i="199" s="1"/>
  <c r="E61" i="199"/>
  <c r="F61" i="199" s="1"/>
  <c r="T60" i="199"/>
  <c r="I60" i="199"/>
  <c r="E60" i="199"/>
  <c r="F60" i="199" s="1"/>
  <c r="U59" i="199"/>
  <c r="T59" i="199"/>
  <c r="I59" i="199"/>
  <c r="K59" i="199" s="1"/>
  <c r="V59" i="199" s="1"/>
  <c r="E59" i="199"/>
  <c r="F59" i="199" s="1"/>
  <c r="I58" i="199"/>
  <c r="E58" i="199"/>
  <c r="F58" i="199" s="1"/>
  <c r="T57" i="199"/>
  <c r="I57" i="199"/>
  <c r="L57" i="199" s="1"/>
  <c r="U57" i="199" s="1"/>
  <c r="E57" i="199"/>
  <c r="F57" i="199" s="1"/>
  <c r="U56" i="199"/>
  <c r="T56" i="199"/>
  <c r="I56" i="199"/>
  <c r="K56" i="199" s="1"/>
  <c r="E56" i="199"/>
  <c r="F56" i="199" s="1"/>
  <c r="K54" i="199"/>
  <c r="I54" i="199"/>
  <c r="Q54" i="199" s="1"/>
  <c r="T54" i="199" s="1"/>
  <c r="E54" i="199"/>
  <c r="F54" i="199" s="1"/>
  <c r="I53" i="199"/>
  <c r="Q53" i="199" s="1"/>
  <c r="T53" i="199" s="1"/>
  <c r="E53" i="199"/>
  <c r="F53" i="199" s="1"/>
  <c r="L52" i="199"/>
  <c r="I52" i="199"/>
  <c r="Q52" i="199" s="1"/>
  <c r="T52" i="199" s="1"/>
  <c r="E52" i="199"/>
  <c r="F52" i="199" s="1"/>
  <c r="U51" i="199"/>
  <c r="T51" i="199"/>
  <c r="I51" i="199"/>
  <c r="K51" i="199" s="1"/>
  <c r="F51" i="199"/>
  <c r="E51" i="199"/>
  <c r="U50" i="199"/>
  <c r="T50" i="199"/>
  <c r="K50" i="199"/>
  <c r="I50" i="199"/>
  <c r="E50" i="199"/>
  <c r="F50" i="199" s="1"/>
  <c r="I48" i="199"/>
  <c r="L48" i="199" s="1"/>
  <c r="F48" i="199"/>
  <c r="E48" i="199"/>
  <c r="I47" i="199"/>
  <c r="Q47" i="199" s="1"/>
  <c r="E47" i="199"/>
  <c r="F47" i="199" s="1"/>
  <c r="K46" i="199"/>
  <c r="I46" i="199"/>
  <c r="Q46" i="199" s="1"/>
  <c r="E46" i="199"/>
  <c r="F46" i="199" s="1"/>
  <c r="U45" i="199"/>
  <c r="T45" i="199"/>
  <c r="I45" i="199"/>
  <c r="K45" i="199" s="1"/>
  <c r="E45" i="199"/>
  <c r="F45" i="199" s="1"/>
  <c r="T43" i="199"/>
  <c r="I43" i="199"/>
  <c r="L43" i="199" s="1"/>
  <c r="U43" i="199" s="1"/>
  <c r="E43" i="199"/>
  <c r="F43" i="199" s="1"/>
  <c r="I42" i="199"/>
  <c r="Q42" i="199" s="1"/>
  <c r="T42" i="199" s="1"/>
  <c r="E42" i="199"/>
  <c r="F42" i="199" s="1"/>
  <c r="U41" i="199"/>
  <c r="T41" i="199"/>
  <c r="I41" i="199"/>
  <c r="K41" i="199" s="1"/>
  <c r="E41" i="199"/>
  <c r="F41" i="199" s="1"/>
  <c r="T38" i="199"/>
  <c r="I38" i="199"/>
  <c r="K38" i="199" s="1"/>
  <c r="E38" i="199"/>
  <c r="F38" i="199" s="1"/>
  <c r="T37" i="199"/>
  <c r="I37" i="199"/>
  <c r="K37" i="199" s="1"/>
  <c r="E37" i="199"/>
  <c r="F37" i="199" s="1"/>
  <c r="U36" i="199"/>
  <c r="T36" i="199"/>
  <c r="I36" i="199"/>
  <c r="K36" i="199" s="1"/>
  <c r="E36" i="199"/>
  <c r="F36" i="199" s="1"/>
  <c r="I34" i="199"/>
  <c r="L34" i="199" s="1"/>
  <c r="E34" i="199"/>
  <c r="F34" i="199" s="1"/>
  <c r="I33" i="199"/>
  <c r="Q33" i="199" s="1"/>
  <c r="T33" i="199" s="1"/>
  <c r="E33" i="199"/>
  <c r="F33" i="199" s="1"/>
  <c r="I32" i="199"/>
  <c r="Q32" i="199" s="1"/>
  <c r="T32" i="199" s="1"/>
  <c r="E32" i="199"/>
  <c r="F32" i="199" s="1"/>
  <c r="T31" i="199"/>
  <c r="I31" i="199"/>
  <c r="K31" i="199" s="1"/>
  <c r="E31" i="199"/>
  <c r="F31" i="199" s="1"/>
  <c r="I30" i="199"/>
  <c r="Q30" i="199" s="1"/>
  <c r="T30" i="199" s="1"/>
  <c r="E30" i="199"/>
  <c r="F30" i="199" s="1"/>
  <c r="U29" i="199"/>
  <c r="T29" i="199"/>
  <c r="I29" i="199"/>
  <c r="K29" i="199" s="1"/>
  <c r="E29" i="199"/>
  <c r="F29" i="199" s="1"/>
  <c r="L27" i="199"/>
  <c r="U27" i="199" s="1"/>
  <c r="I27" i="199"/>
  <c r="Q27" i="199" s="1"/>
  <c r="T27" i="199" s="1"/>
  <c r="E27" i="199"/>
  <c r="F27" i="199" s="1"/>
  <c r="T25" i="199"/>
  <c r="I25" i="199"/>
  <c r="K25" i="199" s="1"/>
  <c r="E25" i="199"/>
  <c r="F25" i="199" s="1"/>
  <c r="T23" i="199"/>
  <c r="I23" i="199"/>
  <c r="L23" i="199" s="1"/>
  <c r="U23" i="199" s="1"/>
  <c r="E23" i="199"/>
  <c r="F23" i="199" s="1"/>
  <c r="T22" i="199"/>
  <c r="I22" i="199"/>
  <c r="L22" i="199" s="1"/>
  <c r="U22" i="199" s="1"/>
  <c r="F22" i="199"/>
  <c r="E22" i="199"/>
  <c r="T21" i="199"/>
  <c r="I21" i="199"/>
  <c r="K21" i="199" s="1"/>
  <c r="E21" i="199"/>
  <c r="F21" i="199" s="1"/>
  <c r="L20" i="199"/>
  <c r="I20" i="199"/>
  <c r="Q20" i="199" s="1"/>
  <c r="E20" i="199"/>
  <c r="F20" i="199" s="1"/>
  <c r="U19" i="199"/>
  <c r="T19" i="199"/>
  <c r="I19" i="199"/>
  <c r="K19" i="199" s="1"/>
  <c r="E19" i="199"/>
  <c r="F19" i="199" s="1"/>
  <c r="T17" i="199"/>
  <c r="I17" i="199"/>
  <c r="L17" i="199" s="1"/>
  <c r="U17" i="199" s="1"/>
  <c r="E17" i="199"/>
  <c r="F17" i="199" s="1"/>
  <c r="T16" i="199"/>
  <c r="I16" i="199"/>
  <c r="K16" i="199" s="1"/>
  <c r="E16" i="199"/>
  <c r="F16" i="199" s="1"/>
  <c r="T15" i="199"/>
  <c r="I15" i="199"/>
  <c r="L15" i="199" s="1"/>
  <c r="E15" i="199"/>
  <c r="F15" i="199" s="1"/>
  <c r="U14" i="199"/>
  <c r="T14" i="199"/>
  <c r="I14" i="199"/>
  <c r="K14" i="199" s="1"/>
  <c r="E14" i="199"/>
  <c r="F14" i="199" s="1"/>
  <c r="U13" i="199"/>
  <c r="T13" i="199"/>
  <c r="I13" i="199"/>
  <c r="K13" i="199" s="1"/>
  <c r="E13" i="199"/>
  <c r="F13" i="199" s="1"/>
  <c r="A13" i="199"/>
  <c r="A14" i="199" s="1"/>
  <c r="A15" i="199" s="1"/>
  <c r="A16" i="199" s="1"/>
  <c r="A17" i="199" s="1"/>
  <c r="A19" i="199" s="1"/>
  <c r="A20" i="199" s="1"/>
  <c r="A21" i="199" s="1"/>
  <c r="A22" i="199" s="1"/>
  <c r="A23" i="199" s="1"/>
  <c r="A25" i="199" s="1"/>
  <c r="A27" i="199" s="1"/>
  <c r="A29" i="199" s="1"/>
  <c r="A30" i="199" s="1"/>
  <c r="A31" i="199" s="1"/>
  <c r="A32" i="199" s="1"/>
  <c r="A33" i="199" s="1"/>
  <c r="A34" i="199" s="1"/>
  <c r="A36" i="199" s="1"/>
  <c r="A37" i="199" s="1"/>
  <c r="A38" i="199" s="1"/>
  <c r="U11" i="199"/>
  <c r="T11" i="199"/>
  <c r="I11" i="199"/>
  <c r="K11" i="199" s="1"/>
  <c r="E11" i="199"/>
  <c r="F11" i="199" s="1"/>
  <c r="V82" i="199" l="1"/>
  <c r="V95" i="199"/>
  <c r="K34" i="199"/>
  <c r="L111" i="199"/>
  <c r="U111" i="199" s="1"/>
  <c r="L123" i="199"/>
  <c r="U123" i="199" s="1"/>
  <c r="V29" i="199"/>
  <c r="L76" i="199"/>
  <c r="U76" i="199" s="1"/>
  <c r="K114" i="199"/>
  <c r="L137" i="199"/>
  <c r="U137" i="199" s="1"/>
  <c r="V137" i="199" s="1"/>
  <c r="L152" i="199"/>
  <c r="U152" i="199" s="1"/>
  <c r="V152" i="199" s="1"/>
  <c r="U108" i="199"/>
  <c r="Q108" i="199"/>
  <c r="T108" i="199" s="1"/>
  <c r="L16" i="199"/>
  <c r="U16" i="199" s="1"/>
  <c r="V16" i="199" s="1"/>
  <c r="L62" i="199"/>
  <c r="U62" i="199" s="1"/>
  <c r="V62" i="199" s="1"/>
  <c r="V41" i="199"/>
  <c r="L74" i="199"/>
  <c r="V97" i="199"/>
  <c r="Q102" i="199"/>
  <c r="T102" i="199" s="1"/>
  <c r="L105" i="199"/>
  <c r="U105" i="199" s="1"/>
  <c r="V105" i="199" s="1"/>
  <c r="A42" i="199"/>
  <c r="A43" i="199" s="1"/>
  <c r="A45" i="199" s="1"/>
  <c r="A46" i="199" s="1"/>
  <c r="A47" i="199" s="1"/>
  <c r="A48" i="199" s="1"/>
  <c r="A50" i="199" s="1"/>
  <c r="A51" i="199" s="1"/>
  <c r="A52" i="199" s="1"/>
  <c r="A53" i="199" s="1"/>
  <c r="A54" i="199" s="1"/>
  <c r="A56" i="199" s="1"/>
  <c r="A57" i="199" s="1"/>
  <c r="A58" i="199" s="1"/>
  <c r="A59" i="199" s="1"/>
  <c r="A60" i="199" s="1"/>
  <c r="A61" i="199" s="1"/>
  <c r="A62" i="199" s="1"/>
  <c r="A63" i="199" s="1"/>
  <c r="A64" i="199" s="1"/>
  <c r="A65" i="199" s="1"/>
  <c r="A66" i="199" s="1"/>
  <c r="A67" i="199" s="1"/>
  <c r="A68" i="199" s="1"/>
  <c r="A69" i="199" s="1"/>
  <c r="A70" i="199" s="1"/>
  <c r="A71" i="199" s="1"/>
  <c r="A73" i="199" s="1"/>
  <c r="A74" i="199" s="1"/>
  <c r="A75" i="199" s="1"/>
  <c r="A76" i="199" s="1"/>
  <c r="A77" i="199" s="1"/>
  <c r="A78" i="199" s="1"/>
  <c r="A79" i="199" s="1"/>
  <c r="A80" i="199" s="1"/>
  <c r="A82" i="199" s="1"/>
  <c r="A83" i="199" s="1"/>
  <c r="A84" i="199" s="1"/>
  <c r="A85" i="199" s="1"/>
  <c r="A87" i="199" s="1"/>
  <c r="A89" i="199" s="1"/>
  <c r="A91" i="199" s="1"/>
  <c r="A92" i="199" s="1"/>
  <c r="A93" i="199" s="1"/>
  <c r="A94" i="199" s="1"/>
  <c r="A95" i="199" s="1"/>
  <c r="A97" i="199" s="1"/>
  <c r="A98" i="199" s="1"/>
  <c r="A99" i="199" s="1"/>
  <c r="A100" i="199" s="1"/>
  <c r="A101" i="199" s="1"/>
  <c r="A102" i="199" s="1"/>
  <c r="A103" i="199" s="1"/>
  <c r="A104" i="199" s="1"/>
  <c r="A105" i="199" s="1"/>
  <c r="A106" i="199" s="1"/>
  <c r="A107" i="199" s="1"/>
  <c r="A108" i="199" s="1"/>
  <c r="A109" i="199" s="1"/>
  <c r="A110" i="199" s="1"/>
  <c r="A111" i="199" s="1"/>
  <c r="A112" i="199" s="1"/>
  <c r="A113" i="199" s="1"/>
  <c r="A114" i="199" s="1"/>
  <c r="A115" i="199" s="1"/>
  <c r="A116" i="199" s="1"/>
  <c r="A117" i="199" s="1"/>
  <c r="A119" i="199" s="1"/>
  <c r="A120" i="199" s="1"/>
  <c r="A121" i="199" s="1"/>
  <c r="A122" i="199" s="1"/>
  <c r="A123" i="199" s="1"/>
  <c r="A124" i="199" s="1"/>
  <c r="A125" i="199" s="1"/>
  <c r="A126" i="199" s="1"/>
  <c r="A127" i="199" s="1"/>
  <c r="A128" i="199" s="1"/>
  <c r="A129" i="199" s="1"/>
  <c r="A130" i="199" s="1"/>
  <c r="A131" i="199" s="1"/>
  <c r="A132" i="199" s="1"/>
  <c r="A133" i="199" s="1"/>
  <c r="A134" i="199" s="1"/>
  <c r="A135" i="199" s="1"/>
  <c r="A136" i="199" s="1"/>
  <c r="A137" i="199" s="1"/>
  <c r="A138" i="199" s="1"/>
  <c r="A139" i="199" s="1"/>
  <c r="A140" i="199" s="1"/>
  <c r="A141" i="199" s="1"/>
  <c r="A142" i="199" s="1"/>
  <c r="A143" i="199" s="1"/>
  <c r="A145" i="199" s="1"/>
  <c r="A146" i="199" s="1"/>
  <c r="A147" i="199" s="1"/>
  <c r="A148" i="199" s="1"/>
  <c r="A149" i="199" s="1"/>
  <c r="A150" i="199" s="1"/>
  <c r="A151" i="199" s="1"/>
  <c r="A152" i="199" s="1"/>
  <c r="A153" i="199" s="1"/>
  <c r="A154" i="199" s="1"/>
  <c r="A156" i="199" s="1"/>
  <c r="A157" i="199" s="1"/>
  <c r="A158" i="199" s="1"/>
  <c r="A160" i="199" s="1"/>
  <c r="A161" i="199" s="1"/>
  <c r="A163" i="199" s="1"/>
  <c r="A166" i="199" s="1"/>
  <c r="A167" i="199" s="1"/>
  <c r="A39" i="199"/>
  <c r="V45" i="199"/>
  <c r="Q122" i="199"/>
  <c r="T122" i="199" s="1"/>
  <c r="V134" i="199"/>
  <c r="V160" i="199"/>
  <c r="V100" i="199"/>
  <c r="V114" i="199"/>
  <c r="V36" i="199"/>
  <c r="L77" i="199"/>
  <c r="U77" i="199" s="1"/>
  <c r="V77" i="199" s="1"/>
  <c r="L110" i="199"/>
  <c r="U110" i="199" s="1"/>
  <c r="V110" i="199" s="1"/>
  <c r="L117" i="199"/>
  <c r="K138" i="199"/>
  <c r="V138" i="199" s="1"/>
  <c r="L25" i="199"/>
  <c r="U25" i="199" s="1"/>
  <c r="V25" i="199" s="1"/>
  <c r="V13" i="199"/>
  <c r="L38" i="199"/>
  <c r="U38" i="199" s="1"/>
  <c r="K52" i="199"/>
  <c r="L71" i="199"/>
  <c r="U71" i="199" s="1"/>
  <c r="V71" i="199" s="1"/>
  <c r="K80" i="199"/>
  <c r="Q117" i="199"/>
  <c r="T117" i="199" s="1"/>
  <c r="L126" i="199"/>
  <c r="Q132" i="199"/>
  <c r="T132" i="199" s="1"/>
  <c r="V151" i="199"/>
  <c r="K43" i="199"/>
  <c r="V43" i="199" s="1"/>
  <c r="K63" i="199"/>
  <c r="V63" i="199" s="1"/>
  <c r="K65" i="199"/>
  <c r="Q91" i="199"/>
  <c r="T91" i="199" s="1"/>
  <c r="Q113" i="199"/>
  <c r="T113" i="199" s="1"/>
  <c r="V133" i="199"/>
  <c r="L141" i="199"/>
  <c r="U141" i="199" s="1"/>
  <c r="V141" i="199" s="1"/>
  <c r="V14" i="199"/>
  <c r="V19" i="199"/>
  <c r="L31" i="199"/>
  <c r="U31" i="199" s="1"/>
  <c r="L37" i="199"/>
  <c r="U37" i="199" s="1"/>
  <c r="V37" i="199" s="1"/>
  <c r="L70" i="199"/>
  <c r="U70" i="199" s="1"/>
  <c r="V70" i="199" s="1"/>
  <c r="V89" i="199"/>
  <c r="V142" i="199"/>
  <c r="V67" i="199"/>
  <c r="U46" i="199"/>
  <c r="V46" i="199" s="1"/>
  <c r="T46" i="199"/>
  <c r="K15" i="199"/>
  <c r="K33" i="199"/>
  <c r="Q34" i="199"/>
  <c r="T34" i="199" s="1"/>
  <c r="L54" i="199"/>
  <c r="U54" i="199" s="1"/>
  <c r="V54" i="199" s="1"/>
  <c r="K85" i="199"/>
  <c r="V85" i="199" s="1"/>
  <c r="K98" i="199"/>
  <c r="Q120" i="199"/>
  <c r="T120" i="199" s="1"/>
  <c r="Q126" i="199"/>
  <c r="T126" i="199" s="1"/>
  <c r="K131" i="199"/>
  <c r="K147" i="199"/>
  <c r="V147" i="199" s="1"/>
  <c r="L33" i="199"/>
  <c r="U33" i="199" s="1"/>
  <c r="V51" i="199"/>
  <c r="L98" i="199"/>
  <c r="U98" i="199" s="1"/>
  <c r="L131" i="199"/>
  <c r="U131" i="199" s="1"/>
  <c r="V156" i="199"/>
  <c r="K27" i="199"/>
  <c r="V27" i="199" s="1"/>
  <c r="K42" i="199"/>
  <c r="K57" i="199"/>
  <c r="V57" i="199" s="1"/>
  <c r="L94" i="199"/>
  <c r="U94" i="199" s="1"/>
  <c r="V94" i="199" s="1"/>
  <c r="L102" i="199"/>
  <c r="Q104" i="199"/>
  <c r="T104" i="199" s="1"/>
  <c r="Q116" i="199"/>
  <c r="T116" i="199" s="1"/>
  <c r="K158" i="199"/>
  <c r="V158" i="199" s="1"/>
  <c r="U52" i="199"/>
  <c r="V92" i="199"/>
  <c r="V123" i="199"/>
  <c r="K17" i="199"/>
  <c r="V17" i="199" s="1"/>
  <c r="L30" i="199"/>
  <c r="U30" i="199" s="1"/>
  <c r="K32" i="199"/>
  <c r="V56" i="199"/>
  <c r="Q79" i="199"/>
  <c r="T79" i="199" s="1"/>
  <c r="V87" i="199"/>
  <c r="T119" i="199"/>
  <c r="L146" i="199"/>
  <c r="U146" i="199" s="1"/>
  <c r="V146" i="199" s="1"/>
  <c r="L150" i="199"/>
  <c r="U150" i="199" s="1"/>
  <c r="V150" i="199" s="1"/>
  <c r="V80" i="199"/>
  <c r="K22" i="199"/>
  <c r="L66" i="199"/>
  <c r="U66" i="199" s="1"/>
  <c r="Q84" i="199"/>
  <c r="T84" i="199" s="1"/>
  <c r="L128" i="199"/>
  <c r="U128" i="199" s="1"/>
  <c r="V128" i="199" s="1"/>
  <c r="Q130" i="199"/>
  <c r="T130" i="199" s="1"/>
  <c r="V167" i="199"/>
  <c r="U34" i="199"/>
  <c r="V34" i="199" s="1"/>
  <c r="U99" i="199"/>
  <c r="U122" i="199"/>
  <c r="V111" i="199"/>
  <c r="T20" i="199"/>
  <c r="V22" i="199"/>
  <c r="T47" i="199"/>
  <c r="U47" i="199"/>
  <c r="U20" i="199"/>
  <c r="V31" i="199"/>
  <c r="V38" i="199"/>
  <c r="V52" i="199"/>
  <c r="L21" i="199"/>
  <c r="U21" i="199" s="1"/>
  <c r="V21" i="199" s="1"/>
  <c r="I168" i="199"/>
  <c r="K23" i="199"/>
  <c r="V23" i="199" s="1"/>
  <c r="L32" i="199"/>
  <c r="U32" i="199" s="1"/>
  <c r="V32" i="199" s="1"/>
  <c r="L42" i="199"/>
  <c r="U42" i="199" s="1"/>
  <c r="V42" i="199" s="1"/>
  <c r="K47" i="199"/>
  <c r="K48" i="199"/>
  <c r="V50" i="199"/>
  <c r="Q73" i="199"/>
  <c r="T73" i="199" s="1"/>
  <c r="L73" i="199"/>
  <c r="K73" i="199"/>
  <c r="L148" i="199"/>
  <c r="U148" i="199" s="1"/>
  <c r="K148" i="199"/>
  <c r="Q75" i="199"/>
  <c r="T75" i="199" s="1"/>
  <c r="L75" i="199"/>
  <c r="K75" i="199"/>
  <c r="L115" i="199"/>
  <c r="U115" i="199" s="1"/>
  <c r="K115" i="199"/>
  <c r="Q127" i="199"/>
  <c r="T127" i="199" s="1"/>
  <c r="L127" i="199"/>
  <c r="K127" i="199"/>
  <c r="Q48" i="199"/>
  <c r="T48" i="199" s="1"/>
  <c r="L64" i="199"/>
  <c r="U64" i="199" s="1"/>
  <c r="K64" i="199"/>
  <c r="V108" i="199"/>
  <c r="L161" i="199"/>
  <c r="U161" i="199" s="1"/>
  <c r="K161" i="199"/>
  <c r="V66" i="199"/>
  <c r="V76" i="199"/>
  <c r="U79" i="199"/>
  <c r="L103" i="199"/>
  <c r="U103" i="199" s="1"/>
  <c r="K103" i="199"/>
  <c r="V11" i="199"/>
  <c r="U15" i="199"/>
  <c r="V15" i="199" s="1"/>
  <c r="K20" i="199"/>
  <c r="K30" i="199"/>
  <c r="U74" i="199"/>
  <c r="V157" i="199"/>
  <c r="Q58" i="199"/>
  <c r="T58" i="199" s="1"/>
  <c r="K58" i="199"/>
  <c r="L68" i="199"/>
  <c r="U68" i="199" s="1"/>
  <c r="K68" i="199"/>
  <c r="L78" i="199"/>
  <c r="U78" i="199" s="1"/>
  <c r="K78" i="199"/>
  <c r="Q109" i="199"/>
  <c r="T109" i="199" s="1"/>
  <c r="L109" i="199"/>
  <c r="K109" i="199"/>
  <c r="L121" i="199"/>
  <c r="U121" i="199" s="1"/>
  <c r="K121" i="199"/>
  <c r="L139" i="199"/>
  <c r="U139" i="199" s="1"/>
  <c r="K139" i="199"/>
  <c r="L53" i="199"/>
  <c r="U53" i="199" s="1"/>
  <c r="K53" i="199"/>
  <c r="L58" i="199"/>
  <c r="L60" i="199"/>
  <c r="U60" i="199" s="1"/>
  <c r="K60" i="199"/>
  <c r="K79" i="199"/>
  <c r="K91" i="199"/>
  <c r="K99" i="199"/>
  <c r="K104" i="199"/>
  <c r="K116" i="199"/>
  <c r="K122" i="199"/>
  <c r="K132" i="199"/>
  <c r="K140" i="199"/>
  <c r="V140" i="199" s="1"/>
  <c r="K149" i="199"/>
  <c r="V149" i="199" s="1"/>
  <c r="K163" i="199"/>
  <c r="V163" i="199" s="1"/>
  <c r="K74" i="199"/>
  <c r="K83" i="199"/>
  <c r="V83" i="199" s="1"/>
  <c r="K93" i="199"/>
  <c r="K101" i="199"/>
  <c r="K106" i="199"/>
  <c r="V106" i="199" s="1"/>
  <c r="K112" i="199"/>
  <c r="V112" i="199" s="1"/>
  <c r="K124" i="199"/>
  <c r="V124" i="199" s="1"/>
  <c r="K129" i="199"/>
  <c r="V129" i="199" s="1"/>
  <c r="K135" i="199"/>
  <c r="V135" i="199" s="1"/>
  <c r="K143" i="199"/>
  <c r="V143" i="199" s="1"/>
  <c r="K153" i="199"/>
  <c r="V153" i="199" s="1"/>
  <c r="K61" i="199"/>
  <c r="V61" i="199" s="1"/>
  <c r="K69" i="199"/>
  <c r="V69" i="199" s="1"/>
  <c r="K84" i="199"/>
  <c r="L93" i="199"/>
  <c r="U93" i="199" s="1"/>
  <c r="L101" i="199"/>
  <c r="U101" i="199" s="1"/>
  <c r="K107" i="199"/>
  <c r="V107" i="199" s="1"/>
  <c r="K113" i="199"/>
  <c r="K119" i="199"/>
  <c r="V119" i="199" s="1"/>
  <c r="K125" i="199"/>
  <c r="V125" i="199" s="1"/>
  <c r="K130" i="199"/>
  <c r="K136" i="199"/>
  <c r="V136" i="199" s="1"/>
  <c r="K145" i="199"/>
  <c r="V145" i="199" s="1"/>
  <c r="K154" i="199"/>
  <c r="V154" i="199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99" i="199" l="1"/>
  <c r="V148" i="199"/>
  <c r="V33" i="199"/>
  <c r="V121" i="199"/>
  <c r="V161" i="199"/>
  <c r="U102" i="199"/>
  <c r="V102" i="199" s="1"/>
  <c r="U73" i="199"/>
  <c r="U132" i="199"/>
  <c r="V132" i="199" s="1"/>
  <c r="V53" i="199"/>
  <c r="U126" i="199"/>
  <c r="V126" i="199" s="1"/>
  <c r="V131" i="199"/>
  <c r="U75" i="199"/>
  <c r="V75" i="199" s="1"/>
  <c r="U91" i="199"/>
  <c r="V91" i="199" s="1"/>
  <c r="U127" i="199"/>
  <c r="V127" i="199" s="1"/>
  <c r="U113" i="199"/>
  <c r="V113" i="199" s="1"/>
  <c r="U130" i="199"/>
  <c r="V130" i="199" s="1"/>
  <c r="U117" i="199"/>
  <c r="V117" i="199" s="1"/>
  <c r="U104" i="199"/>
  <c r="V104" i="199" s="1"/>
  <c r="U84" i="199"/>
  <c r="V84" i="199" s="1"/>
  <c r="V122" i="199"/>
  <c r="V20" i="199"/>
  <c r="V60" i="199"/>
  <c r="V64" i="199"/>
  <c r="U116" i="199"/>
  <c r="V116" i="199" s="1"/>
  <c r="T168" i="199"/>
  <c r="V74" i="199"/>
  <c r="V79" i="199"/>
  <c r="V139" i="199"/>
  <c r="U120" i="199"/>
  <c r="V120" i="199" s="1"/>
  <c r="V98" i="199"/>
  <c r="V78" i="199"/>
  <c r="V103" i="199"/>
  <c r="V68" i="199"/>
  <c r="K168" i="199"/>
  <c r="V47" i="199"/>
  <c r="U48" i="199"/>
  <c r="V101" i="199"/>
  <c r="V30" i="199"/>
  <c r="V93" i="199"/>
  <c r="Q168" i="199"/>
  <c r="U58" i="199"/>
  <c r="U109" i="199"/>
  <c r="V109" i="199" s="1"/>
  <c r="V115" i="199"/>
  <c r="V73" i="199"/>
  <c r="L168" i="199"/>
  <c r="V45" i="194"/>
  <c r="V56" i="194"/>
  <c r="V148" i="194"/>
  <c r="V59" i="194"/>
  <c r="V37" i="194"/>
  <c r="V93" i="194"/>
  <c r="V153" i="194"/>
  <c r="V164" i="194"/>
  <c r="V13" i="194"/>
  <c r="V51" i="194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U168" i="199" l="1"/>
  <c r="V48" i="199"/>
  <c r="V168" i="199" s="1"/>
  <c r="V119" i="194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25" i="194"/>
  <c r="V97" i="194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30" i="194"/>
  <c r="V100" i="194"/>
  <c r="V31" i="194"/>
  <c r="V54" i="194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15" i="194"/>
  <c r="V52" i="194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U165" i="194" l="1"/>
  <c r="V15" i="194"/>
  <c r="V165" i="194" s="1"/>
</calcChain>
</file>

<file path=xl/sharedStrings.xml><?xml version="1.0" encoding="utf-8"?>
<sst xmlns="http://schemas.openxmlformats.org/spreadsheetml/2006/main" count="748" uniqueCount="350">
  <si>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</si>
  <si>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</si>
  <si>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</si>
  <si>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</si>
  <si>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</si>
  <si>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</si>
  <si>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</si>
  <si>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</si>
  <si>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</si>
  <si>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</si>
  <si>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</si>
  <si>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</si>
  <si>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</si>
  <si>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</si>
  <si>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</si>
  <si>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</si>
  <si>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</si>
  <si>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</si>
  <si>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</si>
  <si>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</si>
  <si>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</si>
  <si>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</si>
  <si>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</si>
  <si>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</si>
  <si>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</si>
  <si>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</si>
  <si>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</si>
  <si>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</si>
  <si>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</si>
  <si>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</si>
  <si>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</si>
  <si>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</si>
  <si>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</si>
  <si>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</si>
  <si>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</si>
  <si>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</si>
  <si>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</si>
  <si>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</si>
  <si>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</si>
  <si>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</si>
  <si>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</si>
  <si>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</si>
  <si>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</si>
  <si>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</si>
  <si>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</si>
  <si>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</si>
  <si>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</si>
  <si>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</si>
  <si>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</si>
  <si>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</si>
  <si>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</si>
  <si>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</si>
  <si>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</si>
  <si>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</si>
  <si>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</si>
  <si>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</si>
  <si>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</si>
  <si>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</si>
  <si>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</si>
  <si>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</si>
  <si>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</si>
  <si>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</si>
  <si>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</si>
  <si>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</si>
  <si>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</si>
  <si>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</si>
  <si>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</si>
  <si>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</si>
  <si>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</si>
  <si>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</si>
  <si>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</si>
  <si>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</si>
  <si>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</si>
  <si>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</si>
  <si>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</si>
  <si>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</si>
  <si>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</si>
  <si>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</si>
  <si>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</si>
  <si>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</si>
  <si>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</si>
  <si>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</si>
  <si>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</si>
  <si>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</si>
  <si>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</si>
  <si>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</si>
  <si>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</si>
  <si>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</si>
  <si>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</si>
  <si>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</si>
  <si>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</si>
  <si>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</si>
  <si>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</si>
  <si>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</si>
  <si>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</si>
  <si>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</si>
  <si>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</si>
  <si>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</si>
  <si>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</si>
  <si>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</si>
  <si>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</si>
  <si>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</si>
  <si>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</si>
  <si>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</si>
  <si>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</si>
  <si>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</si>
  <si>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</si>
  <si>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</si>
  <si>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</si>
  <si>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</si>
  <si>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</si>
  <si>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</si>
  <si>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</si>
  <si>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</si>
  <si>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</si>
  <si>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</si>
  <si>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</si>
  <si>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</si>
  <si>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</si>
  <si>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</si>
  <si>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</si>
  <si>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</si>
  <si>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</si>
  <si>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</si>
  <si>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</si>
  <si>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</si>
  <si>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</si>
  <si>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</si>
  <si>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</si>
  <si>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</si>
  <si>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</si>
  <si>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</si>
  <si>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</si>
  <si>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</si>
  <si>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</si>
  <si>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</si>
  <si>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</si>
  <si>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</si>
  <si>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</si>
  <si>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</si>
  <si>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</si>
  <si>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</si>
  <si>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</si>
  <si>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</si>
  <si>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</si>
  <si>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</si>
  <si>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</si>
  <si>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</si>
  <si>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</si>
  <si>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</si>
  <si>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</si>
  <si>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</si>
  <si>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</si>
  <si>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</si>
  <si>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</si>
  <si>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</si>
  <si>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</si>
  <si>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</si>
  <si>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</si>
  <si>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</si>
  <si>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</si>
  <si>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</si>
  <si>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</si>
  <si>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</si>
  <si>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</si>
  <si>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</si>
  <si>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</si>
  <si>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</si>
  <si>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</si>
  <si>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</si>
  <si>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</si>
  <si>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</si>
  <si>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</si>
  <si>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</si>
  <si>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</si>
  <si>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</si>
  <si>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</si>
  <si>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</si>
  <si>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</si>
  <si>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</si>
  <si>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</si>
  <si>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</si>
  <si>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</si>
  <si>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</si>
  <si>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</si>
  <si>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</si>
  <si>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</si>
  <si>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</si>
  <si>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</si>
  <si>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</si>
  <si>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</si>
  <si>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</si>
  <si>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</si>
  <si>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</si>
  <si>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</si>
  <si>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</si>
  <si>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</si>
  <si>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</si>
  <si>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</si>
  <si>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</si>
  <si>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</si>
  <si>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</si>
  <si>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</si>
  <si>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</si>
  <si>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</si>
  <si>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</si>
  <si>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</si>
  <si>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</si>
  <si>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</si>
  <si>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</si>
  <si>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</si>
  <si>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</si>
  <si>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</si>
  <si>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</si>
  <si>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</si>
  <si>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</si>
  <si>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</si>
  <si>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</si>
  <si>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</si>
  <si>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</si>
  <si>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</si>
  <si>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</si>
  <si>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</si>
  <si>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</si>
  <si>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</si>
  <si>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</si>
  <si>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</si>
  <si>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</si>
  <si>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</si>
  <si>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</si>
  <si>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</si>
  <si>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</si>
  <si>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</si>
  <si>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</si>
  <si>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</si>
  <si>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</si>
  <si>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</si>
  <si>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</si>
  <si>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</si>
  <si>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</si>
  <si>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</si>
  <si>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</si>
  <si>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</si>
  <si>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</si>
  <si>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</si>
  <si>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</si>
  <si>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</si>
  <si>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</si>
  <si>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</si>
  <si>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</si>
  <si>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</si>
  <si>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</si>
  <si>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</si>
  <si>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</si>
  <si>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</si>
  <si>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</si>
  <si>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</si>
  <si>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</si>
  <si>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</si>
  <si>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</si>
  <si>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</si>
  <si>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</si>
  <si>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</si>
  <si>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</si>
  <si>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</si>
  <si>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</si>
  <si>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</si>
  <si>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</si>
  <si>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</si>
  <si>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</si>
  <si>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</si>
  <si>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</si>
  <si>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</si>
  <si>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</si>
  <si>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</si>
  <si>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</si>
  <si>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</si>
  <si>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</si>
  <si>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</si>
  <si>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</si>
  <si>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</si>
  <si>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</si>
  <si>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</si>
  <si>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</si>
  <si>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</si>
  <si>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</si>
  <si>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</si>
  <si>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</si>
  <si>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</si>
  <si>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</si>
  <si>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</si>
  <si>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</si>
  <si>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</si>
  <si>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</si>
  <si>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</si>
  <si>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</si>
  <si>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</si>
  <si>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</si>
  <si>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</si>
  <si>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</si>
  <si>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</si>
  <si>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</si>
  <si>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</si>
  <si>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</si>
  <si>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</si>
  <si>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</si>
  <si>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</si>
  <si>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</si>
  <si>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</si>
  <si>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</si>
  <si>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</si>
  <si>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</si>
  <si>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</si>
  <si>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</si>
  <si>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</si>
  <si>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</si>
  <si>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</si>
  <si>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</si>
  <si>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</si>
  <si>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</si>
  <si>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</si>
  <si>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</si>
  <si>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</si>
  <si>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</si>
  <si>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</si>
  <si>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</si>
  <si>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</si>
  <si>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</si>
  <si>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</si>
  <si>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</si>
  <si>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</si>
  <si>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</si>
  <si>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</si>
  <si>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</si>
  <si>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</si>
  <si>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</si>
  <si>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</si>
  <si>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</si>
  <si>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</si>
  <si>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GARCIA VALENCIA MIRIAM IVAN</t>
  </si>
  <si>
    <t>COBIAN MEDINA ISAAC ALEJANDRO</t>
  </si>
  <si>
    <t>.0400833770-3</t>
  </si>
  <si>
    <t>.0519015488-9.</t>
  </si>
  <si>
    <t>.0412850642-7.</t>
  </si>
  <si>
    <t>VELAZQUEZ FRIAS MARIA GUADALUPE</t>
  </si>
  <si>
    <t>BONO DE VIVIENDA</t>
  </si>
  <si>
    <t>0517961093-5</t>
  </si>
  <si>
    <t>VILLALVAZO MAGAÑA DIANA ITZEL</t>
  </si>
  <si>
    <t>19</t>
  </si>
  <si>
    <t>NOMINA DEL 16  AL 31 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</si>
</sst>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D077448-2AA9-4BC3-94A7-4E483934D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3"/>
  <sheetViews>
    <sheetView tabSelected="1" zoomScaleNormal="100" zoomScaleSheetLayoutView="90" workbookViewId="0">
      <selection activeCell="A95" sqref="A95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349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345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348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351</v>
      </c>
      <c r="K11" s="33">
        <f>SUM(I11+J11)</f>
        <v>15803.472</v>
      </c>
      <c r="L11" s="36">
        <v>0</v>
      </c>
      <c r="M11" s="33">
        <v>408.97</v>
      </c>
      <c r="N11" s="33">
        <v>2477.59</v>
      </c>
      <c r="O11" s="82"/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12916.912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351</v>
      </c>
      <c r="K13" s="33">
        <f>SUM(I13+J13)</f>
        <v>13666.503999999999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>SUM(O13+P13+Q13+R13+S13)</f>
        <v>0</v>
      </c>
      <c r="U13" s="36">
        <f>SUM(L13+M13+N13+O13+P13+Q13+R13+S13)</f>
        <v>2021.13</v>
      </c>
      <c r="V13" s="40">
        <f>K13-U13</f>
        <v>11645.374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351</v>
      </c>
      <c r="K14" s="33">
        <f>SUM(I14+J14)</f>
        <v>8460.503999999999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>
        <v>1000</v>
      </c>
      <c r="S14" s="33"/>
      <c r="T14" s="1">
        <f>SUM(O14+P14+Q14+R14+S14)</f>
        <v>1000</v>
      </c>
      <c r="U14" s="36">
        <f>SUM(L14+M14+N14+O14+P14+Q14+R14+S14)</f>
        <v>2123.75</v>
      </c>
      <c r="V14" s="40">
        <f>K14-U14</f>
        <v>6336.753999999999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351</v>
      </c>
      <c r="K15" s="33">
        <f>SUM(I15+J15)</f>
        <v>7228.5439999999999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>SUM(O15+P15+Q15+R15+S15)</f>
        <v>0</v>
      </c>
      <c r="U15" s="36">
        <f>SUM(L15+M15+N15+O15+P15+Q15+R15+S15)</f>
        <v>923.10543999999993</v>
      </c>
      <c r="V15" s="40">
        <f>K15-U15</f>
        <v>6305.4385599999996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351</v>
      </c>
      <c r="K16" s="33">
        <f>SUM(I16+J16)</f>
        <v>6601.3919999999998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>SUM(O16+P16+Q16+R16+S16)</f>
        <v>500</v>
      </c>
      <c r="U16" s="36">
        <f>SUM(L16+M16+N16+O16+P16+Q16+R16+S16)</f>
        <v>1277.2939200000001</v>
      </c>
      <c r="V16" s="40">
        <f>K16-U16</f>
        <v>5324.0980799999998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351</v>
      </c>
      <c r="K17" s="33">
        <f>SUM(I17+J17)</f>
        <v>5811.4480000000003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>SUM(O17+P17+Q17+R17+S17)</f>
        <v>625</v>
      </c>
      <c r="U17" s="36">
        <f>SUM(L17+M17+N17+O17+P17+Q17+R17+S17)</f>
        <v>1261.7444800000001</v>
      </c>
      <c r="V17" s="40">
        <f>K17-U17</f>
        <v>4549.70352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0">D19*1.1507</f>
        <v>709.36052200000006</v>
      </c>
      <c r="F19" s="39">
        <f t="shared" ref="F19:F23" si="1">E19</f>
        <v>709.36052200000006</v>
      </c>
      <c r="G19" s="34">
        <v>15.2</v>
      </c>
      <c r="H19" s="34">
        <v>15.2</v>
      </c>
      <c r="I19" s="33">
        <f t="shared" ref="I19:I23" si="2">D19*H19</f>
        <v>9370.1920000000009</v>
      </c>
      <c r="J19" s="33">
        <v>351</v>
      </c>
      <c r="K19" s="33">
        <f>SUM(I19+J19)</f>
        <v>9721.1920000000009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>
        <v>750</v>
      </c>
      <c r="S19" s="33"/>
      <c r="T19" s="1">
        <f>SUM(O19+P19+Q19+R19+S19)</f>
        <v>750</v>
      </c>
      <c r="U19" s="36">
        <f>SUM(L19+M19+N19+O19+P19+Q19+R19+S19)</f>
        <v>2176.4</v>
      </c>
      <c r="V19" s="40">
        <f>K19-U19</f>
        <v>7544.7920000000013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0"/>
        <v>473.17934700000001</v>
      </c>
      <c r="F20" s="39">
        <f t="shared" si="1"/>
        <v>473.17934700000001</v>
      </c>
      <c r="G20" s="34">
        <v>15.2</v>
      </c>
      <c r="H20" s="34">
        <v>15.2</v>
      </c>
      <c r="I20" s="33">
        <f t="shared" si="2"/>
        <v>6250.3919999999998</v>
      </c>
      <c r="J20" s="33">
        <v>351</v>
      </c>
      <c r="K20" s="33">
        <f>SUM(I20+J20)</f>
        <v>6601.3919999999998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>SUM(O20+P20+Q20+R20+S20)</f>
        <v>332.51960000000003</v>
      </c>
      <c r="U20" s="36">
        <f>SUM(L20+M20+N20+O20+P20+Q20+R20+S20)</f>
        <v>1122.98352</v>
      </c>
      <c r="V20" s="40">
        <f>K20-U20</f>
        <v>5478.4084800000001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0"/>
        <v>473.17934700000001</v>
      </c>
      <c r="F21" s="39">
        <f t="shared" si="1"/>
        <v>473.17934700000001</v>
      </c>
      <c r="G21" s="34">
        <v>15.2</v>
      </c>
      <c r="H21" s="34">
        <v>15.2</v>
      </c>
      <c r="I21" s="33">
        <f t="shared" si="2"/>
        <v>6250.3919999999998</v>
      </c>
      <c r="J21" s="33">
        <v>351</v>
      </c>
      <c r="K21" s="33">
        <f>SUM(I21+J21)</f>
        <v>6601.3919999999998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>
        <v>1000</v>
      </c>
      <c r="S21" s="33"/>
      <c r="T21" s="1">
        <f>SUM(O21+P21+Q21+R21+S21)</f>
        <v>1000</v>
      </c>
      <c r="U21" s="36">
        <f>SUM(L21+M21+N21+O21+P21+Q21+R21+S21)</f>
        <v>1790.4639199999999</v>
      </c>
      <c r="V21" s="40">
        <f>K21-U21</f>
        <v>4810.9280799999997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0"/>
        <v>473.17934700000001</v>
      </c>
      <c r="F22" s="39">
        <f t="shared" si="1"/>
        <v>473.17934700000001</v>
      </c>
      <c r="G22" s="34">
        <v>15.2</v>
      </c>
      <c r="H22" s="34">
        <v>15.2</v>
      </c>
      <c r="I22" s="33">
        <f t="shared" si="2"/>
        <v>6250.3919999999998</v>
      </c>
      <c r="J22" s="33">
        <v>351</v>
      </c>
      <c r="K22" s="33">
        <f>SUM(I22+J22)</f>
        <v>6601.3919999999998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>SUM(O22+P22+Q22+R22+S22)</f>
        <v>0</v>
      </c>
      <c r="U22" s="36">
        <f>SUM(L22+M22+N22+O22+P22+Q22+R22+S22)</f>
        <v>790.46391999999992</v>
      </c>
      <c r="V22" s="40">
        <f>K22-U22</f>
        <v>5810.9280799999997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0"/>
        <v>422.88225</v>
      </c>
      <c r="F23" s="39">
        <f t="shared" si="1"/>
        <v>422.88225</v>
      </c>
      <c r="G23" s="34">
        <v>15.2</v>
      </c>
      <c r="H23" s="34">
        <v>15.2</v>
      </c>
      <c r="I23" s="33">
        <f t="shared" si="2"/>
        <v>5586</v>
      </c>
      <c r="J23" s="33">
        <v>351</v>
      </c>
      <c r="K23" s="33">
        <f>SUM(I23+J23)</f>
        <v>5937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>SUM(O23+P23+Q23+R23+S23)</f>
        <v>0</v>
      </c>
      <c r="U23" s="36">
        <f>SUM(L23+M23+N23+O23+P23+Q23+R23+S23)</f>
        <v>654.98</v>
      </c>
      <c r="V23" s="40">
        <f>K23-U23</f>
        <v>5282.02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351</v>
      </c>
      <c r="K25" s="33">
        <f>SUM(I25+J25)</f>
        <v>7228.5439999999999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>SUM(O25+P25+Q25+R25+S25)</f>
        <v>0</v>
      </c>
      <c r="U25" s="36">
        <f>SUM(L25+M25+N25+O25+P25+Q25+R25+S25)</f>
        <v>923.10543999999993</v>
      </c>
      <c r="V25" s="40">
        <f>K25-U25</f>
        <v>6305.4385599999996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351</v>
      </c>
      <c r="K27" s="33">
        <f>SUM(I27+J27)</f>
        <v>7190.6959999999999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>SUM(O27+P27+Q27+R27+S27)</f>
        <v>361.98480000000001</v>
      </c>
      <c r="U27" s="36">
        <f>SUM(L27+M27+N27+O27+P27+Q27+R27+S27)</f>
        <v>1276.9217599999999</v>
      </c>
      <c r="V27" s="40">
        <f>K27-U27</f>
        <v>5913.7742399999997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3">D29*1.1507</f>
        <v>547.57210200000009</v>
      </c>
      <c r="F29" s="39">
        <f t="shared" ref="F29:F34" si="4">E29</f>
        <v>547.57210200000009</v>
      </c>
      <c r="G29" s="34">
        <v>15.2</v>
      </c>
      <c r="H29" s="34">
        <v>15.2</v>
      </c>
      <c r="I29" s="33">
        <f t="shared" ref="I29:I34" si="5">D29*H29</f>
        <v>7233.0720000000001</v>
      </c>
      <c r="J29" s="33">
        <v>351</v>
      </c>
      <c r="K29" s="33">
        <f t="shared" ref="K29:K34" si="6">SUM(I29+J29)</f>
        <v>7584.0720000000001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ref="T29:T34" si="7">SUM(O29+P29+Q29+R29+S29)</f>
        <v>0</v>
      </c>
      <c r="U29" s="36">
        <f t="shared" ref="U29:U34" si="8">SUM(L29+M29+N29+O29+P29+Q29+R29+S29)</f>
        <v>934.04</v>
      </c>
      <c r="V29" s="40">
        <f t="shared" ref="V29:V34" si="9">K29-U29</f>
        <v>6650.0320000000002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3"/>
        <v>547.57210200000009</v>
      </c>
      <c r="F30" s="39">
        <f t="shared" si="4"/>
        <v>547.57210200000009</v>
      </c>
      <c r="G30" s="34">
        <v>15.2</v>
      </c>
      <c r="H30" s="34">
        <v>15.2</v>
      </c>
      <c r="I30" s="33">
        <f t="shared" si="5"/>
        <v>7233.0720000000001</v>
      </c>
      <c r="J30" s="33">
        <v>351</v>
      </c>
      <c r="K30" s="33">
        <f t="shared" si="6"/>
        <v>7584.0720000000001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>
        <v>4000</v>
      </c>
      <c r="S30" s="33">
        <v>575</v>
      </c>
      <c r="T30" s="1">
        <f t="shared" si="7"/>
        <v>4956.6535999999996</v>
      </c>
      <c r="U30" s="36">
        <f t="shared" si="8"/>
        <v>5956.4343200000003</v>
      </c>
      <c r="V30" s="40">
        <f t="shared" si="9"/>
        <v>1627.6376799999998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3"/>
        <v>517.79198600000007</v>
      </c>
      <c r="F31" s="39">
        <f t="shared" si="4"/>
        <v>517.79198600000007</v>
      </c>
      <c r="G31" s="34">
        <v>15.2</v>
      </c>
      <c r="H31" s="34">
        <v>15.2</v>
      </c>
      <c r="I31" s="33">
        <f t="shared" si="5"/>
        <v>6839.6959999999999</v>
      </c>
      <c r="J31" s="33">
        <v>351</v>
      </c>
      <c r="K31" s="33">
        <f t="shared" si="6"/>
        <v>7190.6959999999999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7"/>
        <v>0</v>
      </c>
      <c r="U31" s="36">
        <f t="shared" si="8"/>
        <v>914.93696</v>
      </c>
      <c r="V31" s="40">
        <f t="shared" si="9"/>
        <v>6275.7590399999999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3"/>
        <v>517.79198600000007</v>
      </c>
      <c r="F32" s="39">
        <f t="shared" si="4"/>
        <v>517.79198600000007</v>
      </c>
      <c r="G32" s="34">
        <v>15.2</v>
      </c>
      <c r="H32" s="34">
        <v>15.2</v>
      </c>
      <c r="I32" s="33">
        <f t="shared" si="5"/>
        <v>6839.6959999999999</v>
      </c>
      <c r="J32" s="33">
        <v>351</v>
      </c>
      <c r="K32" s="33">
        <f t="shared" si="6"/>
        <v>7190.6959999999999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7"/>
        <v>361.98480000000001</v>
      </c>
      <c r="U32" s="36">
        <f t="shared" si="8"/>
        <v>1276.9217599999999</v>
      </c>
      <c r="V32" s="40">
        <f t="shared" si="9"/>
        <v>5913.7742399999997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3"/>
        <v>517.79198600000007</v>
      </c>
      <c r="F33" s="39">
        <f t="shared" si="4"/>
        <v>517.79198600000007</v>
      </c>
      <c r="G33" s="34">
        <v>15.2</v>
      </c>
      <c r="H33" s="34">
        <v>15.2</v>
      </c>
      <c r="I33" s="33">
        <f t="shared" si="5"/>
        <v>6839.6959999999999</v>
      </c>
      <c r="J33" s="33">
        <v>351</v>
      </c>
      <c r="K33" s="33">
        <f t="shared" si="6"/>
        <v>7190.6959999999999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7"/>
        <v>361.98480000000001</v>
      </c>
      <c r="U33" s="36">
        <f t="shared" si="8"/>
        <v>1276.9217599999999</v>
      </c>
      <c r="V33" s="40">
        <f t="shared" si="9"/>
        <v>5913.7742399999997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3"/>
        <v>511.62423400000006</v>
      </c>
      <c r="F34" s="39">
        <f t="shared" si="4"/>
        <v>511.62423400000006</v>
      </c>
      <c r="G34" s="34">
        <v>15.2</v>
      </c>
      <c r="H34" s="34">
        <v>15.2</v>
      </c>
      <c r="I34" s="33">
        <f t="shared" si="5"/>
        <v>6758.2240000000002</v>
      </c>
      <c r="J34" s="33">
        <v>351</v>
      </c>
      <c r="K34" s="33">
        <f t="shared" si="6"/>
        <v>7109.2240000000002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7"/>
        <v>357.91120000000001</v>
      </c>
      <c r="U34" s="36">
        <f t="shared" si="8"/>
        <v>1250.1034399999999</v>
      </c>
      <c r="V34" s="40">
        <f t="shared" si="9"/>
        <v>5859.1205600000003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351</v>
      </c>
      <c r="K36" s="33">
        <f>SUM(I36+J36)</f>
        <v>7090.9840000000004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>SUM(O36+P36+Q36+R36+S36)</f>
        <v>0</v>
      </c>
      <c r="U36" s="36">
        <f>SUM(L36+M36+N36+O36+P36+Q36+R36+S36)</f>
        <v>829.3</v>
      </c>
      <c r="V36" s="40">
        <f>K36-U36</f>
        <v>6261.6840000000002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351</v>
      </c>
      <c r="K37" s="33">
        <f>SUM(I37+J37)</f>
        <v>7109.2240000000002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>SUM(O37+P37+Q37+R37+S37)</f>
        <v>0</v>
      </c>
      <c r="U37" s="36">
        <f>SUM(L37+M37+N37+O37+P37+Q37+R37+S37)</f>
        <v>897.36223999999993</v>
      </c>
      <c r="V37" s="40">
        <f>K37-U37</f>
        <v>6211.8617599999998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>
        <v>351</v>
      </c>
      <c r="K38" s="33">
        <f>SUM(I38+J38)</f>
        <v>6101.0079999999998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>SUM(O38+P38+Q38+R38+S38)</f>
        <v>0</v>
      </c>
      <c r="U38" s="36">
        <f>SUM(L38+M38+N38+O38+P38+Q38+R38+S38)</f>
        <v>670.89008000000001</v>
      </c>
      <c r="V38" s="40">
        <f>K38-U38</f>
        <v>5430.1179199999997</v>
      </c>
      <c r="W38" s="42"/>
    </row>
    <row r="39" spans="1:23" ht="27.95" customHeight="1" x14ac:dyDescent="0.25">
      <c r="A39" s="37">
        <f>A38+1</f>
        <v>23</v>
      </c>
      <c r="B39" s="30" t="s">
        <v>346</v>
      </c>
      <c r="C39" s="49" t="s">
        <v>347</v>
      </c>
      <c r="D39" s="5">
        <v>427.63</v>
      </c>
      <c r="E39" s="39">
        <f>D39*1.1507</f>
        <v>492.07384100000002</v>
      </c>
      <c r="F39" s="39">
        <f>E39</f>
        <v>492.07384100000002</v>
      </c>
      <c r="G39" s="37">
        <v>15.2</v>
      </c>
      <c r="H39" s="34">
        <v>15.2</v>
      </c>
      <c r="I39" s="33">
        <f>D39*H39</f>
        <v>6499.9759999999997</v>
      </c>
      <c r="J39" s="33">
        <v>351</v>
      </c>
      <c r="K39" s="33">
        <f>SUM(I39+J39)</f>
        <v>6850.9759999999997</v>
      </c>
      <c r="L39" s="36"/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>SUM(O39+P39+Q39+R39+S39)</f>
        <v>0</v>
      </c>
      <c r="U39" s="36">
        <f>SUM(L39+M39+N39+O39+P39+Q39+R39+S39)</f>
        <v>613.39</v>
      </c>
      <c r="V39" s="40">
        <f>K39-U39</f>
        <v>6237.5859999999993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351</v>
      </c>
      <c r="K41" s="33">
        <f>SUM(I41+J41)</f>
        <v>7090.9840000000004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>SUM(O41+P41+Q41+R41+S41)</f>
        <v>0</v>
      </c>
      <c r="U41" s="36">
        <f>SUM(L41+M41+N41+O41+P41+Q41+R41+S41)</f>
        <v>826.04</v>
      </c>
      <c r="V41" s="40">
        <f>K41-U41</f>
        <v>6264.9440000000004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351</v>
      </c>
      <c r="K42" s="33">
        <f>SUM(I42+J42)</f>
        <v>7190.6959999999999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>SUM(O42+P42+Q42+R42+S42)</f>
        <v>361.98480000000001</v>
      </c>
      <c r="U42" s="36">
        <f>SUM(L42+M42+N42+O42+P42+Q42+R42+S42)</f>
        <v>1276.9217599999999</v>
      </c>
      <c r="V42" s="40">
        <f>K42-U42</f>
        <v>5913.7742399999997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351</v>
      </c>
      <c r="K43" s="33">
        <f>SUM(I43+J43)</f>
        <v>7190.6959999999999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>SUM(O43+P43+Q43+R43+S43)</f>
        <v>0</v>
      </c>
      <c r="U43" s="36">
        <f>SUM(L43+M43+N43+O43+P43+Q43+R43+S43)</f>
        <v>914.93696</v>
      </c>
      <c r="V43" s="40">
        <f>K43-U43</f>
        <v>6275.7590399999999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351</v>
      </c>
      <c r="K45" s="33">
        <f>SUM(I45+J45)</f>
        <v>7090.9840000000004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>
        <v>1000</v>
      </c>
      <c r="S45" s="33"/>
      <c r="T45" s="1">
        <f>SUM(O45+P45+Q45+R45+S45)</f>
        <v>1000</v>
      </c>
      <c r="U45" s="36">
        <f>SUM(L45+M45+N45+O45+P45+Q45+R45+S45)</f>
        <v>1826.04</v>
      </c>
      <c r="V45" s="40">
        <f>K45-U45</f>
        <v>5264.9440000000004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351</v>
      </c>
      <c r="K46" s="33">
        <f>SUM(I46+J46)</f>
        <v>6255.8959999999997</v>
      </c>
      <c r="L46" s="36">
        <v>56.24</v>
      </c>
      <c r="M46" s="33">
        <v>156.28</v>
      </c>
      <c r="N46" s="33">
        <v>507.26</v>
      </c>
      <c r="O46" s="33">
        <v>776.96</v>
      </c>
      <c r="P46" s="33">
        <v>20</v>
      </c>
      <c r="Q46" s="33">
        <f>I46*5%</f>
        <v>295.2448</v>
      </c>
      <c r="R46" s="33"/>
      <c r="S46" s="33"/>
      <c r="T46" s="1">
        <f>SUM(O46+P46+Q46+R46+S46)</f>
        <v>1092.2048</v>
      </c>
      <c r="U46" s="36">
        <f>SUM(L46+M46+N46+O46+P46+Q46+R46+S46)</f>
        <v>1811.9848</v>
      </c>
      <c r="V46" s="40">
        <f>K46-U46</f>
        <v>4443.9111999999996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351</v>
      </c>
      <c r="K47" s="33">
        <f>SUM(I47+J47)</f>
        <v>6255.8959999999997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>
        <v>394</v>
      </c>
      <c r="T47" s="1">
        <f>SUM(O47+P47+Q47+R47+S47)</f>
        <v>709.24479999999994</v>
      </c>
      <c r="U47" s="36">
        <f>SUM(L47+M47+N47+O47+P47+Q47+R47+S47)</f>
        <v>1429.0247999999999</v>
      </c>
      <c r="V47" s="40">
        <f>K47-U47</f>
        <v>4826.8711999999996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351</v>
      </c>
      <c r="K48" s="33">
        <f>SUM(I48+J48)</f>
        <v>6255.8959999999997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>SUM(O48+P48+Q48+R48+S48)</f>
        <v>315.2448</v>
      </c>
      <c r="U48" s="36">
        <f>SUM(L48+M48+N48+O48+P48+Q48+R48+S48)</f>
        <v>1037.83376</v>
      </c>
      <c r="V48" s="40">
        <f>K48-U48</f>
        <v>5218.0622399999993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351</v>
      </c>
      <c r="K50" s="33">
        <f>SUM(I50+J50)</f>
        <v>6729.2240000000002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>
        <v>500</v>
      </c>
      <c r="S50" s="33"/>
      <c r="T50" s="1">
        <f>SUM(O50+P50+Q50+R50+S50)</f>
        <v>500</v>
      </c>
      <c r="U50" s="36">
        <f>SUM(L50+M50+N50+O50+P50+Q50+R50+S50)</f>
        <v>1251.8</v>
      </c>
      <c r="V50" s="40">
        <f>K50-U50</f>
        <v>5477.424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351</v>
      </c>
      <c r="K51" s="33">
        <f>SUM(I51+J51)</f>
        <v>4413.2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>SUM(O51+P51+Q51+R51+S51)</f>
        <v>0</v>
      </c>
      <c r="U51" s="36">
        <f>SUM(L51+M51+N51+O51+P51+Q51+R51+S51)</f>
        <v>574.4</v>
      </c>
      <c r="V51" s="40">
        <f>K51-U51</f>
        <v>3838.7999999999997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351</v>
      </c>
      <c r="K52" s="33">
        <f>SUM(I52+J52)</f>
        <v>2904.6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>SUM(O52+P52+Q52+R52+S52)</f>
        <v>147.68</v>
      </c>
      <c r="U52" s="36">
        <f>SUM(L52+M52+N52+O52+P52+Q52+R52+S52)</f>
        <v>173.21600000000001</v>
      </c>
      <c r="V52" s="40">
        <f>K52-U52</f>
        <v>2731.384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351</v>
      </c>
      <c r="K53" s="33">
        <f>SUM(I53+J53)</f>
        <v>2425.7999999999997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>SUM(O53+P53+Q53+R53+S53)</f>
        <v>123.74</v>
      </c>
      <c r="U53" s="36">
        <f>SUM(L53+M53+N53+O53+P53+Q53+R53+S53)</f>
        <v>144.488</v>
      </c>
      <c r="V53" s="40">
        <f>K53-U53</f>
        <v>2281.3119999999999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351</v>
      </c>
      <c r="K54" s="33">
        <f>SUM(I54+J54)</f>
        <v>2904.6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>
        <v>575</v>
      </c>
      <c r="T54" s="1">
        <f>SUM(O54+P54+Q54+R54+S54)</f>
        <v>722.68000000000006</v>
      </c>
      <c r="U54" s="36">
        <f>SUM(L54+M54+N54+O54+P54+Q54+R54+S54)</f>
        <v>748.21600000000001</v>
      </c>
      <c r="V54" s="40">
        <f>K54-U54</f>
        <v>2156.384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1" si="10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351</v>
      </c>
      <c r="K56" s="33">
        <f t="shared" ref="K56:K71" si="11">SUM(I56+J56)</f>
        <v>7190.6959999999999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>
        <v>625</v>
      </c>
      <c r="S56" s="33"/>
      <c r="T56" s="1">
        <f t="shared" ref="T56:T71" si="12">SUM(O56+P56+Q56+R56+S56)</f>
        <v>625</v>
      </c>
      <c r="U56" s="36">
        <f t="shared" ref="U56:U71" si="13">SUM(L56+M56+N56+O56+P56+Q56+R56+S56)</f>
        <v>1471.05</v>
      </c>
      <c r="V56" s="40">
        <f t="shared" ref="V56:V71" si="14">K56-U56</f>
        <v>5719.6459999999997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1" si="15">D57*1.1507</f>
        <v>490.86560600000001</v>
      </c>
      <c r="F57" s="39">
        <f t="shared" si="10"/>
        <v>490.86560600000001</v>
      </c>
      <c r="G57" s="34">
        <v>15.2</v>
      </c>
      <c r="H57" s="34">
        <v>15.2</v>
      </c>
      <c r="I57" s="33">
        <f t="shared" ref="I57:I71" si="16">D57*H57</f>
        <v>6484.0159999999996</v>
      </c>
      <c r="J57" s="33">
        <v>351</v>
      </c>
      <c r="K57" s="33">
        <f t="shared" si="11"/>
        <v>6835.0159999999996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2"/>
        <v>0</v>
      </c>
      <c r="U57" s="36">
        <f t="shared" si="13"/>
        <v>828.03016000000002</v>
      </c>
      <c r="V57" s="40">
        <f t="shared" si="14"/>
        <v>6006.9858399999994</v>
      </c>
      <c r="W57" s="42"/>
    </row>
    <row r="58" spans="1:23" ht="27.95" customHeight="1" x14ac:dyDescent="0.25">
      <c r="A58" s="37">
        <f t="shared" ref="A58:A69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0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351</v>
      </c>
      <c r="K58" s="33">
        <f t="shared" si="11"/>
        <v>6835.0159999999996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>
        <v>575</v>
      </c>
      <c r="T58" s="1">
        <f t="shared" si="12"/>
        <v>919.20080000000007</v>
      </c>
      <c r="U58" s="36">
        <f t="shared" si="13"/>
        <v>1747.2309600000001</v>
      </c>
      <c r="V58" s="40">
        <f t="shared" si="14"/>
        <v>5087.7850399999998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0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351</v>
      </c>
      <c r="K59" s="33">
        <f t="shared" si="11"/>
        <v>6835.0159999999996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2"/>
        <v>0</v>
      </c>
      <c r="U59" s="36">
        <f t="shared" si="13"/>
        <v>771.53</v>
      </c>
      <c r="V59" s="40">
        <f t="shared" si="14"/>
        <v>6063.4859999999999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0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351</v>
      </c>
      <c r="K60" s="33">
        <f t="shared" si="11"/>
        <v>6835.0159999999996</v>
      </c>
      <c r="L60" s="36">
        <f t="shared" ref="L60:L71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2"/>
        <v>0</v>
      </c>
      <c r="U60" s="36">
        <f t="shared" si="13"/>
        <v>836.37015999999994</v>
      </c>
      <c r="V60" s="40">
        <f t="shared" si="14"/>
        <v>5998.6458399999992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0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351</v>
      </c>
      <c r="K61" s="33">
        <f t="shared" si="11"/>
        <v>6835.0159999999996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2"/>
        <v>0</v>
      </c>
      <c r="U61" s="36">
        <f t="shared" si="13"/>
        <v>836.37015999999994</v>
      </c>
      <c r="V61" s="40">
        <f t="shared" si="14"/>
        <v>5998.6458399999992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0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351</v>
      </c>
      <c r="K62" s="33">
        <f t="shared" si="11"/>
        <v>6835.0159999999996</v>
      </c>
      <c r="L62" s="36">
        <f t="shared" si="18"/>
        <v>64.840159999999997</v>
      </c>
      <c r="M62" s="33">
        <v>171.61</v>
      </c>
      <c r="N62" s="33">
        <v>599.91999999999996</v>
      </c>
      <c r="O62" s="33"/>
      <c r="P62" s="33"/>
      <c r="Q62" s="33"/>
      <c r="R62" s="33">
        <v>1000</v>
      </c>
      <c r="S62" s="33"/>
      <c r="T62" s="1">
        <f t="shared" si="12"/>
        <v>1000</v>
      </c>
      <c r="U62" s="36">
        <f t="shared" si="13"/>
        <v>1836.3701599999999</v>
      </c>
      <c r="V62" s="40">
        <f t="shared" si="14"/>
        <v>4998.6458399999992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0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351</v>
      </c>
      <c r="K63" s="33">
        <f t="shared" si="11"/>
        <v>4953.8639999999996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2"/>
        <v>0</v>
      </c>
      <c r="U63" s="36">
        <f t="shared" si="13"/>
        <v>512.15863999999999</v>
      </c>
      <c r="V63" s="40">
        <f t="shared" si="14"/>
        <v>4441.7053599999999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0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351</v>
      </c>
      <c r="K64" s="33">
        <f t="shared" si="11"/>
        <v>4953.8639999999996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2"/>
        <v>0</v>
      </c>
      <c r="U64" s="36">
        <f t="shared" si="13"/>
        <v>512.15863999999999</v>
      </c>
      <c r="V64" s="40">
        <f t="shared" si="14"/>
        <v>4441.7053599999999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0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351</v>
      </c>
      <c r="K65" s="33">
        <f t="shared" si="11"/>
        <v>4953.8639999999996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2"/>
        <v>0</v>
      </c>
      <c r="U65" s="36">
        <f t="shared" si="13"/>
        <v>512.15863999999999</v>
      </c>
      <c r="V65" s="40">
        <f>K65-U65</f>
        <v>4441.7053599999999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0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351</v>
      </c>
      <c r="K66" s="33">
        <f t="shared" si="11"/>
        <v>4953.8639999999996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2"/>
        <v>0</v>
      </c>
      <c r="U66" s="36">
        <f t="shared" si="13"/>
        <v>512.15863999999999</v>
      </c>
      <c r="V66" s="40">
        <f t="shared" si="14"/>
        <v>4441.7053599999999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0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351</v>
      </c>
      <c r="K67" s="33">
        <f t="shared" si="11"/>
        <v>5811.4480000000003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2"/>
        <v>0</v>
      </c>
      <c r="U67" s="36">
        <f t="shared" si="13"/>
        <v>636.74448000000007</v>
      </c>
      <c r="V67" s="40">
        <f t="shared" si="14"/>
        <v>5174.70352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0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351</v>
      </c>
      <c r="K68" s="33">
        <f t="shared" si="11"/>
        <v>5811.4480000000003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2"/>
        <v>0</v>
      </c>
      <c r="U68" s="36">
        <f t="shared" si="13"/>
        <v>636.74448000000007</v>
      </c>
      <c r="V68" s="40">
        <f t="shared" si="14"/>
        <v>5174.70352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0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351</v>
      </c>
      <c r="K69" s="33">
        <f t="shared" si="11"/>
        <v>5811.4480000000003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>
        <v>625</v>
      </c>
      <c r="S69" s="33"/>
      <c r="T69" s="1">
        <f t="shared" si="12"/>
        <v>625</v>
      </c>
      <c r="U69" s="36">
        <f t="shared" si="13"/>
        <v>1261.7444800000001</v>
      </c>
      <c r="V69" s="40">
        <f t="shared" si="14"/>
        <v>4549.70352</v>
      </c>
      <c r="W69" s="42"/>
    </row>
    <row r="70" spans="1:23" ht="27.95" customHeight="1" x14ac:dyDescent="0.25">
      <c r="A70" s="37">
        <f>A69+1</f>
        <v>50</v>
      </c>
      <c r="B70" s="30" t="s">
        <v>342</v>
      </c>
      <c r="C70" s="38" t="s">
        <v>340</v>
      </c>
      <c r="D70" s="5">
        <v>359.24</v>
      </c>
      <c r="E70" s="39">
        <f t="shared" si="15"/>
        <v>413.37746800000002</v>
      </c>
      <c r="F70" s="39">
        <f t="shared" si="10"/>
        <v>413.37746800000002</v>
      </c>
      <c r="G70" s="34">
        <v>15.2</v>
      </c>
      <c r="H70" s="34">
        <v>15.2</v>
      </c>
      <c r="I70" s="33">
        <f t="shared" si="16"/>
        <v>5460.4480000000003</v>
      </c>
      <c r="J70" s="33">
        <v>351</v>
      </c>
      <c r="K70" s="33">
        <f t="shared" si="11"/>
        <v>5811.4480000000003</v>
      </c>
      <c r="L70" s="36">
        <f t="shared" si="18"/>
        <v>54.604480000000002</v>
      </c>
      <c r="M70" s="33">
        <v>144.52000000000001</v>
      </c>
      <c r="N70" s="33">
        <v>437.62</v>
      </c>
      <c r="O70" s="33"/>
      <c r="P70" s="33"/>
      <c r="Q70" s="33"/>
      <c r="R70" s="33"/>
      <c r="S70" s="33"/>
      <c r="T70" s="1">
        <f t="shared" si="12"/>
        <v>0</v>
      </c>
      <c r="U70" s="36">
        <f t="shared" si="13"/>
        <v>636.74448000000007</v>
      </c>
      <c r="V70" s="40">
        <f t="shared" si="14"/>
        <v>5174.70352</v>
      </c>
      <c r="W70" s="42"/>
    </row>
    <row r="71" spans="1:23" ht="27.95" customHeight="1" x14ac:dyDescent="0.25">
      <c r="A71" s="37">
        <f>A70+1</f>
        <v>51</v>
      </c>
      <c r="B71" s="30" t="s">
        <v>133</v>
      </c>
      <c r="C71" s="38" t="s">
        <v>134</v>
      </c>
      <c r="D71" s="5">
        <v>261.38</v>
      </c>
      <c r="E71" s="39">
        <f t="shared" si="15"/>
        <v>300.76996600000001</v>
      </c>
      <c r="F71" s="39">
        <f t="shared" si="10"/>
        <v>300.76996600000001</v>
      </c>
      <c r="G71" s="34">
        <v>15.2</v>
      </c>
      <c r="H71" s="34">
        <v>15.2</v>
      </c>
      <c r="I71" s="33">
        <f t="shared" si="16"/>
        <v>3972.9759999999997</v>
      </c>
      <c r="J71" s="33">
        <v>351</v>
      </c>
      <c r="K71" s="33">
        <f t="shared" si="11"/>
        <v>4323.9759999999997</v>
      </c>
      <c r="L71" s="36">
        <f t="shared" si="18"/>
        <v>39.729759999999999</v>
      </c>
      <c r="M71" s="33">
        <v>92.93</v>
      </c>
      <c r="N71" s="33">
        <v>275.77999999999997</v>
      </c>
      <c r="O71" s="33"/>
      <c r="P71" s="33"/>
      <c r="Q71" s="33"/>
      <c r="R71" s="33"/>
      <c r="S71" s="33"/>
      <c r="T71" s="1">
        <f t="shared" si="12"/>
        <v>0</v>
      </c>
      <c r="U71" s="36">
        <f t="shared" si="13"/>
        <v>408.43975999999998</v>
      </c>
      <c r="V71" s="40">
        <f t="shared" si="14"/>
        <v>3915.5362399999995</v>
      </c>
      <c r="W71" s="43"/>
    </row>
    <row r="72" spans="1:23" ht="27.95" customHeight="1" x14ac:dyDescent="0.25">
      <c r="A72" s="37"/>
      <c r="B72" s="30"/>
      <c r="C72" s="31" t="s">
        <v>135</v>
      </c>
      <c r="D72" s="5"/>
      <c r="E72" s="39"/>
      <c r="F72" s="39"/>
      <c r="G72" s="34"/>
      <c r="H72" s="34"/>
      <c r="I72" s="33"/>
      <c r="J72" s="33"/>
      <c r="K72" s="33"/>
      <c r="L72" s="36"/>
      <c r="M72" s="33"/>
      <c r="N72" s="33"/>
      <c r="O72" s="33"/>
      <c r="P72" s="33"/>
      <c r="Q72" s="33"/>
      <c r="R72" s="33"/>
      <c r="S72" s="33"/>
      <c r="T72" s="1"/>
      <c r="U72" s="36"/>
      <c r="V72" s="40"/>
    </row>
    <row r="73" spans="1:23" ht="27.95" customHeight="1" x14ac:dyDescent="0.25">
      <c r="A73" s="37">
        <f>A71+1</f>
        <v>52</v>
      </c>
      <c r="B73" s="30" t="s">
        <v>138</v>
      </c>
      <c r="C73" s="38" t="s">
        <v>139</v>
      </c>
      <c r="D73" s="5">
        <v>302.82</v>
      </c>
      <c r="E73" s="39">
        <f t="shared" ref="E73:E80" si="19">D73*1.1507</f>
        <v>348.45497399999999</v>
      </c>
      <c r="F73" s="39">
        <f t="shared" ref="F73:F79" si="20">E73</f>
        <v>348.45497399999999</v>
      </c>
      <c r="G73" s="34">
        <v>15.2</v>
      </c>
      <c r="H73" s="34">
        <v>15.2</v>
      </c>
      <c r="I73" s="33">
        <f t="shared" ref="I73:I80" si="21">D73*H73</f>
        <v>4602.8639999999996</v>
      </c>
      <c r="J73" s="33">
        <v>351</v>
      </c>
      <c r="K73" s="33">
        <f t="shared" ref="K73:K80" si="22">SUM(I73+J73)</f>
        <v>4953.8639999999996</v>
      </c>
      <c r="L73" s="36">
        <f t="shared" ref="L73:L80" si="23">I73*1%</f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ref="T73:T80" si="24">SUM(O73+P73+Q73+R73+S73)</f>
        <v>250.14319999999998</v>
      </c>
      <c r="U73" s="36">
        <f t="shared" ref="U73:U80" si="25">SUM(L73+M73+N73+O73+P73+Q73+R73+S73)</f>
        <v>762.30183999999997</v>
      </c>
      <c r="V73" s="40">
        <f t="shared" ref="V73:V80" si="26">K73-U73</f>
        <v>4191.5621599999995</v>
      </c>
      <c r="W73" s="42"/>
    </row>
    <row r="74" spans="1:23" ht="27.95" customHeight="1" x14ac:dyDescent="0.25">
      <c r="A74" s="37">
        <f t="shared" ref="A74:A79" si="27">A73+1</f>
        <v>53</v>
      </c>
      <c r="B74" s="30" t="s">
        <v>140</v>
      </c>
      <c r="C74" s="38" t="s">
        <v>141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4">
        <v>15.2</v>
      </c>
      <c r="H74" s="34">
        <v>15.2</v>
      </c>
      <c r="I74" s="33">
        <f t="shared" si="21"/>
        <v>4602.8639999999996</v>
      </c>
      <c r="J74" s="33">
        <v>351</v>
      </c>
      <c r="K74" s="33">
        <f t="shared" si="22"/>
        <v>4953.8639999999996</v>
      </c>
      <c r="L74" s="36">
        <f t="shared" si="23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>
        <v>575</v>
      </c>
      <c r="T74" s="1">
        <f t="shared" si="24"/>
        <v>825.14319999999998</v>
      </c>
      <c r="U74" s="36">
        <f t="shared" si="25"/>
        <v>1337.3018400000001</v>
      </c>
      <c r="V74" s="40">
        <f t="shared" si="26"/>
        <v>3616.5621599999995</v>
      </c>
      <c r="W74" s="42"/>
    </row>
    <row r="75" spans="1:23" ht="27.95" customHeight="1" x14ac:dyDescent="0.25">
      <c r="A75" s="37">
        <f t="shared" si="27"/>
        <v>54</v>
      </c>
      <c r="B75" s="37" t="s">
        <v>142</v>
      </c>
      <c r="C75" s="46" t="s">
        <v>143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7">
        <v>15.2</v>
      </c>
      <c r="H75" s="34">
        <v>15.2</v>
      </c>
      <c r="I75" s="33">
        <f t="shared" si="21"/>
        <v>4602.8639999999996</v>
      </c>
      <c r="J75" s="33">
        <v>351</v>
      </c>
      <c r="K75" s="33">
        <f t="shared" si="22"/>
        <v>4953.8639999999996</v>
      </c>
      <c r="L75" s="36">
        <f t="shared" si="23"/>
        <v>46.028639999999996</v>
      </c>
      <c r="M75" s="33">
        <v>121.82</v>
      </c>
      <c r="N75" s="33">
        <v>344.31</v>
      </c>
      <c r="O75" s="33"/>
      <c r="P75" s="33">
        <v>20</v>
      </c>
      <c r="Q75" s="33">
        <f>I75*5%</f>
        <v>230.14319999999998</v>
      </c>
      <c r="R75" s="33"/>
      <c r="S75" s="33"/>
      <c r="T75" s="1">
        <f t="shared" si="24"/>
        <v>250.14319999999998</v>
      </c>
      <c r="U75" s="36">
        <f t="shared" si="25"/>
        <v>762.30183999999997</v>
      </c>
      <c r="V75" s="40">
        <f t="shared" si="26"/>
        <v>4191.5621599999995</v>
      </c>
      <c r="W75" s="42"/>
    </row>
    <row r="76" spans="1:23" ht="27.95" customHeight="1" x14ac:dyDescent="0.25">
      <c r="A76" s="37">
        <f t="shared" si="27"/>
        <v>55</v>
      </c>
      <c r="B76" s="30" t="s">
        <v>144</v>
      </c>
      <c r="C76" s="38" t="s">
        <v>145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351</v>
      </c>
      <c r="K76" s="33">
        <f t="shared" si="22"/>
        <v>4953.8639999999996</v>
      </c>
      <c r="L76" s="36">
        <f t="shared" si="23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24"/>
        <v>0</v>
      </c>
      <c r="U76" s="36">
        <f t="shared" si="25"/>
        <v>512.15863999999999</v>
      </c>
      <c r="V76" s="40">
        <f t="shared" si="26"/>
        <v>4441.7053599999999</v>
      </c>
      <c r="W76" s="42"/>
    </row>
    <row r="77" spans="1:23" ht="27.95" customHeight="1" x14ac:dyDescent="0.25">
      <c r="A77" s="37">
        <f t="shared" si="27"/>
        <v>56</v>
      </c>
      <c r="B77" s="30" t="s">
        <v>146</v>
      </c>
      <c r="C77" s="38" t="s">
        <v>147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351</v>
      </c>
      <c r="K77" s="33">
        <f t="shared" si="22"/>
        <v>4953.8639999999996</v>
      </c>
      <c r="L77" s="36">
        <f t="shared" si="23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si="24"/>
        <v>0</v>
      </c>
      <c r="U77" s="36">
        <f t="shared" si="25"/>
        <v>512.15863999999999</v>
      </c>
      <c r="V77" s="40">
        <f t="shared" si="26"/>
        <v>4441.7053599999999</v>
      </c>
      <c r="W77" s="42"/>
    </row>
    <row r="78" spans="1:23" ht="27.95" customHeight="1" x14ac:dyDescent="0.25">
      <c r="A78" s="37">
        <f t="shared" si="27"/>
        <v>57</v>
      </c>
      <c r="B78" s="30" t="s">
        <v>163</v>
      </c>
      <c r="C78" s="38" t="s">
        <v>164</v>
      </c>
      <c r="D78" s="5">
        <v>302.82</v>
      </c>
      <c r="E78" s="39">
        <f t="shared" si="19"/>
        <v>348.45497399999999</v>
      </c>
      <c r="F78" s="39">
        <f t="shared" si="20"/>
        <v>348.45497399999999</v>
      </c>
      <c r="G78" s="34">
        <v>15.2</v>
      </c>
      <c r="H78" s="34">
        <v>15.2</v>
      </c>
      <c r="I78" s="33">
        <f t="shared" si="21"/>
        <v>4602.8639999999996</v>
      </c>
      <c r="J78" s="33">
        <v>351</v>
      </c>
      <c r="K78" s="33">
        <f t="shared" si="22"/>
        <v>4953.8639999999996</v>
      </c>
      <c r="L78" s="36">
        <f t="shared" si="23"/>
        <v>46.028639999999996</v>
      </c>
      <c r="M78" s="33">
        <v>121.82</v>
      </c>
      <c r="N78" s="33">
        <v>344.31</v>
      </c>
      <c r="O78" s="33"/>
      <c r="P78" s="33"/>
      <c r="Q78" s="33"/>
      <c r="R78" s="33"/>
      <c r="S78" s="33"/>
      <c r="T78" s="1">
        <f t="shared" si="24"/>
        <v>0</v>
      </c>
      <c r="U78" s="36">
        <f t="shared" si="25"/>
        <v>512.15863999999999</v>
      </c>
      <c r="V78" s="40">
        <f t="shared" si="26"/>
        <v>4441.7053599999999</v>
      </c>
      <c r="W78" s="42"/>
    </row>
    <row r="79" spans="1:23" ht="27.95" customHeight="1" x14ac:dyDescent="0.25">
      <c r="A79" s="37">
        <f t="shared" si="27"/>
        <v>58</v>
      </c>
      <c r="B79" s="30" t="s">
        <v>148</v>
      </c>
      <c r="C79" s="38" t="s">
        <v>149</v>
      </c>
      <c r="D79" s="5">
        <v>412.57</v>
      </c>
      <c r="E79" s="39">
        <f t="shared" si="19"/>
        <v>474.74429900000001</v>
      </c>
      <c r="F79" s="39">
        <f t="shared" si="20"/>
        <v>474.74429900000001</v>
      </c>
      <c r="G79" s="34">
        <v>15.2</v>
      </c>
      <c r="H79" s="34">
        <v>15.2</v>
      </c>
      <c r="I79" s="33">
        <f t="shared" si="21"/>
        <v>6271.0639999999994</v>
      </c>
      <c r="J79" s="33">
        <v>351</v>
      </c>
      <c r="K79" s="33">
        <f t="shared" si="22"/>
        <v>6622.0639999999994</v>
      </c>
      <c r="L79" s="36">
        <f t="shared" si="23"/>
        <v>62.710639999999998</v>
      </c>
      <c r="M79" s="33">
        <v>165.97</v>
      </c>
      <c r="N79" s="33">
        <v>565.85</v>
      </c>
      <c r="O79" s="33"/>
      <c r="P79" s="33">
        <v>20</v>
      </c>
      <c r="Q79" s="33">
        <f>I79*5%</f>
        <v>313.5532</v>
      </c>
      <c r="R79" s="33"/>
      <c r="S79" s="33">
        <v>1150</v>
      </c>
      <c r="T79" s="1">
        <f t="shared" si="24"/>
        <v>1483.5532000000001</v>
      </c>
      <c r="U79" s="36">
        <f t="shared" si="25"/>
        <v>2278.0838400000002</v>
      </c>
      <c r="V79" s="40">
        <f t="shared" si="26"/>
        <v>4343.9801599999992</v>
      </c>
      <c r="W79" s="42"/>
    </row>
    <row r="80" spans="1:23" ht="27.95" customHeight="1" x14ac:dyDescent="0.25">
      <c r="A80" s="37">
        <f>A79+1</f>
        <v>59</v>
      </c>
      <c r="B80" s="30" t="s">
        <v>204</v>
      </c>
      <c r="C80" s="46" t="s">
        <v>205</v>
      </c>
      <c r="D80" s="5">
        <v>302.82</v>
      </c>
      <c r="E80" s="39">
        <f t="shared" si="19"/>
        <v>348.45497399999999</v>
      </c>
      <c r="F80" s="39">
        <f>E80</f>
        <v>348.45497399999999</v>
      </c>
      <c r="G80" s="34">
        <v>15.2</v>
      </c>
      <c r="H80" s="34">
        <v>15.2</v>
      </c>
      <c r="I80" s="33">
        <f t="shared" si="21"/>
        <v>4602.8639999999996</v>
      </c>
      <c r="J80" s="33">
        <v>351</v>
      </c>
      <c r="K80" s="33">
        <f t="shared" si="22"/>
        <v>4953.8639999999996</v>
      </c>
      <c r="L80" s="36">
        <f t="shared" si="23"/>
        <v>46.028639999999996</v>
      </c>
      <c r="M80" s="33">
        <v>110.76</v>
      </c>
      <c r="N80" s="33">
        <v>344.31</v>
      </c>
      <c r="O80" s="33"/>
      <c r="P80" s="33"/>
      <c r="Q80" s="33"/>
      <c r="R80" s="33"/>
      <c r="S80" s="33"/>
      <c r="T80" s="1">
        <f t="shared" si="24"/>
        <v>0</v>
      </c>
      <c r="U80" s="36">
        <f t="shared" si="25"/>
        <v>501.09863999999999</v>
      </c>
      <c r="V80" s="40">
        <f t="shared" si="26"/>
        <v>4452.7653599999994</v>
      </c>
      <c r="W80" s="42"/>
    </row>
    <row r="81" spans="1:23" ht="27.75" customHeight="1" x14ac:dyDescent="0.25">
      <c r="A81" s="37"/>
      <c r="B81" s="37"/>
      <c r="C81" s="51" t="s">
        <v>150</v>
      </c>
      <c r="D81" s="5"/>
      <c r="E81" s="39"/>
      <c r="F81" s="39"/>
      <c r="G81" s="52"/>
      <c r="H81" s="34"/>
      <c r="I81" s="53"/>
      <c r="J81" s="33"/>
      <c r="K81" s="33"/>
      <c r="L81" s="36"/>
      <c r="M81" s="33"/>
      <c r="N81" s="33"/>
      <c r="O81" s="33"/>
      <c r="P81" s="33"/>
      <c r="Q81" s="33"/>
      <c r="R81" s="33"/>
      <c r="S81" s="33"/>
      <c r="T81" s="1"/>
      <c r="U81" s="36"/>
      <c r="V81" s="40"/>
    </row>
    <row r="82" spans="1:23" ht="27.95" customHeight="1" x14ac:dyDescent="0.25">
      <c r="A82" s="37">
        <f>A80+1</f>
        <v>60</v>
      </c>
      <c r="B82" s="37" t="s">
        <v>341</v>
      </c>
      <c r="C82" s="39" t="s">
        <v>339</v>
      </c>
      <c r="D82" s="5">
        <v>476.97</v>
      </c>
      <c r="E82" s="39">
        <f>D82*1.1507</f>
        <v>548.84937900000011</v>
      </c>
      <c r="F82" s="39">
        <f>E82</f>
        <v>548.84937900000011</v>
      </c>
      <c r="G82" s="54">
        <v>15.2</v>
      </c>
      <c r="H82" s="34">
        <v>15.2</v>
      </c>
      <c r="I82" s="33">
        <f>D82*H82</f>
        <v>7249.9440000000004</v>
      </c>
      <c r="J82" s="33">
        <v>351</v>
      </c>
      <c r="K82" s="33">
        <f>SUM(I82+J82)</f>
        <v>7600.9440000000004</v>
      </c>
      <c r="L82" s="36"/>
      <c r="M82" s="33">
        <v>201.47</v>
      </c>
      <c r="N82" s="33">
        <v>739.03</v>
      </c>
      <c r="O82" s="33"/>
      <c r="P82" s="33"/>
      <c r="Q82" s="33"/>
      <c r="R82" s="33"/>
      <c r="S82" s="33"/>
      <c r="T82" s="1">
        <f>SUM(O82+P82+Q82+R82+S82)</f>
        <v>0</v>
      </c>
      <c r="U82" s="36">
        <f>SUM(L82+M82+N82+O82+P82+Q82+R82+S82)</f>
        <v>940.5</v>
      </c>
      <c r="V82" s="40">
        <f>K82-U82</f>
        <v>6660.4440000000004</v>
      </c>
      <c r="W82" s="42"/>
    </row>
    <row r="83" spans="1:23" ht="27.95" customHeight="1" x14ac:dyDescent="0.25">
      <c r="A83" s="37">
        <f>A82+1</f>
        <v>61</v>
      </c>
      <c r="B83" s="37" t="s">
        <v>151</v>
      </c>
      <c r="C83" s="39" t="s">
        <v>152</v>
      </c>
      <c r="D83" s="5">
        <v>350</v>
      </c>
      <c r="E83" s="39">
        <f>D83*1.1507</f>
        <v>402.745</v>
      </c>
      <c r="F83" s="39">
        <f>E83</f>
        <v>402.745</v>
      </c>
      <c r="G83" s="54">
        <v>15.2</v>
      </c>
      <c r="H83" s="34">
        <v>15.2</v>
      </c>
      <c r="I83" s="33">
        <f>D83*H83</f>
        <v>5320</v>
      </c>
      <c r="J83" s="33">
        <v>351</v>
      </c>
      <c r="K83" s="33">
        <f>SUM(I83+J83)</f>
        <v>5671</v>
      </c>
      <c r="L83" s="36">
        <f>I83*1%</f>
        <v>53.2</v>
      </c>
      <c r="M83" s="33">
        <v>138.4</v>
      </c>
      <c r="N83" s="33">
        <v>422.34</v>
      </c>
      <c r="O83" s="33"/>
      <c r="P83" s="33"/>
      <c r="Q83" s="33"/>
      <c r="R83" s="33"/>
      <c r="S83" s="33"/>
      <c r="T83" s="1">
        <f>SUM(O83+P83+Q83+R83+S83)</f>
        <v>0</v>
      </c>
      <c r="U83" s="36">
        <f>SUM(L83+M83+N83+O83+P83+Q83+R83+S83)</f>
        <v>613.94000000000005</v>
      </c>
      <c r="V83" s="40">
        <f>K83-U83</f>
        <v>5057.0599999999995</v>
      </c>
      <c r="W83" s="42"/>
    </row>
    <row r="84" spans="1:23" ht="27.95" customHeight="1" x14ac:dyDescent="0.25">
      <c r="A84" s="37">
        <f>A83+1</f>
        <v>62</v>
      </c>
      <c r="B84" s="30" t="s">
        <v>153</v>
      </c>
      <c r="C84" s="39" t="s">
        <v>154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>
        <v>351</v>
      </c>
      <c r="K84" s="33">
        <f>SUM(I84+J84)</f>
        <v>6279</v>
      </c>
      <c r="L84" s="36">
        <f>I84*1%</f>
        <v>59.28</v>
      </c>
      <c r="M84" s="33">
        <v>152.25</v>
      </c>
      <c r="N84" s="33">
        <v>510.96</v>
      </c>
      <c r="O84" s="33"/>
      <c r="P84" s="33">
        <v>20</v>
      </c>
      <c r="Q84" s="33">
        <f>I84*5%</f>
        <v>296.40000000000003</v>
      </c>
      <c r="R84" s="33"/>
      <c r="S84" s="33"/>
      <c r="T84" s="1">
        <f>SUM(O84+P84+Q84+R84+S84)</f>
        <v>316.40000000000003</v>
      </c>
      <c r="U84" s="36">
        <f>SUM(L84+M84+N84+O84+P84+Q84+R84+S84)</f>
        <v>1038.8900000000001</v>
      </c>
      <c r="V84" s="40">
        <f>K84-U84</f>
        <v>5240.1099999999997</v>
      </c>
      <c r="W84" s="42"/>
    </row>
    <row r="85" spans="1:23" ht="27.95" customHeight="1" x14ac:dyDescent="0.25">
      <c r="A85" s="37">
        <f>A84+1</f>
        <v>63</v>
      </c>
      <c r="B85" s="30" t="s">
        <v>298</v>
      </c>
      <c r="C85" s="39" t="s">
        <v>310</v>
      </c>
      <c r="D85" s="5">
        <v>390</v>
      </c>
      <c r="E85" s="39">
        <f>D85*1.1507</f>
        <v>448.77300000000002</v>
      </c>
      <c r="F85" s="39">
        <f>E85</f>
        <v>448.77300000000002</v>
      </c>
      <c r="G85" s="34">
        <v>15.2</v>
      </c>
      <c r="H85" s="34">
        <v>15.2</v>
      </c>
      <c r="I85" s="33">
        <f>D85*H85</f>
        <v>5928</v>
      </c>
      <c r="J85" s="33">
        <v>351</v>
      </c>
      <c r="K85" s="33">
        <f>SUM(I85+J85)</f>
        <v>6279</v>
      </c>
      <c r="L85" s="36">
        <f>I85*1%</f>
        <v>59.28</v>
      </c>
      <c r="M85" s="33">
        <v>152.25</v>
      </c>
      <c r="N85" s="33">
        <v>510.96</v>
      </c>
      <c r="O85" s="33"/>
      <c r="P85" s="33"/>
      <c r="Q85" s="33"/>
      <c r="R85" s="33">
        <v>1000</v>
      </c>
      <c r="S85" s="33"/>
      <c r="T85" s="1">
        <f>SUM(O85+P85+Q85+R85+S85)</f>
        <v>1000</v>
      </c>
      <c r="U85" s="36">
        <f>SUM(L85+M85+N85+O85+P85+Q85+R85+S85)</f>
        <v>1722.49</v>
      </c>
      <c r="V85" s="40">
        <f>K85-U85</f>
        <v>4556.51</v>
      </c>
      <c r="W85" s="42"/>
    </row>
    <row r="86" spans="1:23" ht="27.95" customHeight="1" x14ac:dyDescent="0.25">
      <c r="A86" s="37"/>
      <c r="B86" s="37"/>
      <c r="C86" s="51" t="s">
        <v>155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1.75" customHeight="1" x14ac:dyDescent="0.3">
      <c r="A87" s="37">
        <f>A85+1</f>
        <v>64</v>
      </c>
      <c r="B87" s="44" t="s">
        <v>207</v>
      </c>
      <c r="C87" s="45" t="s">
        <v>208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351</v>
      </c>
      <c r="K87" s="33">
        <f>SUM(I87+J87)</f>
        <v>7090.9840000000004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>SUM(O87+P87+Q87+R87+S87)</f>
        <v>0</v>
      </c>
      <c r="U87" s="36">
        <f>SUM(L87+M87+N87+O87+P87+Q87+R87+S87)</f>
        <v>826.04</v>
      </c>
      <c r="V87" s="40">
        <f>K87-U87</f>
        <v>6264.9440000000004</v>
      </c>
      <c r="W87" s="42"/>
    </row>
    <row r="88" spans="1:23" ht="27.95" customHeight="1" x14ac:dyDescent="0.25">
      <c r="A88" s="37"/>
      <c r="B88" s="37"/>
      <c r="C88" s="51" t="s">
        <v>332</v>
      </c>
      <c r="D88" s="5"/>
      <c r="E88" s="39"/>
      <c r="F88" s="39"/>
      <c r="G88" s="54"/>
      <c r="H88" s="34"/>
      <c r="I88" s="33"/>
      <c r="J88" s="33"/>
      <c r="K88" s="33"/>
      <c r="L88" s="55"/>
      <c r="M88" s="33"/>
      <c r="N88" s="33"/>
      <c r="O88" s="33"/>
      <c r="P88" s="33"/>
      <c r="Q88" s="33"/>
      <c r="R88" s="33"/>
      <c r="S88" s="33"/>
      <c r="T88" s="1"/>
      <c r="U88" s="36"/>
      <c r="V88" s="40"/>
    </row>
    <row r="89" spans="1:23" ht="27.95" customHeight="1" x14ac:dyDescent="0.25">
      <c r="A89" s="37">
        <f>A87+1</f>
        <v>65</v>
      </c>
      <c r="B89" s="30" t="s">
        <v>270</v>
      </c>
      <c r="C89" s="38" t="s">
        <v>271</v>
      </c>
      <c r="D89" s="5">
        <v>443.42</v>
      </c>
      <c r="E89" s="39">
        <f>D89*1.1507</f>
        <v>510.24339400000002</v>
      </c>
      <c r="F89" s="39">
        <f>E89</f>
        <v>510.24339400000002</v>
      </c>
      <c r="G89" s="34">
        <v>15.2</v>
      </c>
      <c r="H89" s="34">
        <v>15.2</v>
      </c>
      <c r="I89" s="33">
        <f>D89*H89</f>
        <v>6739.9840000000004</v>
      </c>
      <c r="J89" s="33">
        <v>351</v>
      </c>
      <c r="K89" s="33">
        <f>SUM(I89+J89)</f>
        <v>7090.9840000000004</v>
      </c>
      <c r="L89" s="36">
        <v>0</v>
      </c>
      <c r="M89" s="33">
        <v>178.38</v>
      </c>
      <c r="N89" s="33">
        <v>647.66</v>
      </c>
      <c r="O89" s="33"/>
      <c r="P89" s="33"/>
      <c r="Q89" s="33"/>
      <c r="R89" s="33"/>
      <c r="S89" s="33"/>
      <c r="T89" s="1">
        <f>SUM(O89+P89+Q89+R89+S89)</f>
        <v>0</v>
      </c>
      <c r="U89" s="36">
        <f t="shared" ref="U89:U95" si="28">SUM(L89+M89+N89+O89+P89+Q89+R89+S89)</f>
        <v>826.04</v>
      </c>
      <c r="V89" s="40">
        <f>K89-U89</f>
        <v>6264.9440000000004</v>
      </c>
      <c r="W89" s="42"/>
    </row>
    <row r="90" spans="1:23" ht="27.95" customHeight="1" x14ac:dyDescent="0.25">
      <c r="A90" s="37"/>
      <c r="B90" s="30"/>
      <c r="C90" s="31" t="s">
        <v>156</v>
      </c>
      <c r="D90" s="5"/>
      <c r="E90" s="39"/>
      <c r="F90" s="39"/>
      <c r="G90" s="34"/>
      <c r="H90" s="34"/>
      <c r="I90" s="33"/>
      <c r="J90" s="33"/>
      <c r="K90" s="33"/>
      <c r="L90" s="36"/>
      <c r="M90" s="33"/>
      <c r="N90" s="33"/>
      <c r="O90" s="33"/>
      <c r="P90" s="33"/>
      <c r="Q90" s="33"/>
      <c r="R90" s="33"/>
      <c r="S90" s="33"/>
      <c r="T90" s="1"/>
      <c r="U90" s="36">
        <f t="shared" si="28"/>
        <v>0</v>
      </c>
      <c r="V90" s="40"/>
    </row>
    <row r="91" spans="1:23" ht="27.95" customHeight="1" x14ac:dyDescent="0.25">
      <c r="A91" s="8">
        <f>A89+1</f>
        <v>66</v>
      </c>
      <c r="B91" s="30" t="s">
        <v>157</v>
      </c>
      <c r="C91" s="38" t="s">
        <v>158</v>
      </c>
      <c r="D91" s="5">
        <v>302.82</v>
      </c>
      <c r="E91" s="39">
        <f>D91*1.1507</f>
        <v>348.45497399999999</v>
      </c>
      <c r="F91" s="39">
        <f>E91</f>
        <v>348.45497399999999</v>
      </c>
      <c r="G91" s="34">
        <v>15.2</v>
      </c>
      <c r="H91" s="34">
        <v>15.2</v>
      </c>
      <c r="I91" s="33">
        <f>D91*H91</f>
        <v>4602.8639999999996</v>
      </c>
      <c r="J91" s="33">
        <v>351</v>
      </c>
      <c r="K91" s="33">
        <f>SUM(I91+J91)</f>
        <v>4953.8639999999996</v>
      </c>
      <c r="L91" s="36">
        <f>I91*1%</f>
        <v>46.028639999999996</v>
      </c>
      <c r="M91" s="33">
        <v>121.82</v>
      </c>
      <c r="N91" s="33">
        <v>344.31</v>
      </c>
      <c r="O91" s="33"/>
      <c r="P91" s="33">
        <v>20</v>
      </c>
      <c r="Q91" s="33">
        <f>I91*5%</f>
        <v>230.14319999999998</v>
      </c>
      <c r="R91" s="33"/>
      <c r="S91" s="33">
        <v>575</v>
      </c>
      <c r="T91" s="1">
        <f>SUM(O91+P91+Q91+R91+S91)</f>
        <v>825.14319999999998</v>
      </c>
      <c r="U91" s="36">
        <f t="shared" si="28"/>
        <v>1337.3018400000001</v>
      </c>
      <c r="V91" s="40">
        <f>K91-U91</f>
        <v>3616.5621599999995</v>
      </c>
      <c r="W91" s="42"/>
    </row>
    <row r="92" spans="1:23" ht="27.95" customHeight="1" x14ac:dyDescent="0.25">
      <c r="A92" s="8">
        <f>A91+1</f>
        <v>67</v>
      </c>
      <c r="B92" s="30" t="s">
        <v>159</v>
      </c>
      <c r="C92" s="49" t="s">
        <v>160</v>
      </c>
      <c r="D92" s="5">
        <v>359.24</v>
      </c>
      <c r="E92" s="39">
        <f>D92*1.1507</f>
        <v>413.37746800000002</v>
      </c>
      <c r="F92" s="39">
        <f>E92</f>
        <v>413.37746800000002</v>
      </c>
      <c r="G92" s="34">
        <v>15.2</v>
      </c>
      <c r="H92" s="34">
        <v>15.2</v>
      </c>
      <c r="I92" s="33">
        <f>D92*H92</f>
        <v>5460.4480000000003</v>
      </c>
      <c r="J92" s="33">
        <v>351</v>
      </c>
      <c r="K92" s="33">
        <f>SUM(I92+J92)</f>
        <v>5811.4480000000003</v>
      </c>
      <c r="L92" s="36">
        <f>I92*1%</f>
        <v>54.604480000000002</v>
      </c>
      <c r="M92" s="33">
        <v>144.22999999999999</v>
      </c>
      <c r="N92" s="33">
        <v>437.62</v>
      </c>
      <c r="O92" s="33"/>
      <c r="P92" s="33"/>
      <c r="Q92" s="33"/>
      <c r="R92" s="33">
        <v>1000</v>
      </c>
      <c r="S92" s="33"/>
      <c r="T92" s="1">
        <f>SUM(O92+P92+Q92+R92+S92)</f>
        <v>1000</v>
      </c>
      <c r="U92" s="36">
        <f t="shared" si="28"/>
        <v>1636.4544799999999</v>
      </c>
      <c r="V92" s="40">
        <f>K92-U92</f>
        <v>4174.99352</v>
      </c>
      <c r="W92" s="42"/>
    </row>
    <row r="93" spans="1:23" ht="27.95" customHeight="1" x14ac:dyDescent="0.25">
      <c r="A93" s="8">
        <f>A92+1</f>
        <v>68</v>
      </c>
      <c r="B93" s="30" t="s">
        <v>161</v>
      </c>
      <c r="C93" s="49" t="s">
        <v>162</v>
      </c>
      <c r="D93" s="5">
        <v>355.62</v>
      </c>
      <c r="E93" s="39">
        <f>D93*1.1507</f>
        <v>409.21193400000004</v>
      </c>
      <c r="F93" s="39">
        <f>E93</f>
        <v>409.21193400000004</v>
      </c>
      <c r="G93" s="34">
        <v>15.2</v>
      </c>
      <c r="H93" s="34">
        <v>15.2</v>
      </c>
      <c r="I93" s="33">
        <f>D93*H93</f>
        <v>5405.424</v>
      </c>
      <c r="J93" s="33">
        <v>351</v>
      </c>
      <c r="K93" s="33">
        <f>SUM(I93+J93)</f>
        <v>5756.424</v>
      </c>
      <c r="L93" s="36">
        <f>I93*1%</f>
        <v>54.05424</v>
      </c>
      <c r="M93" s="33">
        <v>143.06</v>
      </c>
      <c r="N93" s="33">
        <v>431.63</v>
      </c>
      <c r="O93" s="33"/>
      <c r="P93" s="33">
        <v>20</v>
      </c>
      <c r="Q93" s="33">
        <f>I93*5%</f>
        <v>270.27120000000002</v>
      </c>
      <c r="R93" s="33"/>
      <c r="S93" s="33"/>
      <c r="T93" s="1">
        <f>SUM(O93+P93+Q93+R93+S93)</f>
        <v>290.27120000000002</v>
      </c>
      <c r="U93" s="36">
        <f t="shared" si="28"/>
        <v>919.01544000000001</v>
      </c>
      <c r="V93" s="40">
        <f>K93-U93</f>
        <v>4837.4085599999999</v>
      </c>
      <c r="W93" s="42"/>
    </row>
    <row r="94" spans="1:23" ht="27.95" customHeight="1" x14ac:dyDescent="0.25">
      <c r="A94" s="8">
        <f>A93+1</f>
        <v>69</v>
      </c>
      <c r="B94" s="30" t="s">
        <v>136</v>
      </c>
      <c r="C94" s="38" t="s">
        <v>137</v>
      </c>
      <c r="D94" s="5">
        <v>443.42</v>
      </c>
      <c r="E94" s="39">
        <f>D94*1.1507</f>
        <v>510.24339400000002</v>
      </c>
      <c r="F94" s="39">
        <f>E94</f>
        <v>510.24339400000002</v>
      </c>
      <c r="G94" s="34">
        <v>15.2</v>
      </c>
      <c r="H94" s="34">
        <v>15.2</v>
      </c>
      <c r="I94" s="33">
        <f>D94*H94</f>
        <v>6739.9840000000004</v>
      </c>
      <c r="J94" s="33">
        <v>351</v>
      </c>
      <c r="K94" s="33">
        <f>SUM(I94+J94)</f>
        <v>7090.9840000000004</v>
      </c>
      <c r="L94" s="36">
        <f>I94*1%</f>
        <v>67.399840000000012</v>
      </c>
      <c r="M94" s="33">
        <v>178.38</v>
      </c>
      <c r="N94" s="33">
        <v>647.66</v>
      </c>
      <c r="O94" s="36">
        <v>443.42</v>
      </c>
      <c r="P94" s="33"/>
      <c r="Q94" s="33"/>
      <c r="R94" s="33"/>
      <c r="S94" s="33"/>
      <c r="T94" s="1">
        <f>SUM(O94+P94+Q94+R94+S94)</f>
        <v>443.42</v>
      </c>
      <c r="U94" s="36">
        <f t="shared" si="28"/>
        <v>1336.8598400000001</v>
      </c>
      <c r="V94" s="40">
        <f>K94-U94</f>
        <v>5754.1241600000003</v>
      </c>
      <c r="W94" s="42"/>
    </row>
    <row r="95" spans="1:23" ht="27.95" customHeight="1" x14ac:dyDescent="0.25">
      <c r="A95" s="8">
        <f>A94+1</f>
        <v>70</v>
      </c>
      <c r="B95" s="30" t="s">
        <v>336</v>
      </c>
      <c r="C95" s="38" t="s">
        <v>337</v>
      </c>
      <c r="D95" s="5">
        <v>302.82</v>
      </c>
      <c r="E95" s="39">
        <f>D95*1.1507</f>
        <v>348.45497399999999</v>
      </c>
      <c r="F95" s="39">
        <f>E95</f>
        <v>348.45497399999999</v>
      </c>
      <c r="G95" s="34">
        <v>15.2</v>
      </c>
      <c r="H95" s="34">
        <v>15.2</v>
      </c>
      <c r="I95" s="33">
        <f>D95*H95</f>
        <v>4602.8639999999996</v>
      </c>
      <c r="J95" s="33">
        <v>351</v>
      </c>
      <c r="K95" s="33">
        <f>SUM(I95+J95)</f>
        <v>4953.8639999999996</v>
      </c>
      <c r="L95" s="36">
        <v>0</v>
      </c>
      <c r="M95" s="33">
        <v>121.82</v>
      </c>
      <c r="N95" s="33">
        <v>344.31</v>
      </c>
      <c r="O95" s="33"/>
      <c r="P95" s="33"/>
      <c r="Q95" s="33"/>
      <c r="R95" s="33"/>
      <c r="S95" s="33"/>
      <c r="T95" s="1">
        <f>SUM(O95+P95+Q95+R95+S95)</f>
        <v>0</v>
      </c>
      <c r="U95" s="36">
        <f t="shared" si="28"/>
        <v>466.13</v>
      </c>
      <c r="V95" s="40">
        <f>K95-U95</f>
        <v>4487.7339999999995</v>
      </c>
      <c r="W95" s="42"/>
    </row>
    <row r="96" spans="1:23" ht="27.95" customHeight="1" x14ac:dyDescent="0.25">
      <c r="A96" s="37"/>
      <c r="B96" s="30"/>
      <c r="C96" s="31" t="s">
        <v>165</v>
      </c>
      <c r="D96" s="5"/>
      <c r="E96" s="39"/>
      <c r="F96" s="39"/>
      <c r="G96" s="34"/>
      <c r="H96" s="34"/>
      <c r="I96" s="33"/>
      <c r="J96" s="33"/>
      <c r="K96" s="33"/>
      <c r="L96" s="36"/>
      <c r="M96" s="33"/>
      <c r="N96" s="33"/>
      <c r="O96" s="33"/>
      <c r="P96" s="33"/>
      <c r="Q96" s="33"/>
      <c r="R96" s="33"/>
      <c r="S96" s="33"/>
      <c r="T96" s="1"/>
      <c r="U96" s="36"/>
      <c r="V96" s="40"/>
    </row>
    <row r="97" spans="1:23" ht="27.95" customHeight="1" x14ac:dyDescent="0.25">
      <c r="A97" s="37">
        <f>A95+1</f>
        <v>71</v>
      </c>
      <c r="B97" s="30" t="s">
        <v>329</v>
      </c>
      <c r="C97" s="46" t="s">
        <v>328</v>
      </c>
      <c r="D97" s="5">
        <v>443.42</v>
      </c>
      <c r="E97" s="39">
        <f t="shared" ref="E97:E117" si="29">D97*1.1507</f>
        <v>510.24339400000002</v>
      </c>
      <c r="F97" s="39">
        <f t="shared" ref="F97:F114" si="30">E97</f>
        <v>510.24339400000002</v>
      </c>
      <c r="G97" s="34">
        <v>15.2</v>
      </c>
      <c r="H97" s="34">
        <v>15.2</v>
      </c>
      <c r="I97" s="33">
        <f t="shared" ref="I97:I117" si="31">D97*H97</f>
        <v>6739.9840000000004</v>
      </c>
      <c r="J97" s="33">
        <v>351</v>
      </c>
      <c r="K97" s="33">
        <f t="shared" ref="K97:K117" si="32">SUM(I97+J97)</f>
        <v>7090.9840000000004</v>
      </c>
      <c r="L97" s="36">
        <v>0</v>
      </c>
      <c r="M97" s="33">
        <v>178.38</v>
      </c>
      <c r="N97" s="33">
        <v>647.66</v>
      </c>
      <c r="O97" s="33"/>
      <c r="P97" s="33"/>
      <c r="Q97" s="33"/>
      <c r="R97" s="33"/>
      <c r="S97" s="33"/>
      <c r="T97" s="1">
        <f t="shared" ref="T97:T117" si="33">SUM(O97+P97+Q97+R97+S97)</f>
        <v>0</v>
      </c>
      <c r="U97" s="36">
        <f t="shared" ref="U97:U117" si="34">SUM(L97+M97+N97+O97+P97+Q97+R97+S97)</f>
        <v>826.04</v>
      </c>
      <c r="V97" s="40">
        <f t="shared" ref="V97:V117" si="35">K97-U97</f>
        <v>6264.9440000000004</v>
      </c>
      <c r="W97" s="42"/>
    </row>
    <row r="98" spans="1:23" ht="27.95" customHeight="1" x14ac:dyDescent="0.25">
      <c r="A98" s="37">
        <f t="shared" ref="A98:A114" si="36">A97+1</f>
        <v>72</v>
      </c>
      <c r="B98" s="30" t="s">
        <v>166</v>
      </c>
      <c r="C98" s="38" t="s">
        <v>167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351</v>
      </c>
      <c r="K98" s="33">
        <f t="shared" si="32"/>
        <v>4951.7359999999999</v>
      </c>
      <c r="L98" s="36">
        <f t="shared" ref="L98:L117" si="37">I98*1%</f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3"/>
        <v>250.0368</v>
      </c>
      <c r="U98" s="36">
        <f t="shared" si="34"/>
        <v>761.88415999999995</v>
      </c>
      <c r="V98" s="40">
        <f t="shared" si="35"/>
        <v>4189.8518400000003</v>
      </c>
      <c r="W98" s="48"/>
    </row>
    <row r="99" spans="1:23" ht="27.95" customHeight="1" x14ac:dyDescent="0.25">
      <c r="A99" s="37">
        <f t="shared" si="36"/>
        <v>73</v>
      </c>
      <c r="B99" s="30" t="s">
        <v>168</v>
      </c>
      <c r="C99" s="38" t="s">
        <v>169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351</v>
      </c>
      <c r="K99" s="33">
        <f t="shared" si="32"/>
        <v>4951.7359999999999</v>
      </c>
      <c r="L99" s="36">
        <f t="shared" si="37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33"/>
        <v>250.0368</v>
      </c>
      <c r="U99" s="36">
        <f t="shared" si="34"/>
        <v>761.88415999999995</v>
      </c>
      <c r="V99" s="40">
        <f t="shared" si="35"/>
        <v>4189.8518400000003</v>
      </c>
      <c r="W99" s="42"/>
    </row>
    <row r="100" spans="1:23" ht="27.95" customHeight="1" x14ac:dyDescent="0.25">
      <c r="A100" s="37">
        <f t="shared" si="36"/>
        <v>74</v>
      </c>
      <c r="B100" s="30" t="s">
        <v>170</v>
      </c>
      <c r="C100" s="38" t="s">
        <v>171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351</v>
      </c>
      <c r="K100" s="33">
        <f t="shared" si="32"/>
        <v>4951.7359999999999</v>
      </c>
      <c r="L100" s="36">
        <f t="shared" si="37"/>
        <v>46.007359999999998</v>
      </c>
      <c r="M100" s="33">
        <v>121.76</v>
      </c>
      <c r="N100" s="33">
        <v>344.08</v>
      </c>
      <c r="O100" s="33"/>
      <c r="P100" s="33"/>
      <c r="Q100" s="33"/>
      <c r="R100" s="33"/>
      <c r="S100" s="33"/>
      <c r="T100" s="1">
        <f t="shared" si="33"/>
        <v>0</v>
      </c>
      <c r="U100" s="36">
        <f t="shared" si="34"/>
        <v>511.84735999999998</v>
      </c>
      <c r="V100" s="40">
        <f t="shared" si="35"/>
        <v>4439.8886400000001</v>
      </c>
      <c r="W100" s="42"/>
    </row>
    <row r="101" spans="1:23" ht="27.95" customHeight="1" x14ac:dyDescent="0.25">
      <c r="A101" s="37">
        <f t="shared" si="36"/>
        <v>75</v>
      </c>
      <c r="B101" s="30" t="s">
        <v>172</v>
      </c>
      <c r="C101" s="38" t="s">
        <v>173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351</v>
      </c>
      <c r="K101" s="33">
        <f t="shared" si="32"/>
        <v>4951.7359999999999</v>
      </c>
      <c r="L101" s="36">
        <f t="shared" si="37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3"/>
        <v>250.0368</v>
      </c>
      <c r="U101" s="36">
        <f t="shared" si="34"/>
        <v>761.88415999999995</v>
      </c>
      <c r="V101" s="40">
        <f t="shared" si="35"/>
        <v>4189.8518400000003</v>
      </c>
      <c r="W101" s="42"/>
    </row>
    <row r="102" spans="1:23" ht="27.95" customHeight="1" x14ac:dyDescent="0.25">
      <c r="A102" s="37">
        <f t="shared" si="36"/>
        <v>76</v>
      </c>
      <c r="B102" s="30" t="s">
        <v>174</v>
      </c>
      <c r="C102" s="38" t="s">
        <v>175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351</v>
      </c>
      <c r="K102" s="33">
        <f t="shared" si="32"/>
        <v>4951.7359999999999</v>
      </c>
      <c r="L102" s="36">
        <f t="shared" si="37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33"/>
        <v>250.0368</v>
      </c>
      <c r="U102" s="36">
        <f t="shared" si="34"/>
        <v>761.88415999999995</v>
      </c>
      <c r="V102" s="40">
        <f t="shared" si="35"/>
        <v>4189.8518400000003</v>
      </c>
      <c r="W102" s="42"/>
    </row>
    <row r="103" spans="1:23" ht="27.95" customHeight="1" x14ac:dyDescent="0.25">
      <c r="A103" s="37">
        <f t="shared" si="36"/>
        <v>77</v>
      </c>
      <c r="B103" s="30" t="s">
        <v>176</v>
      </c>
      <c r="C103" s="38" t="s">
        <v>177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351</v>
      </c>
      <c r="K103" s="33">
        <f t="shared" si="32"/>
        <v>4951.7359999999999</v>
      </c>
      <c r="L103" s="36">
        <f t="shared" si="37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33"/>
        <v>0</v>
      </c>
      <c r="U103" s="36">
        <f t="shared" si="34"/>
        <v>511.84735999999998</v>
      </c>
      <c r="V103" s="40">
        <f t="shared" si="35"/>
        <v>4439.8886400000001</v>
      </c>
      <c r="W103" s="42"/>
    </row>
    <row r="104" spans="1:23" ht="27.95" customHeight="1" x14ac:dyDescent="0.25">
      <c r="A104" s="37">
        <f t="shared" si="36"/>
        <v>78</v>
      </c>
      <c r="B104" s="30" t="s">
        <v>178</v>
      </c>
      <c r="C104" s="38" t="s">
        <v>179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351</v>
      </c>
      <c r="K104" s="33">
        <f t="shared" si="32"/>
        <v>4951.7359999999999</v>
      </c>
      <c r="L104" s="36">
        <f t="shared" si="37"/>
        <v>46.007359999999998</v>
      </c>
      <c r="M104" s="33">
        <v>121.76</v>
      </c>
      <c r="N104" s="33">
        <v>344.08</v>
      </c>
      <c r="O104" s="33"/>
      <c r="P104" s="33">
        <v>20</v>
      </c>
      <c r="Q104" s="33">
        <f>I104*5%</f>
        <v>230.0368</v>
      </c>
      <c r="R104" s="33"/>
      <c r="S104" s="33"/>
      <c r="T104" s="1">
        <f t="shared" si="33"/>
        <v>250.0368</v>
      </c>
      <c r="U104" s="36">
        <f t="shared" si="34"/>
        <v>761.88415999999995</v>
      </c>
      <c r="V104" s="40">
        <f t="shared" si="35"/>
        <v>4189.8518400000003</v>
      </c>
      <c r="W104" s="42"/>
    </row>
    <row r="105" spans="1:23" ht="27.95" customHeight="1" x14ac:dyDescent="0.25">
      <c r="A105" s="37">
        <f t="shared" si="36"/>
        <v>79</v>
      </c>
      <c r="B105" s="30" t="s">
        <v>333</v>
      </c>
      <c r="C105" s="38" t="s">
        <v>334</v>
      </c>
      <c r="D105" s="5">
        <v>302.68</v>
      </c>
      <c r="E105" s="39">
        <f t="shared" si="29"/>
        <v>348.29387600000001</v>
      </c>
      <c r="F105" s="39">
        <f t="shared" si="30"/>
        <v>348.29387600000001</v>
      </c>
      <c r="G105" s="34">
        <v>15.2</v>
      </c>
      <c r="H105" s="34">
        <v>15.2</v>
      </c>
      <c r="I105" s="33">
        <f t="shared" si="31"/>
        <v>4600.7359999999999</v>
      </c>
      <c r="J105" s="33">
        <v>351</v>
      </c>
      <c r="K105" s="33">
        <f t="shared" si="32"/>
        <v>4951.7359999999999</v>
      </c>
      <c r="L105" s="36">
        <f t="shared" si="37"/>
        <v>46.007359999999998</v>
      </c>
      <c r="M105" s="33">
        <v>121.76</v>
      </c>
      <c r="N105" s="33">
        <v>344.08</v>
      </c>
      <c r="O105" s="33">
        <v>302.68</v>
      </c>
      <c r="P105" s="33"/>
      <c r="Q105" s="33"/>
      <c r="R105" s="33"/>
      <c r="S105" s="33"/>
      <c r="T105" s="1">
        <f t="shared" si="33"/>
        <v>302.68</v>
      </c>
      <c r="U105" s="36">
        <f t="shared" si="34"/>
        <v>814.52736000000004</v>
      </c>
      <c r="V105" s="40">
        <f t="shared" si="35"/>
        <v>4137.2086399999998</v>
      </c>
      <c r="W105" s="42"/>
    </row>
    <row r="106" spans="1:23" ht="27.95" customHeight="1" x14ac:dyDescent="0.25">
      <c r="A106" s="37">
        <f t="shared" si="36"/>
        <v>80</v>
      </c>
      <c r="B106" s="30" t="s">
        <v>180</v>
      </c>
      <c r="C106" s="38" t="s">
        <v>181</v>
      </c>
      <c r="D106" s="5">
        <v>302.68</v>
      </c>
      <c r="E106" s="39">
        <f t="shared" si="29"/>
        <v>348.29387600000001</v>
      </c>
      <c r="F106" s="39">
        <f t="shared" si="30"/>
        <v>348.29387600000001</v>
      </c>
      <c r="G106" s="34">
        <v>15.2</v>
      </c>
      <c r="H106" s="34">
        <v>15.2</v>
      </c>
      <c r="I106" s="33">
        <f t="shared" si="31"/>
        <v>4600.7359999999999</v>
      </c>
      <c r="J106" s="33">
        <v>351</v>
      </c>
      <c r="K106" s="33">
        <f t="shared" si="32"/>
        <v>4951.7359999999999</v>
      </c>
      <c r="L106" s="36">
        <f t="shared" si="37"/>
        <v>46.007359999999998</v>
      </c>
      <c r="M106" s="33">
        <v>121.76</v>
      </c>
      <c r="N106" s="33">
        <v>344.08</v>
      </c>
      <c r="O106" s="33"/>
      <c r="P106" s="33"/>
      <c r="Q106" s="33"/>
      <c r="R106" s="33"/>
      <c r="S106" s="33"/>
      <c r="T106" s="1">
        <f t="shared" si="33"/>
        <v>0</v>
      </c>
      <c r="U106" s="36">
        <f t="shared" si="34"/>
        <v>511.84735999999998</v>
      </c>
      <c r="V106" s="40">
        <f t="shared" si="35"/>
        <v>4439.8886400000001</v>
      </c>
      <c r="W106" s="42"/>
    </row>
    <row r="107" spans="1:23" ht="27.95" customHeight="1" x14ac:dyDescent="0.25">
      <c r="A107" s="37">
        <f t="shared" si="36"/>
        <v>81</v>
      </c>
      <c r="B107" s="30" t="s">
        <v>182</v>
      </c>
      <c r="C107" s="38" t="s">
        <v>183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351</v>
      </c>
      <c r="K107" s="33">
        <f t="shared" si="32"/>
        <v>4510.0239999999994</v>
      </c>
      <c r="L107" s="36">
        <f t="shared" si="37"/>
        <v>41.590239999999994</v>
      </c>
      <c r="M107" s="33">
        <v>110.07</v>
      </c>
      <c r="N107" s="33">
        <v>296.02</v>
      </c>
      <c r="O107" s="33"/>
      <c r="P107" s="33"/>
      <c r="Q107" s="33"/>
      <c r="R107" s="33"/>
      <c r="S107" s="33"/>
      <c r="T107" s="1">
        <f t="shared" si="33"/>
        <v>0</v>
      </c>
      <c r="U107" s="36">
        <f t="shared" si="34"/>
        <v>447.68023999999997</v>
      </c>
      <c r="V107" s="40">
        <f t="shared" si="35"/>
        <v>4062.3437599999993</v>
      </c>
      <c r="W107" s="42"/>
    </row>
    <row r="108" spans="1:23" ht="27.95" customHeight="1" x14ac:dyDescent="0.25">
      <c r="A108" s="37">
        <f t="shared" si="36"/>
        <v>82</v>
      </c>
      <c r="B108" s="30" t="s">
        <v>184</v>
      </c>
      <c r="C108" s="38" t="s">
        <v>185</v>
      </c>
      <c r="D108" s="5">
        <v>154.11000000000001</v>
      </c>
      <c r="E108" s="39">
        <f t="shared" si="29"/>
        <v>177.33437700000002</v>
      </c>
      <c r="F108" s="39">
        <f t="shared" si="30"/>
        <v>177.33437700000002</v>
      </c>
      <c r="G108" s="34">
        <v>15.2</v>
      </c>
      <c r="H108" s="34">
        <v>15.2</v>
      </c>
      <c r="I108" s="33">
        <f t="shared" si="31"/>
        <v>2342.4720000000002</v>
      </c>
      <c r="J108" s="33">
        <v>351</v>
      </c>
      <c r="K108" s="33">
        <f t="shared" si="32"/>
        <v>2693.4720000000002</v>
      </c>
      <c r="L108" s="36">
        <f t="shared" si="37"/>
        <v>23.424720000000004</v>
      </c>
      <c r="M108" s="33">
        <v>0</v>
      </c>
      <c r="N108" s="33"/>
      <c r="O108" s="33"/>
      <c r="P108" s="33">
        <v>20</v>
      </c>
      <c r="Q108" s="33">
        <f>I108*5%</f>
        <v>117.12360000000001</v>
      </c>
      <c r="R108" s="33"/>
      <c r="S108" s="33"/>
      <c r="T108" s="1">
        <f t="shared" si="33"/>
        <v>137.12360000000001</v>
      </c>
      <c r="U108" s="36">
        <f t="shared" si="34"/>
        <v>160.54832000000002</v>
      </c>
      <c r="V108" s="40">
        <f t="shared" si="35"/>
        <v>2532.9236800000003</v>
      </c>
      <c r="W108" s="42"/>
    </row>
    <row r="109" spans="1:23" ht="27.95" customHeight="1" x14ac:dyDescent="0.25">
      <c r="A109" s="37">
        <f t="shared" si="36"/>
        <v>83</v>
      </c>
      <c r="B109" s="30" t="s">
        <v>186</v>
      </c>
      <c r="C109" s="38" t="s">
        <v>187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351</v>
      </c>
      <c r="K109" s="33">
        <f t="shared" si="32"/>
        <v>4510.0239999999994</v>
      </c>
      <c r="L109" s="36">
        <f t="shared" si="37"/>
        <v>41.590239999999994</v>
      </c>
      <c r="M109" s="33">
        <v>110.07</v>
      </c>
      <c r="N109" s="33">
        <v>296.02</v>
      </c>
      <c r="O109" s="33"/>
      <c r="P109" s="33">
        <v>20</v>
      </c>
      <c r="Q109" s="33">
        <f>I109*5%</f>
        <v>207.95119999999997</v>
      </c>
      <c r="R109" s="33"/>
      <c r="S109" s="33"/>
      <c r="T109" s="1">
        <f t="shared" si="33"/>
        <v>227.95119999999997</v>
      </c>
      <c r="U109" s="36">
        <f t="shared" si="34"/>
        <v>675.63143999999988</v>
      </c>
      <c r="V109" s="40">
        <f t="shared" si="35"/>
        <v>3834.3925599999993</v>
      </c>
      <c r="W109" s="42"/>
    </row>
    <row r="110" spans="1:23" ht="27.95" customHeight="1" x14ac:dyDescent="0.25">
      <c r="A110" s="37">
        <f t="shared" si="36"/>
        <v>84</v>
      </c>
      <c r="B110" s="30" t="s">
        <v>188</v>
      </c>
      <c r="C110" s="38" t="s">
        <v>189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351</v>
      </c>
      <c r="K110" s="33">
        <f t="shared" si="32"/>
        <v>4510.0239999999994</v>
      </c>
      <c r="L110" s="36">
        <f t="shared" si="37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3"/>
        <v>0</v>
      </c>
      <c r="U110" s="36">
        <f t="shared" si="34"/>
        <v>447.68023999999997</v>
      </c>
      <c r="V110" s="40">
        <f t="shared" si="35"/>
        <v>4062.3437599999993</v>
      </c>
      <c r="W110" s="43"/>
    </row>
    <row r="111" spans="1:23" ht="27.95" customHeight="1" x14ac:dyDescent="0.25">
      <c r="A111" s="37">
        <f t="shared" si="36"/>
        <v>85</v>
      </c>
      <c r="B111" s="30" t="s">
        <v>190</v>
      </c>
      <c r="C111" s="38" t="s">
        <v>191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351</v>
      </c>
      <c r="K111" s="33">
        <f t="shared" si="32"/>
        <v>4510.0239999999994</v>
      </c>
      <c r="L111" s="36">
        <f t="shared" si="37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3"/>
        <v>0</v>
      </c>
      <c r="U111" s="36">
        <f t="shared" si="34"/>
        <v>447.68023999999997</v>
      </c>
      <c r="V111" s="40">
        <f t="shared" si="35"/>
        <v>4062.3437599999993</v>
      </c>
      <c r="W111" s="43"/>
    </row>
    <row r="112" spans="1:23" ht="27.95" customHeight="1" x14ac:dyDescent="0.25">
      <c r="A112" s="37">
        <f t="shared" si="36"/>
        <v>86</v>
      </c>
      <c r="B112" s="30" t="s">
        <v>192</v>
      </c>
      <c r="C112" s="38" t="s">
        <v>193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351</v>
      </c>
      <c r="K112" s="33">
        <f t="shared" si="32"/>
        <v>4510.0239999999994</v>
      </c>
      <c r="L112" s="36">
        <f t="shared" si="37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33"/>
        <v>0</v>
      </c>
      <c r="U112" s="36">
        <f t="shared" si="34"/>
        <v>447.68023999999997</v>
      </c>
      <c r="V112" s="40">
        <f t="shared" si="35"/>
        <v>4062.3437599999993</v>
      </c>
      <c r="W112" s="42"/>
    </row>
    <row r="113" spans="1:23" ht="27.95" customHeight="1" x14ac:dyDescent="0.25">
      <c r="A113" s="37">
        <f t="shared" si="36"/>
        <v>87</v>
      </c>
      <c r="B113" s="30" t="s">
        <v>194</v>
      </c>
      <c r="C113" s="38" t="s">
        <v>195</v>
      </c>
      <c r="D113" s="5">
        <v>273.62</v>
      </c>
      <c r="E113" s="39">
        <f t="shared" si="29"/>
        <v>314.854534</v>
      </c>
      <c r="F113" s="39">
        <f t="shared" si="30"/>
        <v>314.854534</v>
      </c>
      <c r="G113" s="34">
        <v>15.2</v>
      </c>
      <c r="H113" s="34">
        <v>15.2</v>
      </c>
      <c r="I113" s="33">
        <f t="shared" si="31"/>
        <v>4159.0239999999994</v>
      </c>
      <c r="J113" s="33">
        <v>351</v>
      </c>
      <c r="K113" s="33">
        <f t="shared" si="32"/>
        <v>4510.0239999999994</v>
      </c>
      <c r="L113" s="36">
        <f t="shared" si="37"/>
        <v>41.590239999999994</v>
      </c>
      <c r="M113" s="33">
        <v>110.07</v>
      </c>
      <c r="N113" s="33">
        <v>296.02</v>
      </c>
      <c r="O113" s="33"/>
      <c r="P113" s="33">
        <v>20</v>
      </c>
      <c r="Q113" s="33">
        <f>I113*5%</f>
        <v>207.95119999999997</v>
      </c>
      <c r="R113" s="33"/>
      <c r="S113" s="33">
        <v>575</v>
      </c>
      <c r="T113" s="1">
        <f t="shared" si="33"/>
        <v>802.95119999999997</v>
      </c>
      <c r="U113" s="36">
        <f t="shared" si="34"/>
        <v>1250.6314399999999</v>
      </c>
      <c r="V113" s="40">
        <f t="shared" si="35"/>
        <v>3259.3925599999993</v>
      </c>
      <c r="W113" s="42"/>
    </row>
    <row r="114" spans="1:23" ht="27.95" customHeight="1" x14ac:dyDescent="0.25">
      <c r="A114" s="37">
        <f t="shared" si="36"/>
        <v>88</v>
      </c>
      <c r="B114" s="30" t="s">
        <v>196</v>
      </c>
      <c r="C114" s="38" t="s">
        <v>197</v>
      </c>
      <c r="D114" s="5">
        <v>273.62</v>
      </c>
      <c r="E114" s="39">
        <f t="shared" si="29"/>
        <v>314.854534</v>
      </c>
      <c r="F114" s="39">
        <f t="shared" si="30"/>
        <v>314.854534</v>
      </c>
      <c r="G114" s="34">
        <v>15.2</v>
      </c>
      <c r="H114" s="34">
        <v>15.2</v>
      </c>
      <c r="I114" s="33">
        <f t="shared" si="31"/>
        <v>4159.0239999999994</v>
      </c>
      <c r="J114" s="33">
        <v>351</v>
      </c>
      <c r="K114" s="33">
        <f t="shared" si="32"/>
        <v>4510.0239999999994</v>
      </c>
      <c r="L114" s="36">
        <f t="shared" si="37"/>
        <v>41.590239999999994</v>
      </c>
      <c r="M114" s="33">
        <v>110.07</v>
      </c>
      <c r="N114" s="33">
        <v>296.02</v>
      </c>
      <c r="O114" s="33"/>
      <c r="P114" s="33"/>
      <c r="Q114" s="33"/>
      <c r="R114" s="33"/>
      <c r="S114" s="33"/>
      <c r="T114" s="1">
        <f t="shared" si="33"/>
        <v>0</v>
      </c>
      <c r="U114" s="36">
        <f t="shared" si="34"/>
        <v>447.68023999999997</v>
      </c>
      <c r="V114" s="40">
        <f t="shared" si="35"/>
        <v>4062.3437599999993</v>
      </c>
      <c r="W114" s="42"/>
    </row>
    <row r="115" spans="1:23" ht="27.95" customHeight="1" x14ac:dyDescent="0.25">
      <c r="A115" s="37">
        <f>A114+1</f>
        <v>89</v>
      </c>
      <c r="B115" s="30" t="s">
        <v>198</v>
      </c>
      <c r="C115" s="46" t="s">
        <v>199</v>
      </c>
      <c r="D115" s="5">
        <v>380.91</v>
      </c>
      <c r="E115" s="39">
        <f t="shared" si="29"/>
        <v>438.31313700000004</v>
      </c>
      <c r="F115" s="39">
        <f>E115</f>
        <v>438.31313700000004</v>
      </c>
      <c r="G115" s="34">
        <v>15.2</v>
      </c>
      <c r="H115" s="34">
        <v>15.2</v>
      </c>
      <c r="I115" s="33">
        <f t="shared" si="31"/>
        <v>5789.8320000000003</v>
      </c>
      <c r="J115" s="33">
        <v>351</v>
      </c>
      <c r="K115" s="33">
        <f t="shared" si="32"/>
        <v>6140.8320000000003</v>
      </c>
      <c r="L115" s="36">
        <f t="shared" si="37"/>
        <v>57.898320000000005</v>
      </c>
      <c r="M115" s="33">
        <v>153.22999999999999</v>
      </c>
      <c r="N115" s="33">
        <v>488.85</v>
      </c>
      <c r="O115" s="33"/>
      <c r="P115" s="33"/>
      <c r="Q115" s="33"/>
      <c r="R115" s="33"/>
      <c r="S115" s="33"/>
      <c r="T115" s="1">
        <f t="shared" si="33"/>
        <v>0</v>
      </c>
      <c r="U115" s="36">
        <f t="shared" si="34"/>
        <v>699.97832000000005</v>
      </c>
      <c r="V115" s="40">
        <f t="shared" si="35"/>
        <v>5440.8536800000002</v>
      </c>
      <c r="W115" s="42"/>
    </row>
    <row r="116" spans="1:23" ht="27.95" customHeight="1" x14ac:dyDescent="0.25">
      <c r="A116" s="37">
        <f>A115+1</f>
        <v>90</v>
      </c>
      <c r="B116" s="30" t="s">
        <v>200</v>
      </c>
      <c r="C116" s="38" t="s">
        <v>201</v>
      </c>
      <c r="D116" s="5">
        <v>275.33</v>
      </c>
      <c r="E116" s="39">
        <f t="shared" si="2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31"/>
        <v>4185.0159999999996</v>
      </c>
      <c r="J116" s="33">
        <v>351</v>
      </c>
      <c r="K116" s="33">
        <f t="shared" si="32"/>
        <v>4536.0159999999996</v>
      </c>
      <c r="L116" s="36">
        <f t="shared" si="37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>
        <v>575</v>
      </c>
      <c r="T116" s="1">
        <f t="shared" si="33"/>
        <v>804.25080000000003</v>
      </c>
      <c r="U116" s="36">
        <f t="shared" si="34"/>
        <v>1255.7109599999999</v>
      </c>
      <c r="V116" s="40">
        <f t="shared" si="35"/>
        <v>3280.3050399999997</v>
      </c>
      <c r="W116" s="42"/>
    </row>
    <row r="117" spans="1:23" ht="27.95" customHeight="1" x14ac:dyDescent="0.25">
      <c r="A117" s="37">
        <f>A116+1</f>
        <v>91</v>
      </c>
      <c r="B117" s="30" t="s">
        <v>202</v>
      </c>
      <c r="C117" s="38" t="s">
        <v>203</v>
      </c>
      <c r="D117" s="5">
        <v>275.33</v>
      </c>
      <c r="E117" s="39">
        <f t="shared" si="29"/>
        <v>316.82223099999999</v>
      </c>
      <c r="F117" s="39">
        <f>E117</f>
        <v>316.82223099999999</v>
      </c>
      <c r="G117" s="34">
        <v>15.2</v>
      </c>
      <c r="H117" s="34">
        <v>15.2</v>
      </c>
      <c r="I117" s="33">
        <f t="shared" si="31"/>
        <v>4185.0159999999996</v>
      </c>
      <c r="J117" s="33">
        <v>351</v>
      </c>
      <c r="K117" s="33">
        <f t="shared" si="32"/>
        <v>4536.0159999999996</v>
      </c>
      <c r="L117" s="36">
        <f t="shared" si="37"/>
        <v>41.850159999999995</v>
      </c>
      <c r="M117" s="33">
        <v>110.76</v>
      </c>
      <c r="N117" s="33">
        <v>298.85000000000002</v>
      </c>
      <c r="O117" s="33"/>
      <c r="P117" s="33">
        <v>20</v>
      </c>
      <c r="Q117" s="33">
        <f>I117*5%</f>
        <v>209.2508</v>
      </c>
      <c r="R117" s="33"/>
      <c r="S117" s="33">
        <v>1034</v>
      </c>
      <c r="T117" s="1">
        <f t="shared" si="33"/>
        <v>1263.2508</v>
      </c>
      <c r="U117" s="36">
        <f t="shared" si="34"/>
        <v>1714.7109599999999</v>
      </c>
      <c r="V117" s="40">
        <f t="shared" si="35"/>
        <v>2821.3050399999997</v>
      </c>
      <c r="W117" s="42"/>
    </row>
    <row r="118" spans="1:23" ht="27.95" customHeight="1" x14ac:dyDescent="0.25">
      <c r="A118" s="37"/>
      <c r="B118" s="56"/>
      <c r="C118" s="31" t="s">
        <v>206</v>
      </c>
      <c r="D118" s="5"/>
      <c r="E118" s="39"/>
      <c r="F118" s="39"/>
      <c r="G118" s="34"/>
      <c r="H118" s="34"/>
      <c r="I118" s="33"/>
      <c r="J118" s="33"/>
      <c r="K118" s="33"/>
      <c r="L118" s="36"/>
      <c r="M118" s="33"/>
      <c r="N118" s="33"/>
      <c r="O118" s="33"/>
      <c r="P118" s="33"/>
      <c r="Q118" s="33"/>
      <c r="R118" s="33"/>
      <c r="S118" s="33"/>
      <c r="T118" s="1"/>
      <c r="U118" s="36"/>
      <c r="V118" s="40"/>
    </row>
    <row r="119" spans="1:23" ht="27.95" customHeight="1" x14ac:dyDescent="0.25">
      <c r="A119" s="37">
        <f>A117+1</f>
        <v>92</v>
      </c>
      <c r="B119" s="30" t="s">
        <v>217</v>
      </c>
      <c r="C119" s="38" t="s">
        <v>218</v>
      </c>
      <c r="D119" s="5">
        <v>443.42</v>
      </c>
      <c r="E119" s="39">
        <f t="shared" ref="E119:E143" si="38">D119*1.1507</f>
        <v>510.24339400000002</v>
      </c>
      <c r="F119" s="39">
        <f t="shared" ref="F119:F143" si="39">E119</f>
        <v>510.24339400000002</v>
      </c>
      <c r="G119" s="34">
        <v>15.2</v>
      </c>
      <c r="H119" s="34">
        <v>15.2</v>
      </c>
      <c r="I119" s="33">
        <f t="shared" ref="I119:I143" si="40">D119*H119</f>
        <v>6739.9840000000004</v>
      </c>
      <c r="J119" s="33">
        <v>351</v>
      </c>
      <c r="K119" s="33">
        <f t="shared" ref="K119:K143" si="41">SUM(I119+J119)</f>
        <v>7090.9840000000004</v>
      </c>
      <c r="L119" s="36">
        <v>0</v>
      </c>
      <c r="M119" s="33">
        <v>178.38</v>
      </c>
      <c r="N119" s="33">
        <v>647.66</v>
      </c>
      <c r="O119" s="33"/>
      <c r="P119" s="33">
        <v>0</v>
      </c>
      <c r="Q119" s="33">
        <f>I119*5%</f>
        <v>336.99920000000003</v>
      </c>
      <c r="R119" s="33"/>
      <c r="S119" s="33">
        <v>575</v>
      </c>
      <c r="T119" s="1">
        <f t="shared" ref="T119:T143" si="42">SUM(O119+P119+Q119+R119+S119)</f>
        <v>911.99919999999997</v>
      </c>
      <c r="U119" s="36">
        <f t="shared" ref="U119:U143" si="43">SUM(L119+M119+N119+O119+P119+Q119+R119+S119)</f>
        <v>1738.0391999999999</v>
      </c>
      <c r="V119" s="40">
        <f t="shared" ref="V119:V143" si="44">K119-U119</f>
        <v>5352.9448000000002</v>
      </c>
      <c r="W119" s="42"/>
    </row>
    <row r="120" spans="1:23" ht="27.95" customHeight="1" x14ac:dyDescent="0.25">
      <c r="A120" s="37">
        <f>A119+1</f>
        <v>93</v>
      </c>
      <c r="B120" s="30" t="s">
        <v>209</v>
      </c>
      <c r="C120" s="38" t="s">
        <v>210</v>
      </c>
      <c r="D120" s="5">
        <v>449.98</v>
      </c>
      <c r="E120" s="39">
        <f t="shared" si="38"/>
        <v>517.79198600000007</v>
      </c>
      <c r="F120" s="39">
        <f t="shared" si="39"/>
        <v>517.79198600000007</v>
      </c>
      <c r="G120" s="34">
        <v>15.2</v>
      </c>
      <c r="H120" s="34">
        <v>15.2</v>
      </c>
      <c r="I120" s="33">
        <f t="shared" si="40"/>
        <v>6839.6959999999999</v>
      </c>
      <c r="J120" s="33">
        <v>351</v>
      </c>
      <c r="K120" s="33">
        <f t="shared" si="41"/>
        <v>7190.6959999999999</v>
      </c>
      <c r="L120" s="36">
        <f t="shared" ref="L120:L133" si="45">I120*1%</f>
        <v>68.396960000000007</v>
      </c>
      <c r="M120" s="33">
        <v>181.02</v>
      </c>
      <c r="N120" s="33">
        <v>665.52</v>
      </c>
      <c r="O120" s="33"/>
      <c r="P120" s="33">
        <v>20</v>
      </c>
      <c r="Q120" s="33">
        <f>I120*5%</f>
        <v>341.98480000000001</v>
      </c>
      <c r="R120" s="33"/>
      <c r="S120" s="33">
        <v>920</v>
      </c>
      <c r="T120" s="1">
        <f t="shared" si="42"/>
        <v>1281.9848</v>
      </c>
      <c r="U120" s="36">
        <f t="shared" si="43"/>
        <v>2196.9217600000002</v>
      </c>
      <c r="V120" s="40">
        <f t="shared" si="44"/>
        <v>4993.7742399999997</v>
      </c>
      <c r="W120" s="42"/>
    </row>
    <row r="121" spans="1:23" ht="27.95" customHeight="1" x14ac:dyDescent="0.25">
      <c r="A121" s="37">
        <f t="shared" ref="A121:A142" si="46">A120+1</f>
        <v>94</v>
      </c>
      <c r="B121" s="30" t="s">
        <v>211</v>
      </c>
      <c r="C121" s="38" t="s">
        <v>212</v>
      </c>
      <c r="D121" s="5">
        <v>324.45</v>
      </c>
      <c r="E121" s="39">
        <f t="shared" si="38"/>
        <v>373.34461500000003</v>
      </c>
      <c r="F121" s="39">
        <f t="shared" si="39"/>
        <v>373.34461500000003</v>
      </c>
      <c r="G121" s="34">
        <v>15.2</v>
      </c>
      <c r="H121" s="34">
        <v>15.2</v>
      </c>
      <c r="I121" s="33">
        <f t="shared" si="40"/>
        <v>4931.6399999999994</v>
      </c>
      <c r="J121" s="33">
        <v>351</v>
      </c>
      <c r="K121" s="33">
        <f t="shared" si="41"/>
        <v>5282.6399999999994</v>
      </c>
      <c r="L121" s="36">
        <f t="shared" si="45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>
        <v>1000</v>
      </c>
      <c r="S121" s="33"/>
      <c r="T121" s="1">
        <f t="shared" si="42"/>
        <v>1000</v>
      </c>
      <c r="U121" s="36">
        <f t="shared" si="43"/>
        <v>1559.9164000000001</v>
      </c>
      <c r="V121" s="40">
        <f t="shared" si="44"/>
        <v>3722.7235999999994</v>
      </c>
      <c r="W121" s="42"/>
    </row>
    <row r="122" spans="1:23" ht="27.95" customHeight="1" x14ac:dyDescent="0.25">
      <c r="A122" s="37">
        <f t="shared" si="46"/>
        <v>95</v>
      </c>
      <c r="B122" s="30" t="s">
        <v>213</v>
      </c>
      <c r="C122" s="38" t="s">
        <v>214</v>
      </c>
      <c r="D122" s="5">
        <v>367.5</v>
      </c>
      <c r="E122" s="39">
        <f t="shared" si="38"/>
        <v>422.88225</v>
      </c>
      <c r="F122" s="39">
        <f t="shared" si="39"/>
        <v>422.88225</v>
      </c>
      <c r="G122" s="34">
        <v>15.2</v>
      </c>
      <c r="H122" s="34">
        <v>15.2</v>
      </c>
      <c r="I122" s="33">
        <f t="shared" si="40"/>
        <v>5586</v>
      </c>
      <c r="J122" s="33">
        <v>351</v>
      </c>
      <c r="K122" s="33">
        <f t="shared" si="41"/>
        <v>5937</v>
      </c>
      <c r="L122" s="36">
        <f t="shared" si="45"/>
        <v>55.86</v>
      </c>
      <c r="M122" s="33">
        <v>143.69999999999999</v>
      </c>
      <c r="N122" s="33">
        <v>451.28</v>
      </c>
      <c r="O122" s="33"/>
      <c r="P122" s="33">
        <v>20</v>
      </c>
      <c r="Q122" s="33">
        <f>I122*5%</f>
        <v>279.3</v>
      </c>
      <c r="R122" s="33"/>
      <c r="S122" s="33"/>
      <c r="T122" s="1">
        <f t="shared" si="42"/>
        <v>299.3</v>
      </c>
      <c r="U122" s="36">
        <f t="shared" si="43"/>
        <v>950.13999999999987</v>
      </c>
      <c r="V122" s="40">
        <f t="shared" si="44"/>
        <v>4986.8600000000006</v>
      </c>
      <c r="W122" s="48"/>
    </row>
    <row r="123" spans="1:23" ht="27.95" customHeight="1" x14ac:dyDescent="0.25">
      <c r="A123" s="37">
        <f t="shared" si="46"/>
        <v>96</v>
      </c>
      <c r="B123" s="30" t="s">
        <v>215</v>
      </c>
      <c r="C123" s="38" t="s">
        <v>216</v>
      </c>
      <c r="D123" s="5">
        <v>324.45</v>
      </c>
      <c r="E123" s="39">
        <f t="shared" si="38"/>
        <v>373.34461500000003</v>
      </c>
      <c r="F123" s="39">
        <f t="shared" si="39"/>
        <v>373.34461500000003</v>
      </c>
      <c r="G123" s="34">
        <v>15.2</v>
      </c>
      <c r="H123" s="34">
        <v>15.2</v>
      </c>
      <c r="I123" s="33">
        <f t="shared" si="40"/>
        <v>4931.6399999999994</v>
      </c>
      <c r="J123" s="33">
        <v>351</v>
      </c>
      <c r="K123" s="33">
        <f t="shared" si="41"/>
        <v>5282.6399999999994</v>
      </c>
      <c r="L123" s="36">
        <f t="shared" si="45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42"/>
        <v>0</v>
      </c>
      <c r="U123" s="36">
        <f t="shared" si="43"/>
        <v>559.91639999999995</v>
      </c>
      <c r="V123" s="40">
        <f t="shared" si="44"/>
        <v>4722.7235999999994</v>
      </c>
      <c r="W123" s="42"/>
    </row>
    <row r="124" spans="1:23" ht="27.95" customHeight="1" x14ac:dyDescent="0.25">
      <c r="A124" s="37">
        <f>A123+1</f>
        <v>97</v>
      </c>
      <c r="B124" s="30" t="s">
        <v>219</v>
      </c>
      <c r="C124" s="38" t="s">
        <v>220</v>
      </c>
      <c r="D124" s="5">
        <v>324.45</v>
      </c>
      <c r="E124" s="39">
        <f t="shared" si="38"/>
        <v>373.34461500000003</v>
      </c>
      <c r="F124" s="39">
        <f t="shared" si="39"/>
        <v>373.34461500000003</v>
      </c>
      <c r="G124" s="34">
        <v>15.2</v>
      </c>
      <c r="H124" s="34">
        <v>15.2</v>
      </c>
      <c r="I124" s="33">
        <f t="shared" si="40"/>
        <v>4931.6399999999994</v>
      </c>
      <c r="J124" s="33">
        <v>351</v>
      </c>
      <c r="K124" s="33">
        <f t="shared" si="41"/>
        <v>5282.6399999999994</v>
      </c>
      <c r="L124" s="36">
        <f t="shared" si="45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42"/>
        <v>0</v>
      </c>
      <c r="U124" s="36">
        <f t="shared" si="43"/>
        <v>559.91639999999995</v>
      </c>
      <c r="V124" s="40">
        <f t="shared" si="44"/>
        <v>4722.7235999999994</v>
      </c>
      <c r="W124" s="42"/>
    </row>
    <row r="125" spans="1:23" ht="27.95" customHeight="1" x14ac:dyDescent="0.25">
      <c r="A125" s="37">
        <f t="shared" si="46"/>
        <v>98</v>
      </c>
      <c r="B125" s="30" t="s">
        <v>221</v>
      </c>
      <c r="C125" s="38" t="s">
        <v>222</v>
      </c>
      <c r="D125" s="5">
        <v>324.45</v>
      </c>
      <c r="E125" s="39">
        <f t="shared" si="38"/>
        <v>373.34461500000003</v>
      </c>
      <c r="F125" s="39">
        <f t="shared" si="39"/>
        <v>373.34461500000003</v>
      </c>
      <c r="G125" s="34">
        <v>15.2</v>
      </c>
      <c r="H125" s="34">
        <v>15.2</v>
      </c>
      <c r="I125" s="33">
        <f t="shared" si="40"/>
        <v>4931.6399999999994</v>
      </c>
      <c r="J125" s="33">
        <v>351</v>
      </c>
      <c r="K125" s="33">
        <f t="shared" si="41"/>
        <v>5282.6399999999994</v>
      </c>
      <c r="L125" s="36">
        <f t="shared" si="45"/>
        <v>49.316399999999994</v>
      </c>
      <c r="M125" s="33">
        <v>130.52000000000001</v>
      </c>
      <c r="N125" s="33">
        <v>380.08</v>
      </c>
      <c r="O125" s="33"/>
      <c r="P125" s="33"/>
      <c r="Q125" s="33"/>
      <c r="R125" s="33"/>
      <c r="S125" s="33"/>
      <c r="T125" s="1">
        <f t="shared" si="42"/>
        <v>0</v>
      </c>
      <c r="U125" s="36">
        <f t="shared" si="43"/>
        <v>559.91639999999995</v>
      </c>
      <c r="V125" s="40">
        <f t="shared" si="44"/>
        <v>4722.7235999999994</v>
      </c>
      <c r="W125" s="42"/>
    </row>
    <row r="126" spans="1:23" ht="27.95" customHeight="1" x14ac:dyDescent="0.25">
      <c r="A126" s="37">
        <f t="shared" si="46"/>
        <v>99</v>
      </c>
      <c r="B126" s="30" t="s">
        <v>223</v>
      </c>
      <c r="C126" s="38" t="s">
        <v>224</v>
      </c>
      <c r="D126" s="5">
        <v>324.45</v>
      </c>
      <c r="E126" s="39">
        <f t="shared" si="38"/>
        <v>373.34461500000003</v>
      </c>
      <c r="F126" s="39">
        <f t="shared" si="39"/>
        <v>373.34461500000003</v>
      </c>
      <c r="G126" s="37">
        <v>15.2</v>
      </c>
      <c r="H126" s="34">
        <v>15.2</v>
      </c>
      <c r="I126" s="33">
        <f t="shared" si="40"/>
        <v>4931.6399999999994</v>
      </c>
      <c r="J126" s="33">
        <v>351</v>
      </c>
      <c r="K126" s="33">
        <f t="shared" si="41"/>
        <v>5282.6399999999994</v>
      </c>
      <c r="L126" s="36">
        <f t="shared" si="45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42"/>
        <v>266.58199999999999</v>
      </c>
      <c r="U126" s="36">
        <f t="shared" si="43"/>
        <v>826.49839999999995</v>
      </c>
      <c r="V126" s="40">
        <f t="shared" si="44"/>
        <v>4456.141599999999</v>
      </c>
      <c r="W126" s="48"/>
    </row>
    <row r="127" spans="1:23" ht="27.95" customHeight="1" x14ac:dyDescent="0.25">
      <c r="A127" s="37">
        <f t="shared" si="46"/>
        <v>100</v>
      </c>
      <c r="B127" s="30" t="s">
        <v>225</v>
      </c>
      <c r="C127" s="38" t="s">
        <v>226</v>
      </c>
      <c r="D127" s="5">
        <v>324.45</v>
      </c>
      <c r="E127" s="39">
        <f t="shared" si="38"/>
        <v>373.34461500000003</v>
      </c>
      <c r="F127" s="39">
        <f t="shared" si="39"/>
        <v>373.34461500000003</v>
      </c>
      <c r="G127" s="34">
        <v>15.2</v>
      </c>
      <c r="H127" s="34">
        <v>15.2</v>
      </c>
      <c r="I127" s="33">
        <f t="shared" si="40"/>
        <v>4931.6399999999994</v>
      </c>
      <c r="J127" s="33">
        <v>351</v>
      </c>
      <c r="K127" s="33">
        <f t="shared" si="41"/>
        <v>5282.6399999999994</v>
      </c>
      <c r="L127" s="36">
        <f t="shared" si="45"/>
        <v>49.316399999999994</v>
      </c>
      <c r="M127" s="33">
        <v>130.52000000000001</v>
      </c>
      <c r="N127" s="33">
        <v>380.08</v>
      </c>
      <c r="O127" s="33"/>
      <c r="P127" s="33">
        <v>20</v>
      </c>
      <c r="Q127" s="33">
        <f>I127*5%</f>
        <v>246.58199999999999</v>
      </c>
      <c r="R127" s="33"/>
      <c r="S127" s="33"/>
      <c r="T127" s="1">
        <f t="shared" si="42"/>
        <v>266.58199999999999</v>
      </c>
      <c r="U127" s="36">
        <f t="shared" si="43"/>
        <v>826.49839999999995</v>
      </c>
      <c r="V127" s="40">
        <f t="shared" si="44"/>
        <v>4456.141599999999</v>
      </c>
      <c r="W127" s="48"/>
    </row>
    <row r="128" spans="1:23" ht="27.95" customHeight="1" x14ac:dyDescent="0.25">
      <c r="A128" s="37">
        <f t="shared" si="46"/>
        <v>101</v>
      </c>
      <c r="B128" s="30" t="s">
        <v>227</v>
      </c>
      <c r="C128" s="38" t="s">
        <v>228</v>
      </c>
      <c r="D128" s="5">
        <v>302.82</v>
      </c>
      <c r="E128" s="39">
        <f t="shared" si="38"/>
        <v>348.45497399999999</v>
      </c>
      <c r="F128" s="39">
        <f t="shared" si="39"/>
        <v>348.45497399999999</v>
      </c>
      <c r="G128" s="34">
        <v>15.2</v>
      </c>
      <c r="H128" s="34">
        <v>15.2</v>
      </c>
      <c r="I128" s="33">
        <f t="shared" si="40"/>
        <v>4602.8639999999996</v>
      </c>
      <c r="J128" s="33">
        <v>351</v>
      </c>
      <c r="K128" s="33">
        <f t="shared" si="41"/>
        <v>4953.8639999999996</v>
      </c>
      <c r="L128" s="36">
        <f t="shared" si="45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>
        <v>575</v>
      </c>
      <c r="T128" s="1">
        <f t="shared" si="42"/>
        <v>825.14319999999998</v>
      </c>
      <c r="U128" s="36">
        <f t="shared" si="43"/>
        <v>1337.3018400000001</v>
      </c>
      <c r="V128" s="40">
        <f t="shared" si="44"/>
        <v>3616.5621599999995</v>
      </c>
      <c r="W128" s="42"/>
    </row>
    <row r="129" spans="1:23" ht="30" customHeight="1" x14ac:dyDescent="0.25">
      <c r="A129" s="37">
        <f t="shared" si="46"/>
        <v>102</v>
      </c>
      <c r="B129" s="30" t="s">
        <v>229</v>
      </c>
      <c r="C129" s="38" t="s">
        <v>230</v>
      </c>
      <c r="D129" s="5">
        <v>302.82</v>
      </c>
      <c r="E129" s="39">
        <f t="shared" si="38"/>
        <v>348.45497399999999</v>
      </c>
      <c r="F129" s="39">
        <f t="shared" si="39"/>
        <v>348.45497399999999</v>
      </c>
      <c r="G129" s="34">
        <v>15.2</v>
      </c>
      <c r="H129" s="34">
        <v>15.2</v>
      </c>
      <c r="I129" s="33">
        <f t="shared" si="40"/>
        <v>4602.8639999999996</v>
      </c>
      <c r="J129" s="33">
        <v>351</v>
      </c>
      <c r="K129" s="33">
        <f t="shared" si="41"/>
        <v>4953.8639999999996</v>
      </c>
      <c r="L129" s="36">
        <f t="shared" si="45"/>
        <v>46.028639999999996</v>
      </c>
      <c r="M129" s="33">
        <v>121.82</v>
      </c>
      <c r="N129" s="33">
        <v>344.31</v>
      </c>
      <c r="O129" s="33"/>
      <c r="P129" s="33"/>
      <c r="Q129" s="33"/>
      <c r="R129" s="33"/>
      <c r="S129" s="33"/>
      <c r="T129" s="1">
        <f t="shared" si="42"/>
        <v>0</v>
      </c>
      <c r="U129" s="36">
        <f t="shared" si="43"/>
        <v>512.15863999999999</v>
      </c>
      <c r="V129" s="40">
        <f t="shared" si="44"/>
        <v>4441.7053599999999</v>
      </c>
      <c r="W129" s="42"/>
    </row>
    <row r="130" spans="1:23" ht="27.95" customHeight="1" x14ac:dyDescent="0.25">
      <c r="A130" s="37">
        <f t="shared" si="46"/>
        <v>103</v>
      </c>
      <c r="B130" s="30" t="s">
        <v>231</v>
      </c>
      <c r="C130" s="38" t="s">
        <v>232</v>
      </c>
      <c r="D130" s="5">
        <v>302.82</v>
      </c>
      <c r="E130" s="39">
        <f t="shared" si="38"/>
        <v>348.45497399999999</v>
      </c>
      <c r="F130" s="39">
        <f t="shared" si="39"/>
        <v>348.45497399999999</v>
      </c>
      <c r="G130" s="34">
        <v>15.2</v>
      </c>
      <c r="H130" s="34">
        <v>15.2</v>
      </c>
      <c r="I130" s="33">
        <f t="shared" si="40"/>
        <v>4602.8639999999996</v>
      </c>
      <c r="J130" s="33">
        <v>351</v>
      </c>
      <c r="K130" s="33">
        <f t="shared" si="41"/>
        <v>4953.8639999999996</v>
      </c>
      <c r="L130" s="36">
        <f t="shared" si="45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42"/>
        <v>825.14319999999998</v>
      </c>
      <c r="U130" s="36">
        <f t="shared" si="43"/>
        <v>1337.3018400000001</v>
      </c>
      <c r="V130" s="40">
        <f t="shared" si="44"/>
        <v>3616.5621599999995</v>
      </c>
      <c r="W130" s="42"/>
    </row>
    <row r="131" spans="1:23" ht="27.95" customHeight="1" x14ac:dyDescent="0.25">
      <c r="A131" s="37">
        <f t="shared" si="46"/>
        <v>104</v>
      </c>
      <c r="B131" s="30" t="s">
        <v>233</v>
      </c>
      <c r="C131" s="38" t="s">
        <v>234</v>
      </c>
      <c r="D131" s="5">
        <v>302.82</v>
      </c>
      <c r="E131" s="39">
        <f t="shared" si="38"/>
        <v>348.45497399999999</v>
      </c>
      <c r="F131" s="39">
        <f t="shared" si="39"/>
        <v>348.45497399999999</v>
      </c>
      <c r="G131" s="34">
        <v>15.2</v>
      </c>
      <c r="H131" s="34">
        <v>15.2</v>
      </c>
      <c r="I131" s="33">
        <f t="shared" si="40"/>
        <v>4602.8639999999996</v>
      </c>
      <c r="J131" s="33">
        <v>351</v>
      </c>
      <c r="K131" s="33">
        <f t="shared" si="41"/>
        <v>4953.8639999999996</v>
      </c>
      <c r="L131" s="36">
        <f t="shared" si="45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>
        <v>575</v>
      </c>
      <c r="T131" s="1">
        <f t="shared" si="42"/>
        <v>825.14319999999998</v>
      </c>
      <c r="U131" s="36">
        <f t="shared" si="43"/>
        <v>1337.3018400000001</v>
      </c>
      <c r="V131" s="40">
        <f t="shared" si="44"/>
        <v>3616.5621599999995</v>
      </c>
      <c r="W131" s="42"/>
    </row>
    <row r="132" spans="1:23" ht="27.95" customHeight="1" x14ac:dyDescent="0.25">
      <c r="A132" s="37">
        <f t="shared" si="46"/>
        <v>105</v>
      </c>
      <c r="B132" s="30" t="s">
        <v>235</v>
      </c>
      <c r="C132" s="38" t="s">
        <v>236</v>
      </c>
      <c r="D132" s="5">
        <v>302.82</v>
      </c>
      <c r="E132" s="39">
        <f t="shared" si="38"/>
        <v>348.45497399999999</v>
      </c>
      <c r="F132" s="39">
        <f t="shared" si="39"/>
        <v>348.45497399999999</v>
      </c>
      <c r="G132" s="34">
        <v>15.2</v>
      </c>
      <c r="H132" s="34">
        <v>15.2</v>
      </c>
      <c r="I132" s="33">
        <f t="shared" si="40"/>
        <v>4602.8639999999996</v>
      </c>
      <c r="J132" s="33">
        <v>351</v>
      </c>
      <c r="K132" s="33">
        <f t="shared" si="41"/>
        <v>4953.8639999999996</v>
      </c>
      <c r="L132" s="36">
        <f t="shared" si="45"/>
        <v>46.028639999999996</v>
      </c>
      <c r="M132" s="33">
        <v>121.82</v>
      </c>
      <c r="N132" s="33">
        <v>344.31</v>
      </c>
      <c r="O132" s="33"/>
      <c r="P132" s="33">
        <v>20</v>
      </c>
      <c r="Q132" s="33">
        <f>I132*5%</f>
        <v>230.14319999999998</v>
      </c>
      <c r="R132" s="33"/>
      <c r="S132" s="33"/>
      <c r="T132" s="1">
        <f t="shared" si="42"/>
        <v>250.14319999999998</v>
      </c>
      <c r="U132" s="36">
        <f t="shared" si="43"/>
        <v>762.30183999999997</v>
      </c>
      <c r="V132" s="40">
        <f t="shared" si="44"/>
        <v>4191.5621599999995</v>
      </c>
      <c r="W132" s="48"/>
    </row>
    <row r="133" spans="1:23" ht="27.95" customHeight="1" x14ac:dyDescent="0.25">
      <c r="A133" s="37">
        <f t="shared" si="46"/>
        <v>106</v>
      </c>
      <c r="B133" s="30" t="s">
        <v>237</v>
      </c>
      <c r="C133" s="38" t="s">
        <v>238</v>
      </c>
      <c r="D133" s="5">
        <v>324.45</v>
      </c>
      <c r="E133" s="39">
        <f t="shared" si="38"/>
        <v>373.34461500000003</v>
      </c>
      <c r="F133" s="39">
        <f t="shared" si="39"/>
        <v>373.34461500000003</v>
      </c>
      <c r="G133" s="37">
        <v>15.2</v>
      </c>
      <c r="H133" s="34">
        <v>15.2</v>
      </c>
      <c r="I133" s="33">
        <f t="shared" si="40"/>
        <v>4931.6399999999994</v>
      </c>
      <c r="J133" s="33">
        <v>351</v>
      </c>
      <c r="K133" s="33">
        <f t="shared" si="41"/>
        <v>5282.6399999999994</v>
      </c>
      <c r="L133" s="36">
        <f t="shared" si="45"/>
        <v>49.316399999999994</v>
      </c>
      <c r="M133" s="33">
        <v>130.52000000000001</v>
      </c>
      <c r="N133" s="33">
        <v>380.08</v>
      </c>
      <c r="O133" s="33"/>
      <c r="P133" s="33">
        <v>20</v>
      </c>
      <c r="Q133" s="33">
        <v>246.58</v>
      </c>
      <c r="R133" s="33"/>
      <c r="S133" s="33"/>
      <c r="T133" s="1">
        <f t="shared" si="42"/>
        <v>266.58000000000004</v>
      </c>
      <c r="U133" s="36">
        <f t="shared" si="43"/>
        <v>826.49639999999999</v>
      </c>
      <c r="V133" s="40">
        <f t="shared" si="44"/>
        <v>4456.1435999999994</v>
      </c>
      <c r="W133" s="48"/>
    </row>
    <row r="134" spans="1:23" ht="27.95" customHeight="1" x14ac:dyDescent="0.25">
      <c r="A134" s="37">
        <f>A133+1</f>
        <v>107</v>
      </c>
      <c r="B134" s="30" t="s">
        <v>343</v>
      </c>
      <c r="C134" s="38" t="s">
        <v>344</v>
      </c>
      <c r="D134" s="5">
        <v>302.82</v>
      </c>
      <c r="E134" s="39">
        <f t="shared" si="38"/>
        <v>348.45497399999999</v>
      </c>
      <c r="F134" s="39">
        <f t="shared" si="39"/>
        <v>348.45497399999999</v>
      </c>
      <c r="G134" s="34">
        <v>15.2</v>
      </c>
      <c r="H134" s="34">
        <v>15.2</v>
      </c>
      <c r="I134" s="33">
        <f t="shared" si="40"/>
        <v>4602.8639999999996</v>
      </c>
      <c r="J134" s="33">
        <v>351</v>
      </c>
      <c r="K134" s="33">
        <f t="shared" si="41"/>
        <v>4953.8639999999996</v>
      </c>
      <c r="L134" s="36"/>
      <c r="M134" s="33">
        <v>121.82</v>
      </c>
      <c r="N134" s="33">
        <v>344.31</v>
      </c>
      <c r="O134" s="33"/>
      <c r="P134" s="33"/>
      <c r="Q134" s="33"/>
      <c r="R134" s="33"/>
      <c r="S134" s="33"/>
      <c r="T134" s="1">
        <f t="shared" si="42"/>
        <v>0</v>
      </c>
      <c r="U134" s="36">
        <f t="shared" si="43"/>
        <v>466.13</v>
      </c>
      <c r="V134" s="40">
        <f t="shared" si="44"/>
        <v>4487.7339999999995</v>
      </c>
      <c r="W134" s="48"/>
    </row>
    <row r="135" spans="1:23" ht="27.95" customHeight="1" x14ac:dyDescent="0.25">
      <c r="A135" s="37">
        <f>A134+1</f>
        <v>108</v>
      </c>
      <c r="B135" s="30" t="s">
        <v>279</v>
      </c>
      <c r="C135" s="38" t="s">
        <v>280</v>
      </c>
      <c r="D135" s="5">
        <v>296</v>
      </c>
      <c r="E135" s="39">
        <f>D135*1.1507</f>
        <v>340.60720000000003</v>
      </c>
      <c r="F135" s="39">
        <f t="shared" si="39"/>
        <v>340.60720000000003</v>
      </c>
      <c r="G135" s="34">
        <v>15.2</v>
      </c>
      <c r="H135" s="34">
        <v>15.2</v>
      </c>
      <c r="I135" s="33">
        <f>D135*H135</f>
        <v>4499.2</v>
      </c>
      <c r="J135" s="33">
        <v>351</v>
      </c>
      <c r="K135" s="33">
        <f t="shared" si="41"/>
        <v>4850.2</v>
      </c>
      <c r="L135" s="36">
        <f t="shared" ref="L135:L143" si="47">I135*1%</f>
        <v>44.991999999999997</v>
      </c>
      <c r="M135" s="33">
        <v>119.07</v>
      </c>
      <c r="N135" s="33">
        <v>333.03</v>
      </c>
      <c r="O135" s="33"/>
      <c r="P135" s="33"/>
      <c r="Q135" s="33"/>
      <c r="R135" s="33"/>
      <c r="S135" s="33"/>
      <c r="T135" s="1">
        <f t="shared" si="42"/>
        <v>0</v>
      </c>
      <c r="U135" s="36">
        <f t="shared" si="43"/>
        <v>497.09199999999998</v>
      </c>
      <c r="V135" s="40">
        <f t="shared" si="44"/>
        <v>4353.1080000000002</v>
      </c>
      <c r="W135" s="42"/>
    </row>
    <row r="136" spans="1:23" ht="27.95" customHeight="1" x14ac:dyDescent="0.25">
      <c r="A136" s="37">
        <f>A135+1</f>
        <v>109</v>
      </c>
      <c r="B136" s="30" t="s">
        <v>239</v>
      </c>
      <c r="C136" s="38" t="s">
        <v>240</v>
      </c>
      <c r="D136" s="5">
        <v>276.61</v>
      </c>
      <c r="E136" s="39">
        <f t="shared" si="38"/>
        <v>318.29512700000004</v>
      </c>
      <c r="F136" s="39">
        <f t="shared" si="39"/>
        <v>318.29512700000004</v>
      </c>
      <c r="G136" s="34">
        <v>15.2</v>
      </c>
      <c r="H136" s="34">
        <v>15.2</v>
      </c>
      <c r="I136" s="33">
        <f t="shared" si="40"/>
        <v>4204.4719999999998</v>
      </c>
      <c r="J136" s="33">
        <v>351</v>
      </c>
      <c r="K136" s="33">
        <f t="shared" si="41"/>
        <v>4555.4719999999998</v>
      </c>
      <c r="L136" s="36">
        <f t="shared" si="47"/>
        <v>42.044719999999998</v>
      </c>
      <c r="M136" s="33">
        <v>111.28</v>
      </c>
      <c r="N136" s="33">
        <v>300.97000000000003</v>
      </c>
      <c r="O136" s="33"/>
      <c r="P136" s="33"/>
      <c r="Q136" s="33"/>
      <c r="R136" s="33"/>
      <c r="S136" s="33"/>
      <c r="T136" s="1">
        <f t="shared" si="42"/>
        <v>0</v>
      </c>
      <c r="U136" s="36">
        <f t="shared" si="43"/>
        <v>454.29472000000004</v>
      </c>
      <c r="V136" s="40">
        <f t="shared" si="44"/>
        <v>4101.1772799999999</v>
      </c>
      <c r="W136" s="42"/>
    </row>
    <row r="137" spans="1:23" ht="27.95" customHeight="1" x14ac:dyDescent="0.25">
      <c r="A137" s="37">
        <f t="shared" si="46"/>
        <v>110</v>
      </c>
      <c r="B137" s="30" t="s">
        <v>241</v>
      </c>
      <c r="C137" s="38" t="s">
        <v>242</v>
      </c>
      <c r="D137" s="5">
        <v>324.45</v>
      </c>
      <c r="E137" s="39">
        <f t="shared" si="38"/>
        <v>373.34461500000003</v>
      </c>
      <c r="F137" s="39">
        <f t="shared" si="39"/>
        <v>373.34461500000003</v>
      </c>
      <c r="G137" s="34">
        <v>15.2</v>
      </c>
      <c r="H137" s="34">
        <v>15.2</v>
      </c>
      <c r="I137" s="33">
        <f t="shared" si="40"/>
        <v>4931.6399999999994</v>
      </c>
      <c r="J137" s="33">
        <v>351</v>
      </c>
      <c r="K137" s="33">
        <f t="shared" si="41"/>
        <v>5282.6399999999994</v>
      </c>
      <c r="L137" s="36">
        <f t="shared" si="47"/>
        <v>49.316399999999994</v>
      </c>
      <c r="M137" s="33">
        <v>121.82</v>
      </c>
      <c r="N137" s="33">
        <v>380.08</v>
      </c>
      <c r="O137" s="33"/>
      <c r="P137" s="33"/>
      <c r="Q137" s="33"/>
      <c r="R137" s="33"/>
      <c r="S137" s="33"/>
      <c r="T137" s="1">
        <f t="shared" si="42"/>
        <v>0</v>
      </c>
      <c r="U137" s="36">
        <f t="shared" si="43"/>
        <v>551.21640000000002</v>
      </c>
      <c r="V137" s="40">
        <f t="shared" si="44"/>
        <v>4731.4235999999992</v>
      </c>
      <c r="W137" s="42"/>
    </row>
    <row r="138" spans="1:23" ht="27.95" customHeight="1" x14ac:dyDescent="0.25">
      <c r="A138" s="37">
        <f t="shared" si="46"/>
        <v>111</v>
      </c>
      <c r="B138" s="30" t="s">
        <v>243</v>
      </c>
      <c r="C138" s="38" t="s">
        <v>244</v>
      </c>
      <c r="D138" s="5">
        <v>302.82</v>
      </c>
      <c r="E138" s="39">
        <f t="shared" si="38"/>
        <v>348.45497399999999</v>
      </c>
      <c r="F138" s="39">
        <f t="shared" si="39"/>
        <v>348.45497399999999</v>
      </c>
      <c r="G138" s="34">
        <v>15.2</v>
      </c>
      <c r="H138" s="34">
        <v>15.2</v>
      </c>
      <c r="I138" s="33">
        <f t="shared" si="40"/>
        <v>4602.8639999999996</v>
      </c>
      <c r="J138" s="33">
        <v>351</v>
      </c>
      <c r="K138" s="33">
        <f t="shared" si="41"/>
        <v>4953.8639999999996</v>
      </c>
      <c r="L138" s="36">
        <f t="shared" si="47"/>
        <v>46.028639999999996</v>
      </c>
      <c r="M138" s="33">
        <v>121.82</v>
      </c>
      <c r="N138" s="33">
        <v>344.31</v>
      </c>
      <c r="O138" s="33"/>
      <c r="P138" s="33"/>
      <c r="Q138" s="33"/>
      <c r="R138" s="33">
        <v>4441.71</v>
      </c>
      <c r="S138" s="33"/>
      <c r="T138" s="1">
        <f t="shared" si="42"/>
        <v>4441.71</v>
      </c>
      <c r="U138" s="36">
        <f t="shared" si="43"/>
        <v>4953.8686399999997</v>
      </c>
      <c r="V138" s="40">
        <f t="shared" si="44"/>
        <v>-4.6400000001085573E-3</v>
      </c>
      <c r="W138" s="42"/>
    </row>
    <row r="139" spans="1:23" ht="27.95" customHeight="1" x14ac:dyDescent="0.25">
      <c r="A139" s="37">
        <f t="shared" si="46"/>
        <v>112</v>
      </c>
      <c r="B139" s="37" t="s">
        <v>245</v>
      </c>
      <c r="C139" s="46" t="s">
        <v>246</v>
      </c>
      <c r="D139" s="5">
        <v>302.82</v>
      </c>
      <c r="E139" s="39">
        <f t="shared" si="38"/>
        <v>348.45497399999999</v>
      </c>
      <c r="F139" s="39">
        <f t="shared" si="39"/>
        <v>348.45497399999999</v>
      </c>
      <c r="G139" s="34">
        <v>15.2</v>
      </c>
      <c r="H139" s="34">
        <v>15.2</v>
      </c>
      <c r="I139" s="33">
        <f t="shared" si="40"/>
        <v>4602.8639999999996</v>
      </c>
      <c r="J139" s="33">
        <v>351</v>
      </c>
      <c r="K139" s="33">
        <f t="shared" si="41"/>
        <v>4953.8639999999996</v>
      </c>
      <c r="L139" s="36">
        <f t="shared" si="47"/>
        <v>46.028639999999996</v>
      </c>
      <c r="M139" s="33">
        <v>121.82</v>
      </c>
      <c r="N139" s="33">
        <v>344.31</v>
      </c>
      <c r="O139" s="33"/>
      <c r="P139" s="33"/>
      <c r="Q139" s="33"/>
      <c r="R139" s="33"/>
      <c r="S139" s="33"/>
      <c r="T139" s="1">
        <f t="shared" si="42"/>
        <v>0</v>
      </c>
      <c r="U139" s="36">
        <f t="shared" si="43"/>
        <v>512.15863999999999</v>
      </c>
      <c r="V139" s="40">
        <f t="shared" si="44"/>
        <v>4441.7053599999999</v>
      </c>
      <c r="W139" s="42"/>
    </row>
    <row r="140" spans="1:23" ht="27.95" customHeight="1" x14ac:dyDescent="0.25">
      <c r="A140" s="37">
        <f t="shared" si="46"/>
        <v>113</v>
      </c>
      <c r="B140" s="30" t="s">
        <v>248</v>
      </c>
      <c r="C140" s="38" t="s">
        <v>249</v>
      </c>
      <c r="D140" s="5">
        <v>302.82</v>
      </c>
      <c r="E140" s="39">
        <f t="shared" si="38"/>
        <v>348.45497399999999</v>
      </c>
      <c r="F140" s="39">
        <f t="shared" si="39"/>
        <v>348.45497399999999</v>
      </c>
      <c r="G140" s="34">
        <v>15.2</v>
      </c>
      <c r="H140" s="34">
        <v>15.2</v>
      </c>
      <c r="I140" s="33">
        <f t="shared" si="40"/>
        <v>4602.8639999999996</v>
      </c>
      <c r="J140" s="33">
        <v>351</v>
      </c>
      <c r="K140" s="33">
        <f t="shared" si="41"/>
        <v>4953.8639999999996</v>
      </c>
      <c r="L140" s="36">
        <f t="shared" si="47"/>
        <v>46.028639999999996</v>
      </c>
      <c r="M140" s="33">
        <v>121.82</v>
      </c>
      <c r="N140" s="33">
        <v>344.31</v>
      </c>
      <c r="O140" s="33"/>
      <c r="P140" s="33"/>
      <c r="Q140" s="33"/>
      <c r="R140" s="33">
        <v>750</v>
      </c>
      <c r="S140" s="33"/>
      <c r="T140" s="1">
        <f t="shared" si="42"/>
        <v>750</v>
      </c>
      <c r="U140" s="36">
        <f t="shared" si="43"/>
        <v>1262.1586400000001</v>
      </c>
      <c r="V140" s="40">
        <f t="shared" si="44"/>
        <v>3691.7053599999995</v>
      </c>
      <c r="W140" s="42"/>
    </row>
    <row r="141" spans="1:23" ht="27.95" customHeight="1" x14ac:dyDescent="0.25">
      <c r="A141" s="37">
        <f t="shared" si="46"/>
        <v>114</v>
      </c>
      <c r="B141" s="30" t="s">
        <v>250</v>
      </c>
      <c r="C141" s="38" t="s">
        <v>251</v>
      </c>
      <c r="D141" s="5">
        <v>302.82</v>
      </c>
      <c r="E141" s="39">
        <f t="shared" si="38"/>
        <v>348.45497399999999</v>
      </c>
      <c r="F141" s="39">
        <f t="shared" si="39"/>
        <v>348.45497399999999</v>
      </c>
      <c r="G141" s="34">
        <v>15.2</v>
      </c>
      <c r="H141" s="34">
        <v>15.2</v>
      </c>
      <c r="I141" s="33">
        <f t="shared" si="40"/>
        <v>4602.8639999999996</v>
      </c>
      <c r="J141" s="33">
        <v>351</v>
      </c>
      <c r="K141" s="33">
        <f t="shared" si="41"/>
        <v>4953.8639999999996</v>
      </c>
      <c r="L141" s="36">
        <f t="shared" si="47"/>
        <v>46.028639999999996</v>
      </c>
      <c r="M141" s="33">
        <v>121.82</v>
      </c>
      <c r="N141" s="33">
        <v>344.31</v>
      </c>
      <c r="O141" s="33"/>
      <c r="P141" s="33"/>
      <c r="Q141" s="33"/>
      <c r="R141" s="33"/>
      <c r="S141" s="33"/>
      <c r="T141" s="1">
        <f t="shared" si="42"/>
        <v>0</v>
      </c>
      <c r="U141" s="36">
        <f t="shared" si="43"/>
        <v>512.15863999999999</v>
      </c>
      <c r="V141" s="40">
        <f t="shared" si="44"/>
        <v>4441.7053599999999</v>
      </c>
      <c r="W141" s="42"/>
    </row>
    <row r="142" spans="1:23" ht="27.95" customHeight="1" x14ac:dyDescent="0.25">
      <c r="A142" s="37">
        <f t="shared" si="46"/>
        <v>115</v>
      </c>
      <c r="B142" s="37" t="s">
        <v>295</v>
      </c>
      <c r="C142" s="46" t="s">
        <v>247</v>
      </c>
      <c r="D142" s="5">
        <v>302.82</v>
      </c>
      <c r="E142" s="39">
        <f t="shared" si="38"/>
        <v>348.45497399999999</v>
      </c>
      <c r="F142" s="39">
        <f t="shared" si="39"/>
        <v>348.45497399999999</v>
      </c>
      <c r="G142" s="34">
        <v>15.2</v>
      </c>
      <c r="H142" s="34">
        <v>15.2</v>
      </c>
      <c r="I142" s="33">
        <f t="shared" si="40"/>
        <v>4602.8639999999996</v>
      </c>
      <c r="J142" s="33">
        <v>351</v>
      </c>
      <c r="K142" s="33">
        <f t="shared" si="41"/>
        <v>4953.8639999999996</v>
      </c>
      <c r="L142" s="36">
        <f t="shared" si="47"/>
        <v>46.028639999999996</v>
      </c>
      <c r="M142" s="33">
        <v>113.96</v>
      </c>
      <c r="N142" s="33">
        <v>344.31</v>
      </c>
      <c r="O142" s="33"/>
      <c r="P142" s="33"/>
      <c r="Q142" s="33"/>
      <c r="R142" s="33"/>
      <c r="S142" s="33"/>
      <c r="T142" s="1">
        <f t="shared" si="42"/>
        <v>0</v>
      </c>
      <c r="U142" s="36">
        <f t="shared" si="43"/>
        <v>504.29863999999998</v>
      </c>
      <c r="V142" s="40">
        <f t="shared" si="44"/>
        <v>4449.5653599999996</v>
      </c>
      <c r="W142" s="42"/>
    </row>
    <row r="143" spans="1:23" ht="27.95" customHeight="1" x14ac:dyDescent="0.25">
      <c r="A143" s="37">
        <f>A142+1</f>
        <v>116</v>
      </c>
      <c r="B143" s="30" t="s">
        <v>302</v>
      </c>
      <c r="C143" s="38" t="s">
        <v>301</v>
      </c>
      <c r="D143" s="5">
        <v>324.45</v>
      </c>
      <c r="E143" s="39">
        <f t="shared" si="38"/>
        <v>373.34461500000003</v>
      </c>
      <c r="F143" s="39">
        <f t="shared" si="39"/>
        <v>373.34461500000003</v>
      </c>
      <c r="G143" s="34">
        <v>15.2</v>
      </c>
      <c r="H143" s="34">
        <v>15.2</v>
      </c>
      <c r="I143" s="33">
        <f t="shared" si="40"/>
        <v>4931.6399999999994</v>
      </c>
      <c r="J143" s="33">
        <v>351</v>
      </c>
      <c r="K143" s="33">
        <f t="shared" si="41"/>
        <v>5282.6399999999994</v>
      </c>
      <c r="L143" s="36">
        <f t="shared" si="47"/>
        <v>49.316399999999994</v>
      </c>
      <c r="M143" s="33">
        <v>126.72</v>
      </c>
      <c r="N143" s="33">
        <v>380.08</v>
      </c>
      <c r="O143" s="33"/>
      <c r="P143" s="33"/>
      <c r="Q143" s="33"/>
      <c r="R143" s="33"/>
      <c r="S143" s="33"/>
      <c r="T143" s="1">
        <f t="shared" si="42"/>
        <v>0</v>
      </c>
      <c r="U143" s="36">
        <f t="shared" si="43"/>
        <v>556.1164</v>
      </c>
      <c r="V143" s="40">
        <f t="shared" si="44"/>
        <v>4726.5235999999995</v>
      </c>
      <c r="W143" s="42"/>
    </row>
    <row r="144" spans="1:23" ht="27.95" customHeight="1" x14ac:dyDescent="0.25">
      <c r="A144" s="37"/>
      <c r="B144" s="30"/>
      <c r="C144" s="57" t="s">
        <v>252</v>
      </c>
      <c r="D144" s="5"/>
      <c r="E144" s="39"/>
      <c r="F144" s="39"/>
      <c r="G144" s="34"/>
      <c r="H144" s="34"/>
      <c r="I144" s="33"/>
      <c r="J144" s="33"/>
      <c r="K144" s="33"/>
      <c r="L144" s="36"/>
      <c r="M144" s="33"/>
      <c r="N144" s="33"/>
      <c r="O144" s="33"/>
      <c r="P144" s="33"/>
      <c r="Q144" s="33"/>
      <c r="R144" s="33"/>
      <c r="S144" s="33"/>
      <c r="T144" s="1"/>
      <c r="U144" s="36"/>
      <c r="V144" s="40"/>
      <c r="W144" s="50"/>
    </row>
    <row r="145" spans="1:25" ht="27" customHeight="1" x14ac:dyDescent="0.25">
      <c r="A145" s="37">
        <f>A143+1</f>
        <v>117</v>
      </c>
      <c r="B145" s="30" t="s">
        <v>253</v>
      </c>
      <c r="C145" s="38" t="s">
        <v>254</v>
      </c>
      <c r="D145" s="5">
        <v>411.21</v>
      </c>
      <c r="E145" s="39">
        <f t="shared" ref="E145:E154" si="48">D145*1.1507</f>
        <v>473.17934700000001</v>
      </c>
      <c r="F145" s="39">
        <f t="shared" ref="F145:F167" si="49">E145</f>
        <v>473.17934700000001</v>
      </c>
      <c r="G145" s="34">
        <v>15.2</v>
      </c>
      <c r="H145" s="34">
        <v>15.2</v>
      </c>
      <c r="I145" s="33">
        <f t="shared" ref="I145:I154" si="50">D145*H145</f>
        <v>6250.3919999999998</v>
      </c>
      <c r="J145" s="33">
        <v>351</v>
      </c>
      <c r="K145" s="33">
        <f t="shared" ref="K145:K154" si="51">SUM(I145+J145)</f>
        <v>6601.3919999999998</v>
      </c>
      <c r="L145" s="36">
        <f t="shared" ref="L145:L150" si="52">I145*1%</f>
        <v>62.503920000000001</v>
      </c>
      <c r="M145" s="33">
        <v>178.38</v>
      </c>
      <c r="N145" s="33">
        <v>562.54</v>
      </c>
      <c r="O145" s="33"/>
      <c r="P145" s="33"/>
      <c r="Q145" s="33"/>
      <c r="R145" s="33"/>
      <c r="S145" s="33"/>
      <c r="T145" s="1">
        <f t="shared" ref="T145:T154" si="53">SUM(O145+P145+Q145+R145+S145)</f>
        <v>0</v>
      </c>
      <c r="U145" s="36">
        <f t="shared" ref="U145:U154" si="54">SUM(L145+M145+N145+O145+P145+Q145+R145+S145)</f>
        <v>803.42391999999995</v>
      </c>
      <c r="V145" s="40">
        <f t="shared" ref="V145:V154" si="55">K145-U145</f>
        <v>5797.9680799999996</v>
      </c>
      <c r="W145" s="48"/>
    </row>
    <row r="146" spans="1:25" ht="27.95" customHeight="1" x14ac:dyDescent="0.25">
      <c r="A146" s="37">
        <f t="shared" ref="A146:A154" si="56">A145+1</f>
        <v>118</v>
      </c>
      <c r="B146" s="30" t="s">
        <v>255</v>
      </c>
      <c r="C146" s="38" t="s">
        <v>256</v>
      </c>
      <c r="D146" s="5">
        <v>367.5</v>
      </c>
      <c r="E146" s="39">
        <f t="shared" si="48"/>
        <v>422.88225</v>
      </c>
      <c r="F146" s="39">
        <f t="shared" si="49"/>
        <v>422.88225</v>
      </c>
      <c r="G146" s="34">
        <v>15.2</v>
      </c>
      <c r="H146" s="34">
        <v>15.2</v>
      </c>
      <c r="I146" s="33">
        <f t="shared" si="50"/>
        <v>5586</v>
      </c>
      <c r="J146" s="33">
        <v>351</v>
      </c>
      <c r="K146" s="33">
        <f t="shared" si="51"/>
        <v>5937</v>
      </c>
      <c r="L146" s="36">
        <f t="shared" si="52"/>
        <v>55.86</v>
      </c>
      <c r="M146" s="33">
        <v>143.69999999999999</v>
      </c>
      <c r="N146" s="33">
        <v>456.21</v>
      </c>
      <c r="O146" s="33"/>
      <c r="P146" s="33"/>
      <c r="Q146" s="33"/>
      <c r="R146" s="33"/>
      <c r="S146" s="33"/>
      <c r="T146" s="1">
        <f t="shared" si="53"/>
        <v>0</v>
      </c>
      <c r="U146" s="36">
        <f t="shared" si="54"/>
        <v>655.77</v>
      </c>
      <c r="V146" s="40">
        <f t="shared" si="55"/>
        <v>5281.23</v>
      </c>
      <c r="W146" s="48"/>
    </row>
    <row r="147" spans="1:25" ht="27.95" customHeight="1" x14ac:dyDescent="0.25">
      <c r="A147" s="37">
        <f>A146+1</f>
        <v>119</v>
      </c>
      <c r="B147" s="30" t="s">
        <v>257</v>
      </c>
      <c r="C147" s="38" t="s">
        <v>258</v>
      </c>
      <c r="D147" s="5">
        <v>376.94</v>
      </c>
      <c r="E147" s="39">
        <f t="shared" si="48"/>
        <v>433.74485800000002</v>
      </c>
      <c r="F147" s="39">
        <f t="shared" si="49"/>
        <v>433.74485800000002</v>
      </c>
      <c r="G147" s="34">
        <v>15.2</v>
      </c>
      <c r="H147" s="34">
        <v>15.2</v>
      </c>
      <c r="I147" s="33">
        <f t="shared" si="50"/>
        <v>5729.4879999999994</v>
      </c>
      <c r="J147" s="33">
        <v>351</v>
      </c>
      <c r="K147" s="33">
        <f t="shared" si="51"/>
        <v>6080.4879999999994</v>
      </c>
      <c r="L147" s="36">
        <f t="shared" si="52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3"/>
        <v>0</v>
      </c>
      <c r="U147" s="36">
        <f t="shared" si="54"/>
        <v>688.13487999999995</v>
      </c>
      <c r="V147" s="40">
        <f t="shared" si="55"/>
        <v>5392.3531199999998</v>
      </c>
      <c r="W147" s="42"/>
    </row>
    <row r="148" spans="1:25" ht="27.95" customHeight="1" x14ac:dyDescent="0.25">
      <c r="A148" s="37">
        <f t="shared" si="56"/>
        <v>120</v>
      </c>
      <c r="B148" s="30" t="s">
        <v>259</v>
      </c>
      <c r="C148" s="38" t="s">
        <v>260</v>
      </c>
      <c r="D148" s="5">
        <v>376.94</v>
      </c>
      <c r="E148" s="39">
        <f t="shared" si="48"/>
        <v>433.74485800000002</v>
      </c>
      <c r="F148" s="39">
        <f t="shared" si="49"/>
        <v>433.74485800000002</v>
      </c>
      <c r="G148" s="34">
        <v>15.2</v>
      </c>
      <c r="H148" s="34">
        <v>15.2</v>
      </c>
      <c r="I148" s="33">
        <f t="shared" si="50"/>
        <v>5729.4879999999994</v>
      </c>
      <c r="J148" s="33">
        <v>351</v>
      </c>
      <c r="K148" s="33">
        <f t="shared" si="51"/>
        <v>6080.4879999999994</v>
      </c>
      <c r="L148" s="36">
        <f t="shared" si="52"/>
        <v>57.294879999999992</v>
      </c>
      <c r="M148" s="33">
        <v>151.63999999999999</v>
      </c>
      <c r="N148" s="33">
        <v>479.2</v>
      </c>
      <c r="O148" s="33"/>
      <c r="P148" s="33"/>
      <c r="Q148" s="33"/>
      <c r="R148" s="33"/>
      <c r="S148" s="33"/>
      <c r="T148" s="1">
        <f t="shared" si="53"/>
        <v>0</v>
      </c>
      <c r="U148" s="36">
        <f t="shared" si="54"/>
        <v>688.13487999999995</v>
      </c>
      <c r="V148" s="40">
        <f t="shared" si="55"/>
        <v>5392.3531199999998</v>
      </c>
      <c r="W148" s="42"/>
    </row>
    <row r="149" spans="1:25" ht="27.95" customHeight="1" x14ac:dyDescent="0.25">
      <c r="A149" s="37">
        <f t="shared" si="56"/>
        <v>121</v>
      </c>
      <c r="B149" s="37" t="s">
        <v>261</v>
      </c>
      <c r="C149" s="46" t="s">
        <v>262</v>
      </c>
      <c r="D149" s="5">
        <v>376.94</v>
      </c>
      <c r="E149" s="39">
        <f t="shared" si="48"/>
        <v>433.74485800000002</v>
      </c>
      <c r="F149" s="39">
        <f t="shared" si="49"/>
        <v>433.74485800000002</v>
      </c>
      <c r="G149" s="54">
        <v>15.2</v>
      </c>
      <c r="H149" s="34">
        <v>15.2</v>
      </c>
      <c r="I149" s="33">
        <f t="shared" si="50"/>
        <v>5729.4879999999994</v>
      </c>
      <c r="J149" s="33">
        <v>351</v>
      </c>
      <c r="K149" s="33">
        <f t="shared" si="51"/>
        <v>6080.4879999999994</v>
      </c>
      <c r="L149" s="36">
        <f t="shared" si="52"/>
        <v>57.294879999999992</v>
      </c>
      <c r="M149" s="33">
        <v>151.63999999999999</v>
      </c>
      <c r="N149" s="33">
        <v>479.2</v>
      </c>
      <c r="O149" s="33"/>
      <c r="P149" s="33"/>
      <c r="Q149" s="33"/>
      <c r="R149" s="33"/>
      <c r="S149" s="33"/>
      <c r="T149" s="1">
        <f t="shared" si="53"/>
        <v>0</v>
      </c>
      <c r="U149" s="36">
        <f t="shared" si="54"/>
        <v>688.13487999999995</v>
      </c>
      <c r="V149" s="40">
        <f t="shared" si="55"/>
        <v>5392.3531199999998</v>
      </c>
      <c r="W149" s="58"/>
    </row>
    <row r="150" spans="1:25" ht="27.95" customHeight="1" x14ac:dyDescent="0.25">
      <c r="A150" s="37">
        <f t="shared" si="56"/>
        <v>122</v>
      </c>
      <c r="B150" s="37" t="s">
        <v>263</v>
      </c>
      <c r="C150" s="46" t="s">
        <v>264</v>
      </c>
      <c r="D150" s="5">
        <v>376.94</v>
      </c>
      <c r="E150" s="39">
        <f t="shared" si="48"/>
        <v>433.74485800000002</v>
      </c>
      <c r="F150" s="39">
        <f t="shared" si="49"/>
        <v>433.74485800000002</v>
      </c>
      <c r="G150" s="54">
        <v>15.2</v>
      </c>
      <c r="H150" s="34">
        <v>15.2</v>
      </c>
      <c r="I150" s="33">
        <f t="shared" si="50"/>
        <v>5729.4879999999994</v>
      </c>
      <c r="J150" s="33">
        <v>351</v>
      </c>
      <c r="K150" s="33">
        <f t="shared" si="51"/>
        <v>6080.4879999999994</v>
      </c>
      <c r="L150" s="36">
        <f t="shared" si="52"/>
        <v>57.294879999999992</v>
      </c>
      <c r="M150" s="33">
        <v>151.63999999999999</v>
      </c>
      <c r="N150" s="33">
        <v>479.2</v>
      </c>
      <c r="O150" s="33"/>
      <c r="P150" s="33"/>
      <c r="Q150" s="33"/>
      <c r="R150" s="33"/>
      <c r="S150" s="33"/>
      <c r="T150" s="1">
        <f t="shared" si="53"/>
        <v>0</v>
      </c>
      <c r="U150" s="36">
        <f t="shared" si="54"/>
        <v>688.13487999999995</v>
      </c>
      <c r="V150" s="40">
        <f t="shared" si="55"/>
        <v>5392.3531199999998</v>
      </c>
      <c r="W150" s="58"/>
    </row>
    <row r="151" spans="1:25" ht="27.95" customHeight="1" x14ac:dyDescent="0.25">
      <c r="A151" s="37">
        <f>A150+1</f>
        <v>123</v>
      </c>
      <c r="B151" s="37" t="s">
        <v>320</v>
      </c>
      <c r="C151" s="46" t="s">
        <v>321</v>
      </c>
      <c r="D151" s="5">
        <v>376.94</v>
      </c>
      <c r="E151" s="39">
        <f t="shared" si="48"/>
        <v>433.74485800000002</v>
      </c>
      <c r="F151" s="39">
        <f t="shared" si="49"/>
        <v>433.74485800000002</v>
      </c>
      <c r="G151" s="54">
        <v>15.2</v>
      </c>
      <c r="H151" s="34">
        <v>15.2</v>
      </c>
      <c r="I151" s="33">
        <f t="shared" si="50"/>
        <v>5729.4879999999994</v>
      </c>
      <c r="J151" s="33">
        <v>351</v>
      </c>
      <c r="K151" s="33">
        <f t="shared" si="51"/>
        <v>6080.4879999999994</v>
      </c>
      <c r="L151" s="36">
        <v>0</v>
      </c>
      <c r="M151" s="33">
        <v>151.63999999999999</v>
      </c>
      <c r="N151" s="33">
        <v>479.2</v>
      </c>
      <c r="O151" s="33"/>
      <c r="P151" s="33"/>
      <c r="Q151" s="33"/>
      <c r="R151" s="33"/>
      <c r="S151" s="33"/>
      <c r="T151" s="1">
        <f t="shared" si="53"/>
        <v>0</v>
      </c>
      <c r="U151" s="36">
        <f t="shared" si="54"/>
        <v>630.83999999999992</v>
      </c>
      <c r="V151" s="40">
        <f t="shared" si="55"/>
        <v>5449.6479999999992</v>
      </c>
      <c r="W151" s="58"/>
    </row>
    <row r="152" spans="1:25" ht="27.95" customHeight="1" x14ac:dyDescent="0.25">
      <c r="A152" s="37">
        <f>A151+1</f>
        <v>124</v>
      </c>
      <c r="B152" s="30" t="s">
        <v>323</v>
      </c>
      <c r="C152" s="38" t="s">
        <v>324</v>
      </c>
      <c r="D152" s="5">
        <v>376.94</v>
      </c>
      <c r="E152" s="39">
        <f t="shared" si="48"/>
        <v>433.74485800000002</v>
      </c>
      <c r="F152" s="39">
        <f t="shared" si="49"/>
        <v>433.74485800000002</v>
      </c>
      <c r="G152" s="34">
        <v>15.2</v>
      </c>
      <c r="H152" s="34">
        <v>15.2</v>
      </c>
      <c r="I152" s="33">
        <f t="shared" si="50"/>
        <v>5729.4879999999994</v>
      </c>
      <c r="J152" s="33">
        <v>351</v>
      </c>
      <c r="K152" s="33">
        <f t="shared" si="51"/>
        <v>6080.4879999999994</v>
      </c>
      <c r="L152" s="36">
        <f>I152*1%</f>
        <v>57.294879999999992</v>
      </c>
      <c r="M152" s="33">
        <v>151.63999999999999</v>
      </c>
      <c r="N152" s="33">
        <v>479.2</v>
      </c>
      <c r="O152" s="33"/>
      <c r="P152" s="33"/>
      <c r="Q152" s="33"/>
      <c r="R152" s="33"/>
      <c r="S152" s="33"/>
      <c r="T152" s="1">
        <f t="shared" si="53"/>
        <v>0</v>
      </c>
      <c r="U152" s="36">
        <f t="shared" si="54"/>
        <v>688.13487999999995</v>
      </c>
      <c r="V152" s="40">
        <f t="shared" si="55"/>
        <v>5392.3531199999998</v>
      </c>
    </row>
    <row r="153" spans="1:25" ht="27.95" customHeight="1" x14ac:dyDescent="0.25">
      <c r="A153" s="37">
        <f>A152+1</f>
        <v>125</v>
      </c>
      <c r="B153" s="30" t="s">
        <v>265</v>
      </c>
      <c r="C153" s="38" t="s">
        <v>266</v>
      </c>
      <c r="D153" s="5">
        <v>302.82</v>
      </c>
      <c r="E153" s="39">
        <f t="shared" si="48"/>
        <v>348.45497399999999</v>
      </c>
      <c r="F153" s="39">
        <f t="shared" si="49"/>
        <v>348.45497399999999</v>
      </c>
      <c r="G153" s="34">
        <v>15.2</v>
      </c>
      <c r="H153" s="34">
        <v>15.2</v>
      </c>
      <c r="I153" s="33">
        <f t="shared" si="50"/>
        <v>4602.8639999999996</v>
      </c>
      <c r="J153" s="33">
        <v>351</v>
      </c>
      <c r="K153" s="33">
        <f t="shared" si="51"/>
        <v>4953.8639999999996</v>
      </c>
      <c r="L153" s="36">
        <f>I153*1%</f>
        <v>46.028639999999996</v>
      </c>
      <c r="M153" s="33">
        <v>118.54</v>
      </c>
      <c r="N153" s="33">
        <v>344.31</v>
      </c>
      <c r="O153" s="33"/>
      <c r="P153" s="33"/>
      <c r="Q153" s="33"/>
      <c r="R153" s="33"/>
      <c r="S153" s="33"/>
      <c r="T153" s="1">
        <f t="shared" si="53"/>
        <v>0</v>
      </c>
      <c r="U153" s="36">
        <f t="shared" si="54"/>
        <v>508.87864000000002</v>
      </c>
      <c r="V153" s="40">
        <f t="shared" si="55"/>
        <v>4444.9853599999997</v>
      </c>
      <c r="W153" s="42"/>
    </row>
    <row r="154" spans="1:25" ht="27.95" customHeight="1" x14ac:dyDescent="0.25">
      <c r="A154" s="37">
        <f t="shared" si="56"/>
        <v>126</v>
      </c>
      <c r="B154" s="30" t="s">
        <v>267</v>
      </c>
      <c r="C154" s="46" t="s">
        <v>268</v>
      </c>
      <c r="D154" s="5">
        <v>302.82</v>
      </c>
      <c r="E154" s="39">
        <f t="shared" si="48"/>
        <v>348.45497399999999</v>
      </c>
      <c r="F154" s="39">
        <f t="shared" si="49"/>
        <v>348.45497399999999</v>
      </c>
      <c r="G154" s="34">
        <v>15.2</v>
      </c>
      <c r="H154" s="34">
        <v>15.2</v>
      </c>
      <c r="I154" s="33">
        <f t="shared" si="50"/>
        <v>4602.8639999999996</v>
      </c>
      <c r="J154" s="33">
        <v>351</v>
      </c>
      <c r="K154" s="33">
        <f t="shared" si="51"/>
        <v>4953.8639999999996</v>
      </c>
      <c r="L154" s="36">
        <f>I154*1%</f>
        <v>46.028639999999996</v>
      </c>
      <c r="M154" s="33">
        <v>118.54</v>
      </c>
      <c r="N154" s="33">
        <v>344.31</v>
      </c>
      <c r="O154" s="33"/>
      <c r="P154" s="33"/>
      <c r="Q154" s="33"/>
      <c r="R154" s="33">
        <v>500</v>
      </c>
      <c r="S154" s="33"/>
      <c r="T154" s="1">
        <f t="shared" si="53"/>
        <v>500</v>
      </c>
      <c r="U154" s="36">
        <f t="shared" si="54"/>
        <v>1008.87864</v>
      </c>
      <c r="V154" s="40">
        <f t="shared" si="55"/>
        <v>3944.9853599999997</v>
      </c>
      <c r="W154" s="43"/>
    </row>
    <row r="155" spans="1:25" ht="27.95" customHeight="1" x14ac:dyDescent="0.25">
      <c r="A155" s="37"/>
      <c r="B155" s="30"/>
      <c r="C155" s="31" t="s">
        <v>269</v>
      </c>
      <c r="D155" s="5"/>
      <c r="E155" s="39"/>
      <c r="F155" s="39"/>
      <c r="G155" s="34"/>
      <c r="H155" s="34"/>
      <c r="I155" s="33"/>
      <c r="J155" s="33"/>
      <c r="K155" s="33"/>
      <c r="L155" s="36"/>
      <c r="M155" s="33"/>
      <c r="N155" s="33"/>
      <c r="O155" s="33"/>
      <c r="P155" s="33"/>
      <c r="Q155" s="33"/>
      <c r="R155" s="33"/>
      <c r="S155" s="33"/>
      <c r="T155" s="1"/>
      <c r="U155" s="36"/>
      <c r="V155" s="40"/>
    </row>
    <row r="156" spans="1:25" ht="27.95" customHeight="1" x14ac:dyDescent="0.25">
      <c r="A156" s="37">
        <f>A154+1</f>
        <v>127</v>
      </c>
      <c r="B156" s="30" t="s">
        <v>274</v>
      </c>
      <c r="C156" s="49" t="s">
        <v>275</v>
      </c>
      <c r="D156" s="5">
        <v>449.9</v>
      </c>
      <c r="E156" s="39">
        <f>D156*1.1507</f>
        <v>517.69992999999999</v>
      </c>
      <c r="F156" s="39">
        <f t="shared" si="49"/>
        <v>517.69992999999999</v>
      </c>
      <c r="G156" s="37">
        <v>15.2</v>
      </c>
      <c r="H156" s="34">
        <v>15.2</v>
      </c>
      <c r="I156" s="33">
        <f>D156*H156</f>
        <v>6838.48</v>
      </c>
      <c r="J156" s="33">
        <v>351</v>
      </c>
      <c r="K156" s="33">
        <f>SUM(I156+J156)</f>
        <v>7189.48</v>
      </c>
      <c r="L156" s="36">
        <v>0</v>
      </c>
      <c r="M156" s="33">
        <v>180.99</v>
      </c>
      <c r="N156" s="33">
        <v>650.91999999999996</v>
      </c>
      <c r="O156" s="33"/>
      <c r="P156" s="33"/>
      <c r="Q156" s="33"/>
      <c r="R156" s="33"/>
      <c r="S156" s="33"/>
      <c r="T156" s="1">
        <f>SUM(O156+P156+Q156+R156+S156)</f>
        <v>0</v>
      </c>
      <c r="U156" s="36">
        <f>SUM(L156+M156+N156+O156+P156+Q156+R156+S156)</f>
        <v>831.91</v>
      </c>
      <c r="V156" s="40">
        <f>K156-U156</f>
        <v>6357.57</v>
      </c>
      <c r="W156" s="42"/>
    </row>
    <row r="157" spans="1:25" ht="27.95" customHeight="1" x14ac:dyDescent="0.25">
      <c r="A157" s="37">
        <f>A156+1</f>
        <v>128</v>
      </c>
      <c r="B157" s="30" t="s">
        <v>71</v>
      </c>
      <c r="C157" s="38" t="s">
        <v>72</v>
      </c>
      <c r="D157" s="5">
        <v>449.98</v>
      </c>
      <c r="E157" s="39">
        <f>D157*1.1507</f>
        <v>517.79198600000007</v>
      </c>
      <c r="F157" s="39">
        <f t="shared" si="49"/>
        <v>517.79198600000007</v>
      </c>
      <c r="G157" s="34">
        <v>15.2</v>
      </c>
      <c r="H157" s="34">
        <v>15.2</v>
      </c>
      <c r="I157" s="33">
        <f>D157*H157</f>
        <v>6839.6959999999999</v>
      </c>
      <c r="J157" s="33">
        <v>351</v>
      </c>
      <c r="K157" s="33">
        <f>SUM(I157+J157)</f>
        <v>7190.6959999999999</v>
      </c>
      <c r="L157" s="36">
        <f>I157*1%</f>
        <v>68.396960000000007</v>
      </c>
      <c r="M157" s="33">
        <v>180.99</v>
      </c>
      <c r="N157" s="33">
        <v>665.31</v>
      </c>
      <c r="O157" s="33"/>
      <c r="P157" s="33"/>
      <c r="Q157" s="36"/>
      <c r="R157" s="36"/>
      <c r="S157" s="33"/>
      <c r="T157" s="1">
        <f>SUM(O157+P157+Q157+R157+S157)</f>
        <v>0</v>
      </c>
      <c r="U157" s="36">
        <f>SUM(L157+M157+N157+O157+P157+Q157+R157+S157)</f>
        <v>914.69695999999999</v>
      </c>
      <c r="V157" s="40">
        <f>K157-U157</f>
        <v>6275.9990399999997</v>
      </c>
      <c r="W157" s="42"/>
      <c r="X157" s="36"/>
      <c r="Y157" s="40"/>
    </row>
    <row r="158" spans="1:25" ht="24.75" customHeight="1" x14ac:dyDescent="0.3">
      <c r="A158" s="37">
        <f>A157+1</f>
        <v>129</v>
      </c>
      <c r="B158" s="44" t="s">
        <v>51</v>
      </c>
      <c r="C158" s="45" t="s">
        <v>294</v>
      </c>
      <c r="D158" s="5">
        <v>344.01</v>
      </c>
      <c r="E158" s="39">
        <f>D158*1.1507</f>
        <v>395.852307</v>
      </c>
      <c r="F158" s="39">
        <f>E158</f>
        <v>395.852307</v>
      </c>
      <c r="G158" s="34">
        <v>15.2</v>
      </c>
      <c r="H158" s="34">
        <v>15.2</v>
      </c>
      <c r="I158" s="33">
        <f>D158*H158</f>
        <v>5228.9519999999993</v>
      </c>
      <c r="J158" s="33">
        <v>351</v>
      </c>
      <c r="K158" s="33">
        <f>SUM(I158+J158)</f>
        <v>5579.9519999999993</v>
      </c>
      <c r="L158" s="36">
        <f>I158*1%</f>
        <v>52.289519999999996</v>
      </c>
      <c r="M158" s="33">
        <v>145.31</v>
      </c>
      <c r="N158" s="33">
        <v>412.43</v>
      </c>
      <c r="O158" s="33"/>
      <c r="P158" s="33"/>
      <c r="Q158" s="33"/>
      <c r="R158" s="33"/>
      <c r="S158" s="33"/>
      <c r="T158" s="1">
        <f>SUM(O158+P158+Q158+R158+S158)</f>
        <v>0</v>
      </c>
      <c r="U158" s="36">
        <f>SUM(L158+M158+N158+O158+P158+Q158+R158+S158)</f>
        <v>610.02952000000005</v>
      </c>
      <c r="V158" s="40">
        <f>K158-U158</f>
        <v>4969.9224799999993</v>
      </c>
      <c r="W158" s="42"/>
    </row>
    <row r="159" spans="1:25" ht="27.95" customHeight="1" x14ac:dyDescent="0.25">
      <c r="A159" s="37"/>
      <c r="B159" s="37"/>
      <c r="C159" s="31" t="s">
        <v>276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</row>
    <row r="160" spans="1:25" ht="27.95" customHeight="1" x14ac:dyDescent="0.25">
      <c r="A160" s="37">
        <f>A158+1</f>
        <v>130</v>
      </c>
      <c r="B160" s="30" t="s">
        <v>277</v>
      </c>
      <c r="C160" s="38" t="s">
        <v>278</v>
      </c>
      <c r="D160" s="5">
        <v>431.77</v>
      </c>
      <c r="E160" s="39">
        <f>D160*1.1507</f>
        <v>496.837739</v>
      </c>
      <c r="F160" s="39">
        <f t="shared" si="49"/>
        <v>496.837739</v>
      </c>
      <c r="G160" s="34">
        <v>15.2</v>
      </c>
      <c r="H160" s="34">
        <v>15.2</v>
      </c>
      <c r="I160" s="33">
        <f>D160*H160</f>
        <v>6562.9039999999995</v>
      </c>
      <c r="J160" s="33">
        <v>351</v>
      </c>
      <c r="K160" s="33">
        <f>SUM(I160+J160)</f>
        <v>6913.9039999999995</v>
      </c>
      <c r="L160" s="36">
        <v>0</v>
      </c>
      <c r="M160" s="33">
        <v>173.69</v>
      </c>
      <c r="N160" s="33">
        <v>615.91999999999996</v>
      </c>
      <c r="O160" s="33"/>
      <c r="P160" s="33"/>
      <c r="Q160" s="33"/>
      <c r="R160" s="33"/>
      <c r="S160" s="33"/>
      <c r="T160" s="1">
        <f>SUM(O160+P160+Q160+R160+S160)</f>
        <v>0</v>
      </c>
      <c r="U160" s="36">
        <f>SUM(L160+M160+N160+O160+P160+Q160+R160+S160)</f>
        <v>789.6099999999999</v>
      </c>
      <c r="V160" s="40">
        <f>K160-U160</f>
        <v>6124.2939999999999</v>
      </c>
      <c r="W160" s="42"/>
    </row>
    <row r="161" spans="1:23" ht="27.95" customHeight="1" x14ac:dyDescent="0.25">
      <c r="A161" s="37">
        <f>A160+1</f>
        <v>131</v>
      </c>
      <c r="B161" s="37" t="s">
        <v>335</v>
      </c>
      <c r="C161" s="46" t="s">
        <v>281</v>
      </c>
      <c r="D161" s="5">
        <v>261.38</v>
      </c>
      <c r="E161" s="39">
        <f>D161*1.1507</f>
        <v>300.76996600000001</v>
      </c>
      <c r="F161" s="39">
        <f t="shared" si="49"/>
        <v>300.76996600000001</v>
      </c>
      <c r="G161" s="34">
        <v>15.2</v>
      </c>
      <c r="H161" s="34">
        <v>15.2</v>
      </c>
      <c r="I161" s="33">
        <f>D161*H161</f>
        <v>3972.9759999999997</v>
      </c>
      <c r="J161" s="33">
        <v>351</v>
      </c>
      <c r="K161" s="33">
        <f>SUM(I161+J161)</f>
        <v>4323.9759999999997</v>
      </c>
      <c r="L161" s="36">
        <f>I161*1%</f>
        <v>39.729759999999999</v>
      </c>
      <c r="M161" s="33">
        <v>90.25</v>
      </c>
      <c r="N161" s="33">
        <v>275.77999999999997</v>
      </c>
      <c r="O161" s="33"/>
      <c r="P161" s="33"/>
      <c r="Q161" s="33"/>
      <c r="R161" s="33"/>
      <c r="S161" s="33"/>
      <c r="T161" s="1">
        <f>SUM(O161+P161+Q161+R161+S161)</f>
        <v>0</v>
      </c>
      <c r="U161" s="36">
        <f>SUM(L161+M161+N161+O161+P161+Q161+R161+S161)</f>
        <v>405.75975999999997</v>
      </c>
      <c r="V161" s="40">
        <f>K161-U161</f>
        <v>3918.2162399999997</v>
      </c>
      <c r="W161" s="42"/>
    </row>
    <row r="162" spans="1:23" ht="27.95" customHeight="1" x14ac:dyDescent="0.25">
      <c r="A162" s="37"/>
      <c r="B162" s="37"/>
      <c r="C162" s="51" t="s">
        <v>282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  <c r="W162" s="42"/>
    </row>
    <row r="163" spans="1:23" ht="27.95" customHeight="1" x14ac:dyDescent="0.25">
      <c r="A163" s="37">
        <f>A161+1</f>
        <v>132</v>
      </c>
      <c r="B163" s="37" t="s">
        <v>327</v>
      </c>
      <c r="C163" s="46" t="s">
        <v>286</v>
      </c>
      <c r="D163" s="5">
        <v>419.62</v>
      </c>
      <c r="E163" s="39">
        <f>D163*1.1507</f>
        <v>482.85673400000002</v>
      </c>
      <c r="F163" s="39">
        <f>E163</f>
        <v>482.85673400000002</v>
      </c>
      <c r="G163" s="34">
        <v>15.2</v>
      </c>
      <c r="H163" s="34">
        <v>15.2</v>
      </c>
      <c r="I163" s="33">
        <f>D163*H163</f>
        <v>6378.2240000000002</v>
      </c>
      <c r="J163" s="33">
        <v>351</v>
      </c>
      <c r="K163" s="33">
        <f>SUM(I163+J163)</f>
        <v>6729.2240000000002</v>
      </c>
      <c r="L163" s="36">
        <f>I163*1%</f>
        <v>63.782240000000002</v>
      </c>
      <c r="M163" s="33">
        <v>168.81</v>
      </c>
      <c r="N163" s="33">
        <v>582.99</v>
      </c>
      <c r="O163" s="33"/>
      <c r="P163" s="33"/>
      <c r="Q163" s="33"/>
      <c r="R163" s="33">
        <v>1000</v>
      </c>
      <c r="S163" s="33"/>
      <c r="T163" s="1">
        <f>SUM(O163+P163+Q163+R163+S163)</f>
        <v>1000</v>
      </c>
      <c r="U163" s="36">
        <f>SUM(L163+M163+N163+O163+P163+Q163+R163+S163)</f>
        <v>1815.58224</v>
      </c>
      <c r="V163" s="40">
        <f>K163-U163</f>
        <v>4913.6417600000004</v>
      </c>
      <c r="W163" s="42"/>
    </row>
    <row r="164" spans="1:23" ht="27.95" customHeight="1" x14ac:dyDescent="0.25">
      <c r="A164" s="37"/>
      <c r="B164" s="37"/>
      <c r="C164" s="51" t="s">
        <v>285</v>
      </c>
      <c r="D164" s="5"/>
      <c r="E164" s="39"/>
      <c r="F164" s="39"/>
      <c r="G164" s="34"/>
      <c r="H164" s="34"/>
      <c r="I164" s="33"/>
      <c r="J164" s="33"/>
      <c r="K164" s="33"/>
      <c r="L164" s="55"/>
      <c r="M164" s="33"/>
      <c r="N164" s="33"/>
      <c r="O164" s="33"/>
      <c r="P164" s="33"/>
      <c r="Q164" s="33"/>
      <c r="R164" s="33"/>
      <c r="S164" s="33"/>
      <c r="T164" s="1"/>
      <c r="U164" s="36"/>
      <c r="V164" s="40"/>
      <c r="W164" s="42"/>
    </row>
    <row r="165" spans="1:23" ht="21.75" customHeight="1" x14ac:dyDescent="0.3">
      <c r="A165" s="59"/>
      <c r="B165" s="37"/>
      <c r="C165" s="60" t="s">
        <v>315</v>
      </c>
      <c r="D165" s="5"/>
      <c r="E165" s="39"/>
      <c r="F165" s="39"/>
      <c r="G165" s="34"/>
      <c r="H165" s="34"/>
      <c r="I165" s="33"/>
      <c r="J165" s="33"/>
      <c r="K165" s="33"/>
      <c r="L165" s="55"/>
      <c r="M165" s="33"/>
      <c r="N165" s="33"/>
      <c r="O165" s="33"/>
      <c r="P165" s="33"/>
      <c r="Q165" s="33"/>
      <c r="R165" s="33"/>
      <c r="S165" s="33"/>
      <c r="T165" s="1"/>
      <c r="U165" s="36"/>
      <c r="V165" s="40"/>
    </row>
    <row r="166" spans="1:23" ht="21.75" customHeight="1" x14ac:dyDescent="0.3">
      <c r="A166" s="59">
        <f>A163+1</f>
        <v>133</v>
      </c>
      <c r="B166" s="37" t="s">
        <v>299</v>
      </c>
      <c r="C166" s="6" t="s">
        <v>300</v>
      </c>
      <c r="D166" s="5">
        <v>443.42</v>
      </c>
      <c r="E166" s="39">
        <f>D166*1.1507</f>
        <v>510.24339400000002</v>
      </c>
      <c r="F166" s="39">
        <f t="shared" si="49"/>
        <v>510.24339400000002</v>
      </c>
      <c r="G166" s="34">
        <v>15.2</v>
      </c>
      <c r="H166" s="34">
        <v>13.2</v>
      </c>
      <c r="I166" s="33">
        <f>D166*H166</f>
        <v>5853.1440000000002</v>
      </c>
      <c r="J166" s="33">
        <v>351</v>
      </c>
      <c r="K166" s="33">
        <f>SUM(I166+J166)</f>
        <v>6204.1440000000002</v>
      </c>
      <c r="L166" s="55">
        <v>0</v>
      </c>
      <c r="M166" s="33">
        <v>178.38</v>
      </c>
      <c r="N166" s="33">
        <v>647.66</v>
      </c>
      <c r="O166" s="33"/>
      <c r="P166" s="33"/>
      <c r="Q166" s="33"/>
      <c r="R166" s="33"/>
      <c r="S166" s="33"/>
      <c r="T166" s="1">
        <f>SUM(O166+P166+Q166+R166+S166)</f>
        <v>0</v>
      </c>
      <c r="U166" s="36">
        <f>SUM(L166+M166+N166+O166+P166+Q166+R166+S166)</f>
        <v>826.04</v>
      </c>
      <c r="V166" s="40">
        <f>K166-U166</f>
        <v>5378.1040000000003</v>
      </c>
      <c r="W166" s="42"/>
    </row>
    <row r="167" spans="1:23" ht="26.25" customHeight="1" x14ac:dyDescent="0.3">
      <c r="A167" s="59">
        <f>A166+1</f>
        <v>134</v>
      </c>
      <c r="B167" s="37" t="s">
        <v>317</v>
      </c>
      <c r="C167" s="6" t="s">
        <v>316</v>
      </c>
      <c r="D167" s="5">
        <v>397.2</v>
      </c>
      <c r="E167" s="39">
        <f>D167*1.1507</f>
        <v>457.05804000000001</v>
      </c>
      <c r="F167" s="39">
        <f t="shared" si="49"/>
        <v>457.05804000000001</v>
      </c>
      <c r="G167" s="34">
        <v>15.2</v>
      </c>
      <c r="H167" s="34">
        <v>15.2</v>
      </c>
      <c r="I167" s="33">
        <f>D167*H167</f>
        <v>6037.44</v>
      </c>
      <c r="J167" s="33">
        <v>351</v>
      </c>
      <c r="K167" s="33">
        <f>SUM(I167+J167)</f>
        <v>6388.44</v>
      </c>
      <c r="L167" s="55"/>
      <c r="M167" s="33">
        <v>0</v>
      </c>
      <c r="N167" s="33">
        <v>528.47</v>
      </c>
      <c r="O167" s="33"/>
      <c r="P167" s="33"/>
      <c r="Q167" s="33"/>
      <c r="R167" s="33"/>
      <c r="S167" s="33"/>
      <c r="T167" s="1">
        <f>SUM(O167+P167+Q167+R167+S167)</f>
        <v>0</v>
      </c>
      <c r="U167" s="36">
        <f>SUM(L167+M167+N167+O167+P167+Q167+R167+S167)</f>
        <v>528.47</v>
      </c>
      <c r="V167" s="40">
        <f>K167-U167</f>
        <v>5859.9699999999993</v>
      </c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2">
        <f t="shared" ref="I168:N168" si="57">SUM(I11:I167)</f>
        <v>745835.80799999891</v>
      </c>
      <c r="J168" s="62">
        <f t="shared" si="57"/>
        <v>47034</v>
      </c>
      <c r="K168" s="62">
        <f t="shared" si="57"/>
        <v>792869.80799999891</v>
      </c>
      <c r="L168" s="62">
        <f t="shared" si="57"/>
        <v>5668.7214400000066</v>
      </c>
      <c r="M168" s="62">
        <f t="shared" si="57"/>
        <v>18861.499999999996</v>
      </c>
      <c r="N168" s="62">
        <f t="shared" si="57"/>
        <v>65109.999999999942</v>
      </c>
      <c r="O168" s="62">
        <f t="shared" ref="O168:V168" si="58">SUM(O11:O167)</f>
        <v>1523.0600000000002</v>
      </c>
      <c r="P168" s="62">
        <f t="shared" si="58"/>
        <v>800</v>
      </c>
      <c r="Q168" s="62">
        <f t="shared" si="58"/>
        <v>10470.1684</v>
      </c>
      <c r="R168" s="62">
        <f t="shared" si="58"/>
        <v>21316.71</v>
      </c>
      <c r="S168" s="62">
        <f t="shared" si="58"/>
        <v>9823</v>
      </c>
      <c r="T168" s="62">
        <f t="shared" si="58"/>
        <v>43932.938400000006</v>
      </c>
      <c r="U168" s="62">
        <f t="shared" si="58"/>
        <v>133573.15984000001</v>
      </c>
      <c r="V168" s="62">
        <f t="shared" si="58"/>
        <v>659296.64816000022</v>
      </c>
    </row>
    <row r="169" spans="1:23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</row>
    <row r="170" spans="1:23" ht="27.95" customHeight="1" x14ac:dyDescent="0.25">
      <c r="A170" s="30"/>
      <c r="C170" s="6"/>
      <c r="D170" s="61"/>
      <c r="E170" s="39"/>
      <c r="F170" s="39"/>
      <c r="G170" s="54"/>
      <c r="H170" s="54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82"/>
      <c r="V170" s="63"/>
    </row>
    <row r="171" spans="1:23" ht="18" customHeight="1" x14ac:dyDescent="0.25">
      <c r="A171" s="37"/>
      <c r="B171" s="37" t="s">
        <v>0</v>
      </c>
      <c r="C171" s="38"/>
      <c r="D171" s="33"/>
      <c r="E171" s="64"/>
      <c r="F171" s="64"/>
      <c r="G171" s="65"/>
      <c r="H171" s="65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7"/>
      <c r="U171" s="67"/>
      <c r="V171" s="67"/>
    </row>
    <row r="172" spans="1:23" ht="17.25" x14ac:dyDescent="0.25">
      <c r="A172" s="49"/>
      <c r="B172" s="68" t="s">
        <v>287</v>
      </c>
      <c r="C172" s="68" t="s">
        <v>288</v>
      </c>
      <c r="D172" s="49"/>
      <c r="E172" s="49"/>
      <c r="F172" s="49"/>
      <c r="G172" s="49"/>
      <c r="H172" s="49"/>
      <c r="I172" s="49"/>
      <c r="J172" s="49"/>
      <c r="K172" s="68" t="s">
        <v>287</v>
      </c>
      <c r="L172" s="68" t="s">
        <v>8</v>
      </c>
      <c r="M172" s="49"/>
      <c r="N172" s="49"/>
      <c r="O172" s="49"/>
      <c r="P172" s="49"/>
      <c r="Q172" s="49"/>
      <c r="R172" s="49"/>
      <c r="S172" s="49"/>
      <c r="T172" s="49"/>
      <c r="U172" s="49"/>
      <c r="V172" s="69"/>
    </row>
    <row r="173" spans="1:23" ht="18" thickBot="1" x14ac:dyDescent="0.3">
      <c r="A173" s="49"/>
      <c r="B173" s="70">
        <v>3</v>
      </c>
      <c r="C173" s="70" t="s">
        <v>290</v>
      </c>
      <c r="D173" s="49"/>
      <c r="E173" s="49" t="s">
        <v>0</v>
      </c>
      <c r="F173" s="49"/>
      <c r="G173" s="49"/>
      <c r="H173" s="49"/>
      <c r="I173" s="49"/>
      <c r="J173" s="49"/>
      <c r="K173" s="70">
        <v>2</v>
      </c>
      <c r="L173" s="71" t="s">
        <v>296</v>
      </c>
      <c r="M173" s="49"/>
      <c r="N173" s="49"/>
      <c r="O173" s="49"/>
      <c r="P173" s="49"/>
      <c r="Q173" s="49"/>
      <c r="R173" s="49"/>
      <c r="S173" s="49"/>
      <c r="T173" s="49"/>
      <c r="U173" s="62"/>
      <c r="V173" s="49"/>
    </row>
    <row r="174" spans="1:23" ht="17.25" x14ac:dyDescent="0.25">
      <c r="A174" s="49"/>
      <c r="B174" s="70">
        <v>1</v>
      </c>
      <c r="C174" s="70" t="s">
        <v>289</v>
      </c>
      <c r="D174" s="49"/>
      <c r="E174" s="49"/>
      <c r="F174" s="72" t="s">
        <v>311</v>
      </c>
      <c r="G174" s="3">
        <v>2.4150000000000001E-2</v>
      </c>
      <c r="H174" s="49"/>
      <c r="I174" s="49"/>
      <c r="J174" s="49"/>
      <c r="K174" s="70">
        <v>4</v>
      </c>
      <c r="L174" s="71" t="s">
        <v>297</v>
      </c>
      <c r="M174" s="49"/>
      <c r="N174" s="49"/>
      <c r="O174" s="49"/>
      <c r="P174" s="49"/>
      <c r="Q174" s="49"/>
      <c r="R174" s="49"/>
      <c r="S174" s="49"/>
      <c r="T174" s="33"/>
      <c r="U174" s="49"/>
      <c r="V174" s="49"/>
    </row>
    <row r="175" spans="1:23" ht="18" thickBot="1" x14ac:dyDescent="0.35">
      <c r="A175" s="44" t="s">
        <v>0</v>
      </c>
      <c r="B175" s="73"/>
      <c r="C175" s="73"/>
      <c r="D175" s="44"/>
      <c r="E175" s="44"/>
      <c r="F175" s="74" t="s">
        <v>312</v>
      </c>
      <c r="G175" s="75">
        <v>548.85</v>
      </c>
      <c r="H175" s="44"/>
      <c r="I175" s="44"/>
      <c r="J175" s="44"/>
      <c r="K175" s="70">
        <v>8</v>
      </c>
      <c r="L175" s="71" t="s">
        <v>308</v>
      </c>
      <c r="M175" s="44"/>
      <c r="N175" s="44"/>
      <c r="O175" s="44"/>
      <c r="P175" s="44"/>
      <c r="Q175" s="44"/>
      <c r="R175" s="44"/>
      <c r="S175" s="44"/>
      <c r="T175" s="44"/>
      <c r="U175" s="44"/>
      <c r="V175" s="44"/>
    </row>
    <row r="176" spans="1:23" ht="16.5" thickTop="1" x14ac:dyDescent="0.25">
      <c r="B176" s="73"/>
      <c r="C176" s="73"/>
      <c r="F176" s="74"/>
      <c r="G176" s="76">
        <f>+G175*G174</f>
        <v>13.254727500000001</v>
      </c>
      <c r="K176" s="70">
        <v>10</v>
      </c>
      <c r="L176" s="71" t="s">
        <v>291</v>
      </c>
    </row>
    <row r="177" spans="2:20" ht="16.5" thickBot="1" x14ac:dyDescent="0.3">
      <c r="B177" s="73"/>
      <c r="C177" s="73"/>
      <c r="F177" s="74" t="s">
        <v>313</v>
      </c>
      <c r="G177" s="75">
        <v>30.4</v>
      </c>
      <c r="K177" s="70">
        <v>12</v>
      </c>
      <c r="L177" s="71" t="s">
        <v>22</v>
      </c>
    </row>
    <row r="178" spans="2:20" ht="16.5" thickTop="1" x14ac:dyDescent="0.25">
      <c r="B178" s="73"/>
      <c r="C178" s="73"/>
      <c r="F178" s="74"/>
      <c r="G178" s="76">
        <f>+G176*G177</f>
        <v>402.94371599999999</v>
      </c>
      <c r="K178" s="70">
        <v>14</v>
      </c>
      <c r="L178" s="71" t="s">
        <v>304</v>
      </c>
    </row>
    <row r="179" spans="2:20" x14ac:dyDescent="0.25">
      <c r="B179" s="73"/>
      <c r="C179" s="73"/>
      <c r="F179" s="74"/>
      <c r="G179" s="77"/>
      <c r="K179" s="70">
        <v>32</v>
      </c>
      <c r="L179" s="71" t="s">
        <v>20</v>
      </c>
    </row>
    <row r="180" spans="2:20" ht="16.5" thickBot="1" x14ac:dyDescent="0.3">
      <c r="B180" s="73"/>
      <c r="C180" s="73"/>
      <c r="F180" s="78" t="s">
        <v>314</v>
      </c>
      <c r="G180" s="4">
        <f>+G178/2</f>
        <v>201.471858</v>
      </c>
      <c r="K180" s="70">
        <v>34</v>
      </c>
      <c r="L180" s="71" t="s">
        <v>21</v>
      </c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80"/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73"/>
      <c r="C186" s="73"/>
      <c r="G186" s="6" t="s">
        <v>0</v>
      </c>
      <c r="K186" s="73"/>
      <c r="L186" s="79"/>
    </row>
    <row r="187" spans="2:20" x14ac:dyDescent="0.25">
      <c r="B187" s="73"/>
      <c r="C187" s="73"/>
      <c r="K187" s="73"/>
      <c r="L187" s="79"/>
    </row>
    <row r="188" spans="2:20" x14ac:dyDescent="0.25">
      <c r="B188" s="73"/>
      <c r="C188" s="73"/>
      <c r="K188" s="73"/>
      <c r="L188" s="79"/>
    </row>
    <row r="189" spans="2:20" x14ac:dyDescent="0.25">
      <c r="B189" s="81"/>
      <c r="C189" s="81"/>
      <c r="K189" s="73"/>
      <c r="L189" s="79"/>
    </row>
    <row r="190" spans="2:20" x14ac:dyDescent="0.25">
      <c r="K190" s="73"/>
      <c r="L190" s="79"/>
      <c r="T190" s="6" t="s">
        <v>5</v>
      </c>
    </row>
    <row r="191" spans="2:20" x14ac:dyDescent="0.25">
      <c r="K191" s="73"/>
      <c r="L191" s="79"/>
    </row>
    <row r="192" spans="2:20" x14ac:dyDescent="0.25">
      <c r="K192" s="73"/>
      <c r="L192" s="79"/>
      <c r="M192" s="6" t="s">
        <v>0</v>
      </c>
    </row>
    <row r="193" spans="5:21" x14ac:dyDescent="0.25">
      <c r="E193" s="6" t="s">
        <v>0</v>
      </c>
      <c r="K193" s="73"/>
    </row>
    <row r="197" spans="5:21" x14ac:dyDescent="0.25">
      <c r="I197" s="6" t="s">
        <v>0</v>
      </c>
    </row>
    <row r="198" spans="5:21" x14ac:dyDescent="0.25">
      <c r="U198" s="6" t="s">
        <v>0</v>
      </c>
    </row>
    <row r="202" spans="5:21" x14ac:dyDescent="0.25">
      <c r="T202" s="6" t="s">
        <v>0</v>
      </c>
    </row>
    <row r="209" spans="3:5" x14ac:dyDescent="0.25">
      <c r="E209" s="6" t="s">
        <v>0</v>
      </c>
    </row>
    <row r="213" spans="3:5" x14ac:dyDescent="0.25">
      <c r="C213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55" scale="43" fitToHeight="0" orientation="portrait" r:id="rId1"/>
  <rowBreaks count="5" manualBreakCount="5">
    <brk id="41" min="2" max="13" man="1"/>
    <brk id="72" min="2" max="13" man="1"/>
    <brk id="104" min="2" max="13" man="1"/>
    <brk id="135" min="2" max="13" man="1"/>
    <brk id="180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MARZO 30</vt:lpstr>
      <vt:lpstr>'ENERO 15'!Área_de_impresión</vt:lpstr>
      <vt:lpstr>'MARZO 30'!Área_de_impresión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2025-05-13T17:05:23Z</dcterms:modified>
</cp:coreProperties>
</file>