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 FEBERERO 2025\"/>
    </mc:Choice>
  </mc:AlternateContent>
  <bookViews>
    <workbookView xWindow="-120" yWindow="-120" windowWidth="29040" windowHeight="15720" firstSheet="1" activeTab="1"/>
  </bookViews>
  <sheets>
    <sheet name="ENERO 15" sheetId="194" r:id="rId1"/>
    <sheet name="FEBRERO 28" sheetId="197" r:id="rId2"/>
  </sheets>
  <definedNames>
    <definedName name="_xlnm.Print_Area" localSheetId="0">'ENERO 15'!$A$1:$V$165</definedName>
    <definedName name="_xlnm.Print_Area" localSheetId="1">'FEBRERO 28'!$A$1:$V$167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7" i="197" l="1"/>
  <c r="E133" i="197"/>
  <c r="F133" i="197"/>
  <c r="I133" i="197"/>
  <c r="K133" i="197" s="1"/>
  <c r="V133" i="197" s="1"/>
  <c r="T133" i="197"/>
  <c r="U133" i="197"/>
  <c r="G175" i="197" l="1"/>
  <c r="G177" i="197" s="1"/>
  <c r="G179" i="197" s="1"/>
  <c r="S167" i="197"/>
  <c r="R167" i="197"/>
  <c r="P167" i="197"/>
  <c r="N167" i="197"/>
  <c r="M167" i="197"/>
  <c r="J167" i="197"/>
  <c r="U166" i="197"/>
  <c r="T166" i="197"/>
  <c r="I166" i="197"/>
  <c r="K166" i="197" s="1"/>
  <c r="E166" i="197"/>
  <c r="F166" i="197" s="1"/>
  <c r="U165" i="197"/>
  <c r="T165" i="197"/>
  <c r="I165" i="197"/>
  <c r="K165" i="197" s="1"/>
  <c r="E165" i="197"/>
  <c r="F165" i="197" s="1"/>
  <c r="T162" i="197"/>
  <c r="I162" i="197"/>
  <c r="E162" i="197"/>
  <c r="F162" i="197" s="1"/>
  <c r="T160" i="197"/>
  <c r="I160" i="197"/>
  <c r="E160" i="197"/>
  <c r="F160" i="197" s="1"/>
  <c r="U159" i="197"/>
  <c r="T159" i="197"/>
  <c r="I159" i="197"/>
  <c r="K159" i="197" s="1"/>
  <c r="V159" i="197" s="1"/>
  <c r="E159" i="197"/>
  <c r="F159" i="197" s="1"/>
  <c r="T157" i="197"/>
  <c r="I157" i="197"/>
  <c r="E157" i="197"/>
  <c r="F157" i="197" s="1"/>
  <c r="T156" i="197"/>
  <c r="I156" i="197"/>
  <c r="E156" i="197"/>
  <c r="F156" i="197" s="1"/>
  <c r="U155" i="197"/>
  <c r="T155" i="197"/>
  <c r="I155" i="197"/>
  <c r="K155" i="197" s="1"/>
  <c r="E155" i="197"/>
  <c r="F155" i="197" s="1"/>
  <c r="T153" i="197"/>
  <c r="I153" i="197"/>
  <c r="E153" i="197"/>
  <c r="F153" i="197" s="1"/>
  <c r="T152" i="197"/>
  <c r="I152" i="197"/>
  <c r="E152" i="197"/>
  <c r="F152" i="197" s="1"/>
  <c r="T151" i="197"/>
  <c r="I151" i="197"/>
  <c r="E151" i="197"/>
  <c r="F151" i="197" s="1"/>
  <c r="U150" i="197"/>
  <c r="T150" i="197"/>
  <c r="I150" i="197"/>
  <c r="K150" i="197" s="1"/>
  <c r="E150" i="197"/>
  <c r="F150" i="197" s="1"/>
  <c r="T149" i="197"/>
  <c r="I149" i="197"/>
  <c r="E149" i="197"/>
  <c r="F149" i="197" s="1"/>
  <c r="T148" i="197"/>
  <c r="I148" i="197"/>
  <c r="E148" i="197"/>
  <c r="F148" i="197" s="1"/>
  <c r="T147" i="197"/>
  <c r="I147" i="197"/>
  <c r="E147" i="197"/>
  <c r="F147" i="197" s="1"/>
  <c r="T146" i="197"/>
  <c r="I146" i="197"/>
  <c r="E146" i="197"/>
  <c r="F146" i="197" s="1"/>
  <c r="T145" i="197"/>
  <c r="I145" i="197"/>
  <c r="E145" i="197"/>
  <c r="F145" i="197" s="1"/>
  <c r="T144" i="197"/>
  <c r="I144" i="197"/>
  <c r="E144" i="197"/>
  <c r="F144" i="197" s="1"/>
  <c r="T142" i="197"/>
  <c r="I142" i="197"/>
  <c r="E142" i="197"/>
  <c r="F142" i="197" s="1"/>
  <c r="T141" i="197"/>
  <c r="I141" i="197"/>
  <c r="E141" i="197"/>
  <c r="F141" i="197" s="1"/>
  <c r="T140" i="197"/>
  <c r="I140" i="197"/>
  <c r="E140" i="197"/>
  <c r="F140" i="197" s="1"/>
  <c r="T139" i="197"/>
  <c r="I139" i="197"/>
  <c r="E139" i="197"/>
  <c r="F139" i="197" s="1"/>
  <c r="T138" i="197"/>
  <c r="I138" i="197"/>
  <c r="E138" i="197"/>
  <c r="F138" i="197" s="1"/>
  <c r="T137" i="197"/>
  <c r="I137" i="197"/>
  <c r="E137" i="197"/>
  <c r="F137" i="197" s="1"/>
  <c r="T136" i="197"/>
  <c r="I136" i="197"/>
  <c r="E136" i="197"/>
  <c r="F136" i="197" s="1"/>
  <c r="T135" i="197"/>
  <c r="I135" i="197"/>
  <c r="E135" i="197"/>
  <c r="F135" i="197" s="1"/>
  <c r="T134" i="197"/>
  <c r="I134" i="197"/>
  <c r="E134" i="197"/>
  <c r="F134" i="197" s="1"/>
  <c r="T132" i="197"/>
  <c r="I132" i="197"/>
  <c r="E132" i="197"/>
  <c r="F132" i="197" s="1"/>
  <c r="I131" i="197"/>
  <c r="E131" i="197"/>
  <c r="F131" i="197" s="1"/>
  <c r="I130" i="197"/>
  <c r="E130" i="197"/>
  <c r="F130" i="197" s="1"/>
  <c r="I129" i="197"/>
  <c r="E129" i="197"/>
  <c r="F129" i="197" s="1"/>
  <c r="T128" i="197"/>
  <c r="I128" i="197"/>
  <c r="E128" i="197"/>
  <c r="F128" i="197" s="1"/>
  <c r="I127" i="197"/>
  <c r="E127" i="197"/>
  <c r="F127" i="197" s="1"/>
  <c r="I126" i="197"/>
  <c r="E126" i="197"/>
  <c r="F126" i="197" s="1"/>
  <c r="I125" i="197"/>
  <c r="E125" i="197"/>
  <c r="F125" i="197" s="1"/>
  <c r="T124" i="197"/>
  <c r="I124" i="197"/>
  <c r="E124" i="197"/>
  <c r="F124" i="197" s="1"/>
  <c r="T123" i="197"/>
  <c r="I123" i="197"/>
  <c r="E123" i="197"/>
  <c r="F123" i="197" s="1"/>
  <c r="T122" i="197"/>
  <c r="I122" i="197"/>
  <c r="E122" i="197"/>
  <c r="F122" i="197" s="1"/>
  <c r="I121" i="197"/>
  <c r="E121" i="197"/>
  <c r="F121" i="197" s="1"/>
  <c r="T120" i="197"/>
  <c r="I120" i="197"/>
  <c r="E120" i="197"/>
  <c r="F120" i="197" s="1"/>
  <c r="I119" i="197"/>
  <c r="E119" i="197"/>
  <c r="F119" i="197" s="1"/>
  <c r="I118" i="197"/>
  <c r="E118" i="197"/>
  <c r="F118" i="197" s="1"/>
  <c r="I116" i="197"/>
  <c r="E116" i="197"/>
  <c r="F116" i="197" s="1"/>
  <c r="I115" i="197"/>
  <c r="E115" i="197"/>
  <c r="F115" i="197" s="1"/>
  <c r="T114" i="197"/>
  <c r="I114" i="197"/>
  <c r="E114" i="197"/>
  <c r="F114" i="197" s="1"/>
  <c r="T113" i="197"/>
  <c r="I113" i="197"/>
  <c r="E113" i="197"/>
  <c r="F113" i="197" s="1"/>
  <c r="I112" i="197"/>
  <c r="E112" i="197"/>
  <c r="F112" i="197" s="1"/>
  <c r="T111" i="197"/>
  <c r="I111" i="197"/>
  <c r="E111" i="197"/>
  <c r="F111" i="197" s="1"/>
  <c r="T110" i="197"/>
  <c r="I110" i="197"/>
  <c r="E110" i="197"/>
  <c r="F110" i="197" s="1"/>
  <c r="T109" i="197"/>
  <c r="I109" i="197"/>
  <c r="E109" i="197"/>
  <c r="F109" i="197" s="1"/>
  <c r="I108" i="197"/>
  <c r="E108" i="197"/>
  <c r="F108" i="197" s="1"/>
  <c r="I107" i="197"/>
  <c r="E107" i="197"/>
  <c r="F107" i="197" s="1"/>
  <c r="T106" i="197"/>
  <c r="I106" i="197"/>
  <c r="E106" i="197"/>
  <c r="F106" i="197" s="1"/>
  <c r="T105" i="197"/>
  <c r="I105" i="197"/>
  <c r="E105" i="197"/>
  <c r="F105" i="197" s="1"/>
  <c r="T104" i="197"/>
  <c r="I104" i="197"/>
  <c r="E104" i="197"/>
  <c r="F104" i="197" s="1"/>
  <c r="I103" i="197"/>
  <c r="E103" i="197"/>
  <c r="F103" i="197" s="1"/>
  <c r="T102" i="197"/>
  <c r="I102" i="197"/>
  <c r="E102" i="197"/>
  <c r="F102" i="197" s="1"/>
  <c r="I101" i="197"/>
  <c r="E101" i="197"/>
  <c r="F101" i="197" s="1"/>
  <c r="I100" i="197"/>
  <c r="E100" i="197"/>
  <c r="F100" i="197" s="1"/>
  <c r="T99" i="197"/>
  <c r="I99" i="197"/>
  <c r="E99" i="197"/>
  <c r="F99" i="197" s="1"/>
  <c r="I98" i="197"/>
  <c r="E98" i="197"/>
  <c r="F98" i="197" s="1"/>
  <c r="I97" i="197"/>
  <c r="E97" i="197"/>
  <c r="F97" i="197" s="1"/>
  <c r="U96" i="197"/>
  <c r="T96" i="197"/>
  <c r="I96" i="197"/>
  <c r="K96" i="197" s="1"/>
  <c r="V96" i="197" s="1"/>
  <c r="E96" i="197"/>
  <c r="F96" i="197" s="1"/>
  <c r="U94" i="197"/>
  <c r="T94" i="197"/>
  <c r="I94" i="197"/>
  <c r="K94" i="197" s="1"/>
  <c r="E94" i="197"/>
  <c r="F94" i="197" s="1"/>
  <c r="T93" i="197"/>
  <c r="I93" i="197"/>
  <c r="E93" i="197"/>
  <c r="F93" i="197" s="1"/>
  <c r="I92" i="197"/>
  <c r="E92" i="197"/>
  <c r="F92" i="197" s="1"/>
  <c r="T91" i="197"/>
  <c r="I91" i="197"/>
  <c r="E91" i="197"/>
  <c r="F91" i="197" s="1"/>
  <c r="I90" i="197"/>
  <c r="E90" i="197"/>
  <c r="F90" i="197" s="1"/>
  <c r="U89" i="197"/>
  <c r="U88" i="197"/>
  <c r="T88" i="197"/>
  <c r="I88" i="197"/>
  <c r="K88" i="197" s="1"/>
  <c r="V88" i="197" s="1"/>
  <c r="E88" i="197"/>
  <c r="F88" i="197" s="1"/>
  <c r="U86" i="197"/>
  <c r="T86" i="197"/>
  <c r="I86" i="197"/>
  <c r="K86" i="197" s="1"/>
  <c r="E86" i="197"/>
  <c r="F86" i="197" s="1"/>
  <c r="T84" i="197"/>
  <c r="I84" i="197"/>
  <c r="E84" i="197"/>
  <c r="F84" i="197" s="1"/>
  <c r="I83" i="197"/>
  <c r="E83" i="197"/>
  <c r="F83" i="197" s="1"/>
  <c r="T82" i="197"/>
  <c r="I82" i="197"/>
  <c r="E82" i="197"/>
  <c r="F82" i="197" s="1"/>
  <c r="U81" i="197"/>
  <c r="T81" i="197"/>
  <c r="I81" i="197"/>
  <c r="K81" i="197" s="1"/>
  <c r="V81" i="197" s="1"/>
  <c r="E81" i="197"/>
  <c r="F81" i="197" s="1"/>
  <c r="T79" i="197"/>
  <c r="I79" i="197"/>
  <c r="E79" i="197"/>
  <c r="F79" i="197" s="1"/>
  <c r="I78" i="197"/>
  <c r="E78" i="197"/>
  <c r="F78" i="197" s="1"/>
  <c r="T77" i="197"/>
  <c r="I77" i="197"/>
  <c r="E77" i="197"/>
  <c r="F77" i="197" s="1"/>
  <c r="T76" i="197"/>
  <c r="I76" i="197"/>
  <c r="E76" i="197"/>
  <c r="F76" i="197" s="1"/>
  <c r="T75" i="197"/>
  <c r="I75" i="197"/>
  <c r="E75" i="197"/>
  <c r="F75" i="197" s="1"/>
  <c r="I74" i="197"/>
  <c r="E74" i="197"/>
  <c r="F74" i="197" s="1"/>
  <c r="I73" i="197"/>
  <c r="E73" i="197"/>
  <c r="F73" i="197" s="1"/>
  <c r="I72" i="197"/>
  <c r="E72" i="197"/>
  <c r="F72" i="197" s="1"/>
  <c r="T70" i="197"/>
  <c r="I70" i="197"/>
  <c r="E70" i="197"/>
  <c r="F70" i="197" s="1"/>
  <c r="T69" i="197"/>
  <c r="I69" i="197"/>
  <c r="E69" i="197"/>
  <c r="F69" i="197" s="1"/>
  <c r="T68" i="197"/>
  <c r="I68" i="197"/>
  <c r="E68" i="197"/>
  <c r="F68" i="197" s="1"/>
  <c r="T67" i="197"/>
  <c r="I67" i="197"/>
  <c r="E67" i="197"/>
  <c r="F67" i="197" s="1"/>
  <c r="T66" i="197"/>
  <c r="I66" i="197"/>
  <c r="E66" i="197"/>
  <c r="F66" i="197" s="1"/>
  <c r="T65" i="197"/>
  <c r="I65" i="197"/>
  <c r="E65" i="197"/>
  <c r="F65" i="197" s="1"/>
  <c r="T64" i="197"/>
  <c r="I64" i="197"/>
  <c r="E64" i="197"/>
  <c r="F64" i="197" s="1"/>
  <c r="T63" i="197"/>
  <c r="I63" i="197"/>
  <c r="E63" i="197"/>
  <c r="F63" i="197" s="1"/>
  <c r="T62" i="197"/>
  <c r="I62" i="197"/>
  <c r="E62" i="197"/>
  <c r="F62" i="197" s="1"/>
  <c r="T61" i="197"/>
  <c r="I61" i="197"/>
  <c r="E61" i="197"/>
  <c r="F61" i="197" s="1"/>
  <c r="T60" i="197"/>
  <c r="I60" i="197"/>
  <c r="E60" i="197"/>
  <c r="F60" i="197" s="1"/>
  <c r="T59" i="197"/>
  <c r="I59" i="197"/>
  <c r="E59" i="197"/>
  <c r="F59" i="197" s="1"/>
  <c r="U58" i="197"/>
  <c r="T58" i="197"/>
  <c r="I58" i="197"/>
  <c r="K58" i="197" s="1"/>
  <c r="V58" i="197" s="1"/>
  <c r="E58" i="197"/>
  <c r="F58" i="197" s="1"/>
  <c r="I57" i="197"/>
  <c r="E57" i="197"/>
  <c r="F57" i="197" s="1"/>
  <c r="T56" i="197"/>
  <c r="I56" i="197"/>
  <c r="E56" i="197"/>
  <c r="F56" i="197" s="1"/>
  <c r="U55" i="197"/>
  <c r="T55" i="197"/>
  <c r="I55" i="197"/>
  <c r="K55" i="197" s="1"/>
  <c r="V55" i="197" s="1"/>
  <c r="E55" i="197"/>
  <c r="F55" i="197" s="1"/>
  <c r="I53" i="197"/>
  <c r="E53" i="197"/>
  <c r="F53" i="197" s="1"/>
  <c r="I52" i="197"/>
  <c r="E52" i="197"/>
  <c r="F52" i="197" s="1"/>
  <c r="I51" i="197"/>
  <c r="E51" i="197"/>
  <c r="F51" i="197" s="1"/>
  <c r="U50" i="197"/>
  <c r="T50" i="197"/>
  <c r="I50" i="197"/>
  <c r="K50" i="197" s="1"/>
  <c r="V50" i="197" s="1"/>
  <c r="E50" i="197"/>
  <c r="F50" i="197" s="1"/>
  <c r="U49" i="197"/>
  <c r="T49" i="197"/>
  <c r="I49" i="197"/>
  <c r="K49" i="197" s="1"/>
  <c r="E49" i="197"/>
  <c r="F49" i="197" s="1"/>
  <c r="I47" i="197"/>
  <c r="E47" i="197"/>
  <c r="F47" i="197" s="1"/>
  <c r="I46" i="197"/>
  <c r="E46" i="197"/>
  <c r="F46" i="197" s="1"/>
  <c r="I45" i="197"/>
  <c r="E45" i="197"/>
  <c r="F45" i="197" s="1"/>
  <c r="U44" i="197"/>
  <c r="T44" i="197"/>
  <c r="I44" i="197"/>
  <c r="K44" i="197" s="1"/>
  <c r="E44" i="197"/>
  <c r="F44" i="197" s="1"/>
  <c r="T42" i="197"/>
  <c r="I42" i="197"/>
  <c r="E42" i="197"/>
  <c r="F42" i="197" s="1"/>
  <c r="I41" i="197"/>
  <c r="E41" i="197"/>
  <c r="F41" i="197" s="1"/>
  <c r="U40" i="197"/>
  <c r="T40" i="197"/>
  <c r="I40" i="197"/>
  <c r="K40" i="197" s="1"/>
  <c r="E40" i="197"/>
  <c r="F40" i="197" s="1"/>
  <c r="T38" i="197"/>
  <c r="I38" i="197"/>
  <c r="E38" i="197"/>
  <c r="F38" i="197" s="1"/>
  <c r="T37" i="197"/>
  <c r="I37" i="197"/>
  <c r="E37" i="197"/>
  <c r="F37" i="197" s="1"/>
  <c r="U36" i="197"/>
  <c r="T36" i="197"/>
  <c r="I36" i="197"/>
  <c r="K36" i="197" s="1"/>
  <c r="E36" i="197"/>
  <c r="F36" i="197" s="1"/>
  <c r="I34" i="197"/>
  <c r="E34" i="197"/>
  <c r="F34" i="197" s="1"/>
  <c r="I33" i="197"/>
  <c r="E33" i="197"/>
  <c r="F33" i="197" s="1"/>
  <c r="I32" i="197"/>
  <c r="E32" i="197"/>
  <c r="F32" i="197" s="1"/>
  <c r="T31" i="197"/>
  <c r="I31" i="197"/>
  <c r="E31" i="197"/>
  <c r="F31" i="197" s="1"/>
  <c r="I30" i="197"/>
  <c r="E30" i="197"/>
  <c r="F30" i="197" s="1"/>
  <c r="U29" i="197"/>
  <c r="T29" i="197"/>
  <c r="I29" i="197"/>
  <c r="K29" i="197" s="1"/>
  <c r="V29" i="197" s="1"/>
  <c r="E29" i="197"/>
  <c r="F29" i="197" s="1"/>
  <c r="I27" i="197"/>
  <c r="E27" i="197"/>
  <c r="F27" i="197" s="1"/>
  <c r="T25" i="197"/>
  <c r="I25" i="197"/>
  <c r="E25" i="197"/>
  <c r="F25" i="197" s="1"/>
  <c r="T23" i="197"/>
  <c r="I23" i="197"/>
  <c r="E23" i="197"/>
  <c r="F23" i="197" s="1"/>
  <c r="T22" i="197"/>
  <c r="I22" i="197"/>
  <c r="E22" i="197"/>
  <c r="F22" i="197" s="1"/>
  <c r="T21" i="197"/>
  <c r="I21" i="197"/>
  <c r="E21" i="197"/>
  <c r="F21" i="197" s="1"/>
  <c r="I20" i="197"/>
  <c r="E20" i="197"/>
  <c r="F20" i="197" s="1"/>
  <c r="U19" i="197"/>
  <c r="T19" i="197"/>
  <c r="I19" i="197"/>
  <c r="K19" i="197" s="1"/>
  <c r="V19" i="197" s="1"/>
  <c r="E19" i="197"/>
  <c r="F19" i="197" s="1"/>
  <c r="T17" i="197"/>
  <c r="I17" i="197"/>
  <c r="E17" i="197"/>
  <c r="F17" i="197" s="1"/>
  <c r="T16" i="197"/>
  <c r="I16" i="197"/>
  <c r="E16" i="197"/>
  <c r="F16" i="197" s="1"/>
  <c r="T15" i="197"/>
  <c r="I15" i="197"/>
  <c r="E15" i="197"/>
  <c r="F15" i="197" s="1"/>
  <c r="U14" i="197"/>
  <c r="T14" i="197"/>
  <c r="I14" i="197"/>
  <c r="K14" i="197" s="1"/>
  <c r="V14" i="197" s="1"/>
  <c r="E14" i="197"/>
  <c r="F14" i="197" s="1"/>
  <c r="U13" i="197"/>
  <c r="T13" i="197"/>
  <c r="I13" i="197"/>
  <c r="K13" i="197" s="1"/>
  <c r="V13" i="197" s="1"/>
  <c r="E13" i="197"/>
  <c r="F13" i="197" s="1"/>
  <c r="A13" i="197"/>
  <c r="A14" i="197" s="1"/>
  <c r="A15" i="197" s="1"/>
  <c r="A16" i="197" s="1"/>
  <c r="A17" i="197" s="1"/>
  <c r="A19" i="197" s="1"/>
  <c r="A20" i="197" s="1"/>
  <c r="A21" i="197" s="1"/>
  <c r="A22" i="197" s="1"/>
  <c r="A23" i="197" s="1"/>
  <c r="A25" i="197" s="1"/>
  <c r="A27" i="197" s="1"/>
  <c r="A29" i="197" s="1"/>
  <c r="A30" i="197" s="1"/>
  <c r="A31" i="197" s="1"/>
  <c r="A32" i="197" s="1"/>
  <c r="A33" i="197" s="1"/>
  <c r="A34" i="197" s="1"/>
  <c r="A36" i="197" s="1"/>
  <c r="A37" i="197" s="1"/>
  <c r="A38" i="197" s="1"/>
  <c r="A40" i="197" s="1"/>
  <c r="A41" i="197" s="1"/>
  <c r="A42" i="197" s="1"/>
  <c r="A44" i="197" s="1"/>
  <c r="A45" i="197" s="1"/>
  <c r="A46" i="197" s="1"/>
  <c r="A47" i="197" s="1"/>
  <c r="A49" i="197" s="1"/>
  <c r="A50" i="197" s="1"/>
  <c r="A51" i="197" s="1"/>
  <c r="A52" i="197" s="1"/>
  <c r="A53" i="197" s="1"/>
  <c r="A55" i="197" s="1"/>
  <c r="A56" i="197" s="1"/>
  <c r="A57" i="197" s="1"/>
  <c r="A58" i="197" s="1"/>
  <c r="A59" i="197" s="1"/>
  <c r="A60" i="197" s="1"/>
  <c r="A61" i="197" s="1"/>
  <c r="A62" i="197" s="1"/>
  <c r="A63" i="197" s="1"/>
  <c r="A64" i="197" s="1"/>
  <c r="A65" i="197" s="1"/>
  <c r="A66" i="197" s="1"/>
  <c r="A67" i="197" s="1"/>
  <c r="A68" i="197" s="1"/>
  <c r="A69" i="197" s="1"/>
  <c r="A70" i="197" s="1"/>
  <c r="A72" i="197" s="1"/>
  <c r="A73" i="197" s="1"/>
  <c r="A74" i="197" s="1"/>
  <c r="A75" i="197" s="1"/>
  <c r="A76" i="197" s="1"/>
  <c r="A77" i="197" s="1"/>
  <c r="A78" i="197" s="1"/>
  <c r="A79" i="197" s="1"/>
  <c r="A81" i="197" s="1"/>
  <c r="A82" i="197" s="1"/>
  <c r="A83" i="197" s="1"/>
  <c r="A84" i="197" s="1"/>
  <c r="A86" i="197" s="1"/>
  <c r="A88" i="197" s="1"/>
  <c r="A90" i="197" s="1"/>
  <c r="A91" i="197" s="1"/>
  <c r="A92" i="197" s="1"/>
  <c r="A93" i="197" s="1"/>
  <c r="A94" i="197" s="1"/>
  <c r="A96" i="197" s="1"/>
  <c r="A97" i="197" s="1"/>
  <c r="A98" i="197" s="1"/>
  <c r="A99" i="197" s="1"/>
  <c r="A100" i="197" s="1"/>
  <c r="A101" i="197" s="1"/>
  <c r="A102" i="197" s="1"/>
  <c r="A103" i="197" s="1"/>
  <c r="A104" i="197" s="1"/>
  <c r="A105" i="197" s="1"/>
  <c r="A106" i="197" s="1"/>
  <c r="A107" i="197" s="1"/>
  <c r="A108" i="197" s="1"/>
  <c r="A109" i="197" s="1"/>
  <c r="A110" i="197" s="1"/>
  <c r="A111" i="197" s="1"/>
  <c r="A112" i="197" s="1"/>
  <c r="A113" i="197" s="1"/>
  <c r="A114" i="197" s="1"/>
  <c r="A115" i="197" s="1"/>
  <c r="A116" i="197" s="1"/>
  <c r="A118" i="197" s="1"/>
  <c r="A119" i="197" s="1"/>
  <c r="A120" i="197" s="1"/>
  <c r="A121" i="197" s="1"/>
  <c r="A122" i="197" s="1"/>
  <c r="A123" i="197" s="1"/>
  <c r="A124" i="197" s="1"/>
  <c r="A125" i="197" s="1"/>
  <c r="A126" i="197" s="1"/>
  <c r="A127" i="197" s="1"/>
  <c r="A128" i="197" s="1"/>
  <c r="A129" i="197" s="1"/>
  <c r="A130" i="197" s="1"/>
  <c r="A131" i="197" s="1"/>
  <c r="A132" i="197" s="1"/>
  <c r="U11" i="197"/>
  <c r="T11" i="197"/>
  <c r="I11" i="197"/>
  <c r="E11" i="197"/>
  <c r="F11" i="197" s="1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40" i="197"/>
  <c r="V150" i="197"/>
  <c r="V59" i="194"/>
  <c r="V44" i="197"/>
  <c r="V165" i="197"/>
  <c r="V86" i="197"/>
  <c r="V49" i="197"/>
  <c r="V37" i="194"/>
  <c r="V93" i="194"/>
  <c r="V153" i="194"/>
  <c r="V164" i="194"/>
  <c r="V94" i="197"/>
  <c r="V155" i="197"/>
  <c r="V166" i="197"/>
  <c r="V13" i="194"/>
  <c r="V51" i="194"/>
  <c r="V36" i="197"/>
  <c r="A133" i="197"/>
  <c r="A134" i="197" s="1"/>
  <c r="A135" i="197"/>
  <c r="A136" i="197" s="1"/>
  <c r="A137" i="197" s="1"/>
  <c r="A138" i="197" s="1"/>
  <c r="A139" i="197" s="1"/>
  <c r="A140" i="197" s="1"/>
  <c r="A141" i="197" s="1"/>
  <c r="A142" i="197" s="1"/>
  <c r="A144" i="197" s="1"/>
  <c r="A145" i="197" s="1"/>
  <c r="A146" i="197" s="1"/>
  <c r="A147" i="197" s="1"/>
  <c r="A148" i="197" s="1"/>
  <c r="A149" i="197" s="1"/>
  <c r="A150" i="197" s="1"/>
  <c r="A151" i="197" s="1"/>
  <c r="A152" i="197" s="1"/>
  <c r="A153" i="197" s="1"/>
  <c r="A155" i="197" s="1"/>
  <c r="A156" i="197" s="1"/>
  <c r="A157" i="197" s="1"/>
  <c r="A159" i="197" s="1"/>
  <c r="A160" i="197" s="1"/>
  <c r="A162" i="197" s="1"/>
  <c r="A165" i="197" s="1"/>
  <c r="A166" i="197" s="1"/>
  <c r="I167" i="197"/>
  <c r="K11" i="197"/>
  <c r="L15" i="197"/>
  <c r="K15" i="197"/>
  <c r="L16" i="197"/>
  <c r="U16" i="197" s="1"/>
  <c r="K16" i="197"/>
  <c r="L17" i="197"/>
  <c r="U17" i="197" s="1"/>
  <c r="K17" i="197"/>
  <c r="V17" i="197" s="1"/>
  <c r="Q20" i="197"/>
  <c r="L20" i="197"/>
  <c r="K20" i="197"/>
  <c r="L21" i="197"/>
  <c r="U21" i="197" s="1"/>
  <c r="K21" i="197"/>
  <c r="L22" i="197"/>
  <c r="U22" i="197" s="1"/>
  <c r="K22" i="197"/>
  <c r="L23" i="197"/>
  <c r="U23" i="197" s="1"/>
  <c r="K23" i="197"/>
  <c r="L25" i="197"/>
  <c r="U25" i="197" s="1"/>
  <c r="K25" i="197"/>
  <c r="Q27" i="197"/>
  <c r="T27" i="197" s="1"/>
  <c r="L27" i="197"/>
  <c r="K27" i="197"/>
  <c r="Q30" i="197"/>
  <c r="T30" i="197" s="1"/>
  <c r="L30" i="197"/>
  <c r="U30" i="197" s="1"/>
  <c r="K30" i="197"/>
  <c r="L31" i="197"/>
  <c r="U31" i="197" s="1"/>
  <c r="K31" i="197"/>
  <c r="Q32" i="197"/>
  <c r="T32" i="197" s="1"/>
  <c r="L32" i="197"/>
  <c r="K32" i="197"/>
  <c r="Q33" i="197"/>
  <c r="T33" i="197" s="1"/>
  <c r="L33" i="197"/>
  <c r="U33" i="197" s="1"/>
  <c r="K33" i="197"/>
  <c r="Q34" i="197"/>
  <c r="T34" i="197" s="1"/>
  <c r="L34" i="197"/>
  <c r="K34" i="197"/>
  <c r="L37" i="197"/>
  <c r="U37" i="197" s="1"/>
  <c r="K37" i="197"/>
  <c r="L38" i="197"/>
  <c r="U38" i="197" s="1"/>
  <c r="K38" i="197"/>
  <c r="V38" i="197" s="1"/>
  <c r="Q41" i="197"/>
  <c r="T41" i="197" s="1"/>
  <c r="L41" i="197"/>
  <c r="U41" i="197" s="1"/>
  <c r="K41" i="197"/>
  <c r="L42" i="197"/>
  <c r="U42" i="197" s="1"/>
  <c r="K42" i="197"/>
  <c r="Q45" i="197"/>
  <c r="K45" i="197"/>
  <c r="Q46" i="197"/>
  <c r="K46" i="197"/>
  <c r="Q47" i="197"/>
  <c r="T47" i="197" s="1"/>
  <c r="L47" i="197"/>
  <c r="K47" i="197"/>
  <c r="Q51" i="197"/>
  <c r="T51" i="197" s="1"/>
  <c r="L51" i="197"/>
  <c r="K51" i="197"/>
  <c r="Q52" i="197"/>
  <c r="T52" i="197" s="1"/>
  <c r="L52" i="197"/>
  <c r="K52" i="197"/>
  <c r="Q53" i="197"/>
  <c r="T53" i="197" s="1"/>
  <c r="L53" i="197"/>
  <c r="U53" i="197" s="1"/>
  <c r="K53" i="197"/>
  <c r="L56" i="197"/>
  <c r="U56" i="197" s="1"/>
  <c r="K56" i="197"/>
  <c r="Q57" i="197"/>
  <c r="T57" i="197" s="1"/>
  <c r="L57" i="197"/>
  <c r="K57" i="197"/>
  <c r="L59" i="197"/>
  <c r="U59" i="197" s="1"/>
  <c r="K59" i="197"/>
  <c r="V59" i="197" s="1"/>
  <c r="L60" i="197"/>
  <c r="U60" i="197" s="1"/>
  <c r="K60" i="197"/>
  <c r="L61" i="197"/>
  <c r="U61" i="197" s="1"/>
  <c r="K61" i="197"/>
  <c r="V61" i="197" s="1"/>
  <c r="L62" i="197"/>
  <c r="U62" i="197" s="1"/>
  <c r="K62" i="197"/>
  <c r="L63" i="197"/>
  <c r="U63" i="197" s="1"/>
  <c r="K63" i="197"/>
  <c r="V63" i="197" s="1"/>
  <c r="L64" i="197"/>
  <c r="U64" i="197" s="1"/>
  <c r="K64" i="197"/>
  <c r="L65" i="197"/>
  <c r="U65" i="197" s="1"/>
  <c r="K65" i="197"/>
  <c r="V65" i="197" s="1"/>
  <c r="L66" i="197"/>
  <c r="U66" i="197" s="1"/>
  <c r="K66" i="197"/>
  <c r="L67" i="197"/>
  <c r="U67" i="197" s="1"/>
  <c r="K67" i="197"/>
  <c r="V67" i="197" s="1"/>
  <c r="L68" i="197"/>
  <c r="U68" i="197" s="1"/>
  <c r="K68" i="197"/>
  <c r="L69" i="197"/>
  <c r="U69" i="197" s="1"/>
  <c r="K69" i="197"/>
  <c r="V69" i="197" s="1"/>
  <c r="L70" i="197"/>
  <c r="U70" i="197" s="1"/>
  <c r="K70" i="197"/>
  <c r="Q72" i="197"/>
  <c r="T72" i="197" s="1"/>
  <c r="L72" i="197"/>
  <c r="U72" i="197" s="1"/>
  <c r="K72" i="197"/>
  <c r="Q73" i="197"/>
  <c r="T73" i="197" s="1"/>
  <c r="L73" i="197"/>
  <c r="K73" i="197"/>
  <c r="Q74" i="197"/>
  <c r="T74" i="197" s="1"/>
  <c r="L74" i="197"/>
  <c r="K74" i="197"/>
  <c r="L75" i="197"/>
  <c r="U75" i="197" s="1"/>
  <c r="K75" i="197"/>
  <c r="L76" i="197"/>
  <c r="U76" i="197" s="1"/>
  <c r="K76" i="197"/>
  <c r="L77" i="197"/>
  <c r="U77" i="197" s="1"/>
  <c r="K77" i="197"/>
  <c r="Q78" i="197"/>
  <c r="T78" i="197" s="1"/>
  <c r="L78" i="197"/>
  <c r="K78" i="197"/>
  <c r="L79" i="197"/>
  <c r="U79" i="197" s="1"/>
  <c r="K79" i="197"/>
  <c r="L82" i="197"/>
  <c r="U82" i="197" s="1"/>
  <c r="K82" i="197"/>
  <c r="V82" i="197" s="1"/>
  <c r="Q83" i="197"/>
  <c r="T83" i="197" s="1"/>
  <c r="L83" i="197"/>
  <c r="K83" i="197"/>
  <c r="L84" i="197"/>
  <c r="U84" i="197" s="1"/>
  <c r="K84" i="197"/>
  <c r="Q90" i="197"/>
  <c r="T90" i="197" s="1"/>
  <c r="L90" i="197"/>
  <c r="K90" i="197"/>
  <c r="L91" i="197"/>
  <c r="U91" i="197" s="1"/>
  <c r="K91" i="197"/>
  <c r="Q92" i="197"/>
  <c r="T92" i="197" s="1"/>
  <c r="L92" i="197"/>
  <c r="U92" i="197" s="1"/>
  <c r="K92" i="197"/>
  <c r="L93" i="197"/>
  <c r="U93" i="197" s="1"/>
  <c r="K93" i="197"/>
  <c r="Q97" i="197"/>
  <c r="T97" i="197" s="1"/>
  <c r="L97" i="197"/>
  <c r="K97" i="197"/>
  <c r="Q98" i="197"/>
  <c r="T98" i="197" s="1"/>
  <c r="L98" i="197"/>
  <c r="U98" i="197" s="1"/>
  <c r="K98" i="197"/>
  <c r="L99" i="197"/>
  <c r="U99" i="197" s="1"/>
  <c r="K99" i="197"/>
  <c r="Q100" i="197"/>
  <c r="T100" i="197" s="1"/>
  <c r="L100" i="197"/>
  <c r="K100" i="197"/>
  <c r="Q101" i="197"/>
  <c r="T101" i="197" s="1"/>
  <c r="L101" i="197"/>
  <c r="U101" i="197" s="1"/>
  <c r="K101" i="197"/>
  <c r="L102" i="197"/>
  <c r="U102" i="197" s="1"/>
  <c r="K102" i="197"/>
  <c r="Q103" i="197"/>
  <c r="T103" i="197" s="1"/>
  <c r="L103" i="197"/>
  <c r="K103" i="197"/>
  <c r="L104" i="197"/>
  <c r="U104" i="197" s="1"/>
  <c r="K104" i="197"/>
  <c r="V104" i="197" s="1"/>
  <c r="L105" i="197"/>
  <c r="U105" i="197" s="1"/>
  <c r="K105" i="197"/>
  <c r="L106" i="197"/>
  <c r="U106" i="197" s="1"/>
  <c r="K106" i="197"/>
  <c r="V106" i="197" s="1"/>
  <c r="Q107" i="197"/>
  <c r="T107" i="197" s="1"/>
  <c r="L107" i="197"/>
  <c r="K107" i="197"/>
  <c r="Q108" i="197"/>
  <c r="T108" i="197" s="1"/>
  <c r="L108" i="197"/>
  <c r="K108" i="197"/>
  <c r="L109" i="197"/>
  <c r="U109" i="197" s="1"/>
  <c r="K109" i="197"/>
  <c r="V109" i="197" s="1"/>
  <c r="L110" i="197"/>
  <c r="U110" i="197" s="1"/>
  <c r="K110" i="197"/>
  <c r="L111" i="197"/>
  <c r="U111" i="197" s="1"/>
  <c r="K111" i="197"/>
  <c r="V111" i="197" s="1"/>
  <c r="Q112" i="197"/>
  <c r="T112" i="197" s="1"/>
  <c r="L112" i="197"/>
  <c r="K112" i="197"/>
  <c r="L113" i="197"/>
  <c r="U113" i="197" s="1"/>
  <c r="K113" i="197"/>
  <c r="L114" i="197"/>
  <c r="U114" i="197" s="1"/>
  <c r="K114" i="197"/>
  <c r="Q115" i="197"/>
  <c r="T115" i="197" s="1"/>
  <c r="L115" i="197"/>
  <c r="K115" i="197"/>
  <c r="Q116" i="197"/>
  <c r="T116" i="197" s="1"/>
  <c r="L116" i="197"/>
  <c r="U116" i="197" s="1"/>
  <c r="K116" i="197"/>
  <c r="Q118" i="197"/>
  <c r="K118" i="197"/>
  <c r="Q119" i="197"/>
  <c r="T119" i="197" s="1"/>
  <c r="L119" i="197"/>
  <c r="K119" i="197"/>
  <c r="L120" i="197"/>
  <c r="U120" i="197" s="1"/>
  <c r="K120" i="197"/>
  <c r="V120" i="197" s="1"/>
  <c r="Q121" i="197"/>
  <c r="T121" i="197" s="1"/>
  <c r="L121" i="197"/>
  <c r="K121" i="197"/>
  <c r="L122" i="197"/>
  <c r="U122" i="197" s="1"/>
  <c r="K122" i="197"/>
  <c r="L123" i="197"/>
  <c r="U123" i="197" s="1"/>
  <c r="K123" i="197"/>
  <c r="L124" i="197"/>
  <c r="U124" i="197" s="1"/>
  <c r="K124" i="197"/>
  <c r="Q125" i="197"/>
  <c r="T125" i="197" s="1"/>
  <c r="L125" i="197"/>
  <c r="K125" i="197"/>
  <c r="Q126" i="197"/>
  <c r="T126" i="197" s="1"/>
  <c r="L126" i="197"/>
  <c r="K126" i="197"/>
  <c r="Q127" i="197"/>
  <c r="T127" i="197" s="1"/>
  <c r="L127" i="197"/>
  <c r="K127" i="197"/>
  <c r="L128" i="197"/>
  <c r="U128" i="197" s="1"/>
  <c r="K128" i="197"/>
  <c r="V128" i="197" s="1"/>
  <c r="Q129" i="197"/>
  <c r="T129" i="197" s="1"/>
  <c r="L129" i="197"/>
  <c r="K129" i="197"/>
  <c r="Q130" i="197"/>
  <c r="T130" i="197" s="1"/>
  <c r="L130" i="197"/>
  <c r="K130" i="197"/>
  <c r="Q131" i="197"/>
  <c r="T131" i="197" s="1"/>
  <c r="L131" i="197"/>
  <c r="U131" i="197" s="1"/>
  <c r="K131" i="197"/>
  <c r="L132" i="197"/>
  <c r="U132" i="197" s="1"/>
  <c r="K132" i="197"/>
  <c r="L134" i="197"/>
  <c r="U134" i="197" s="1"/>
  <c r="K134" i="197"/>
  <c r="L135" i="197"/>
  <c r="U135" i="197" s="1"/>
  <c r="K135" i="197"/>
  <c r="L136" i="197"/>
  <c r="U136" i="197" s="1"/>
  <c r="K136" i="197"/>
  <c r="L137" i="197"/>
  <c r="U137" i="197" s="1"/>
  <c r="K137" i="197"/>
  <c r="L138" i="197"/>
  <c r="U138" i="197" s="1"/>
  <c r="K138" i="197"/>
  <c r="L139" i="197"/>
  <c r="U139" i="197" s="1"/>
  <c r="K139" i="197"/>
  <c r="L140" i="197"/>
  <c r="U140" i="197" s="1"/>
  <c r="K140" i="197"/>
  <c r="L141" i="197"/>
  <c r="U141" i="197" s="1"/>
  <c r="K141" i="197"/>
  <c r="L142" i="197"/>
  <c r="U142" i="197" s="1"/>
  <c r="K142" i="197"/>
  <c r="L144" i="197"/>
  <c r="U144" i="197" s="1"/>
  <c r="K144" i="197"/>
  <c r="L145" i="197"/>
  <c r="U145" i="197" s="1"/>
  <c r="K145" i="197"/>
  <c r="L146" i="197"/>
  <c r="U146" i="197" s="1"/>
  <c r="K146" i="197"/>
  <c r="L147" i="197"/>
  <c r="U147" i="197" s="1"/>
  <c r="K147" i="197"/>
  <c r="L148" i="197"/>
  <c r="U148" i="197" s="1"/>
  <c r="K148" i="197"/>
  <c r="L149" i="197"/>
  <c r="U149" i="197" s="1"/>
  <c r="K149" i="197"/>
  <c r="L151" i="197"/>
  <c r="U151" i="197" s="1"/>
  <c r="K151" i="197"/>
  <c r="L152" i="197"/>
  <c r="U152" i="197" s="1"/>
  <c r="K152" i="197"/>
  <c r="L153" i="197"/>
  <c r="U153" i="197" s="1"/>
  <c r="K153" i="197"/>
  <c r="L156" i="197"/>
  <c r="U156" i="197" s="1"/>
  <c r="K156" i="197"/>
  <c r="L157" i="197"/>
  <c r="U157" i="197" s="1"/>
  <c r="K157" i="197"/>
  <c r="L160" i="197"/>
  <c r="U160" i="197" s="1"/>
  <c r="K160" i="197"/>
  <c r="L162" i="197"/>
  <c r="U162" i="197" s="1"/>
  <c r="K162" i="197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V156" i="197"/>
  <c r="V149" i="197"/>
  <c r="V145" i="197"/>
  <c r="V140" i="197"/>
  <c r="V136" i="197"/>
  <c r="V131" i="197"/>
  <c r="V122" i="197"/>
  <c r="U119" i="197"/>
  <c r="U115" i="197"/>
  <c r="U108" i="197"/>
  <c r="V101" i="197"/>
  <c r="V98" i="197"/>
  <c r="V92" i="197"/>
  <c r="V84" i="197"/>
  <c r="V75" i="197"/>
  <c r="V72" i="197"/>
  <c r="V53" i="197"/>
  <c r="V42" i="197"/>
  <c r="U32" i="197"/>
  <c r="U27" i="197"/>
  <c r="V21" i="197"/>
  <c r="V78" i="197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62" i="197"/>
  <c r="V153" i="197"/>
  <c r="V148" i="197"/>
  <c r="V144" i="197"/>
  <c r="V139" i="197"/>
  <c r="V135" i="197"/>
  <c r="U125" i="197"/>
  <c r="V121" i="197"/>
  <c r="V114" i="197"/>
  <c r="V107" i="197"/>
  <c r="U78" i="197"/>
  <c r="V74" i="197"/>
  <c r="U47" i="197"/>
  <c r="V47" i="197" s="1"/>
  <c r="V41" i="197"/>
  <c r="U34" i="197"/>
  <c r="V34" i="197" s="1"/>
  <c r="V31" i="197"/>
  <c r="V25" i="197"/>
  <c r="V125" i="194"/>
  <c r="V125" i="197"/>
  <c r="V97" i="194"/>
  <c r="U121" i="197"/>
  <c r="V110" i="197"/>
  <c r="U107" i="197"/>
  <c r="V100" i="197"/>
  <c r="V91" i="197"/>
  <c r="U83" i="197"/>
  <c r="V83" i="197" s="1"/>
  <c r="U74" i="197"/>
  <c r="V70" i="197"/>
  <c r="V66" i="197"/>
  <c r="V62" i="197"/>
  <c r="V57" i="197"/>
  <c r="U20" i="197"/>
  <c r="V20" i="197" s="1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60" i="197"/>
  <c r="V152" i="197"/>
  <c r="V147" i="197"/>
  <c r="V142" i="197"/>
  <c r="V138" i="197"/>
  <c r="V134" i="197"/>
  <c r="U130" i="197"/>
  <c r="V130" i="197" s="1"/>
  <c r="U127" i="197"/>
  <c r="V127" i="197" s="1"/>
  <c r="V124" i="197"/>
  <c r="V116" i="197"/>
  <c r="V113" i="197"/>
  <c r="U103" i="197"/>
  <c r="V103" i="197" s="1"/>
  <c r="U100" i="197"/>
  <c r="U97" i="197"/>
  <c r="V97" i="197" s="1"/>
  <c r="V77" i="197"/>
  <c r="U57" i="197"/>
  <c r="U52" i="197"/>
  <c r="V52" i="197" s="1"/>
  <c r="V33" i="197"/>
  <c r="V30" i="197"/>
  <c r="V23" i="197"/>
  <c r="V130" i="194"/>
  <c r="V100" i="194"/>
  <c r="V31" i="194"/>
  <c r="V54" i="194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57" i="197"/>
  <c r="V151" i="197"/>
  <c r="V146" i="197"/>
  <c r="V141" i="197"/>
  <c r="V137" i="197"/>
  <c r="V132" i="197"/>
  <c r="V123" i="197"/>
  <c r="V112" i="197"/>
  <c r="V102" i="197"/>
  <c r="V99" i="197"/>
  <c r="V93" i="197"/>
  <c r="U90" i="197"/>
  <c r="V90" i="197" s="1"/>
  <c r="V76" i="197"/>
  <c r="U73" i="197"/>
  <c r="V73" i="197" s="1"/>
  <c r="V56" i="197"/>
  <c r="V22" i="197"/>
  <c r="V115" i="194"/>
  <c r="V52" i="194"/>
  <c r="U129" i="197"/>
  <c r="V129" i="197" s="1"/>
  <c r="U126" i="197"/>
  <c r="V126" i="197" s="1"/>
  <c r="V119" i="197"/>
  <c r="V115" i="197"/>
  <c r="U112" i="197"/>
  <c r="V108" i="197"/>
  <c r="V105" i="197"/>
  <c r="V79" i="197"/>
  <c r="V68" i="197"/>
  <c r="V64" i="197"/>
  <c r="V60" i="197"/>
  <c r="U51" i="197"/>
  <c r="V51" i="197" s="1"/>
  <c r="V37" i="197"/>
  <c r="V32" i="197"/>
  <c r="V27" i="197"/>
  <c r="V16" i="197"/>
  <c r="U118" i="197"/>
  <c r="V118" i="197" s="1"/>
  <c r="T118" i="197"/>
  <c r="U46" i="197"/>
  <c r="V46" i="197" s="1"/>
  <c r="T46" i="197"/>
  <c r="U45" i="197"/>
  <c r="V45" i="197" s="1"/>
  <c r="T45" i="197"/>
  <c r="Q167" i="197"/>
  <c r="T20" i="197"/>
  <c r="L167" i="197"/>
  <c r="U15" i="197"/>
  <c r="K167" i="197"/>
  <c r="V11" i="197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T167" i="197" l="1"/>
  <c r="U167" i="197"/>
  <c r="V15" i="197"/>
  <c r="V167" i="197" s="1"/>
  <c r="U165" i="194"/>
  <c r="V15" i="194"/>
  <c r="V165" i="194" s="1"/>
</calcChain>
</file>

<file path=xl/sharedStrings.xml><?xml version="1.0" encoding="utf-8"?>
<sst xmlns="http://schemas.openxmlformats.org/spreadsheetml/2006/main" count="746" uniqueCount="346">
  <si>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</si>
  <si>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</si>
  <si>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</si>
  <si>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</si>
  <si>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</si>
  <si>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</si>
  <si>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</si>
  <si>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</si>
  <si>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</si>
  <si>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</si>
  <si>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</si>
  <si>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</si>
  <si>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</si>
  <si>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</si>
  <si>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</si>
  <si>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</si>
  <si>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</si>
  <si>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</si>
  <si>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</si>
  <si>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</si>
  <si>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</si>
  <si>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</si>
  <si>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</si>
  <si>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</si>
  <si>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</si>
  <si>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</si>
  <si>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</si>
  <si>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</si>
  <si>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</si>
  <si>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</si>
  <si>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</si>
  <si>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</si>
  <si>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</si>
  <si>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</si>
  <si>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</si>
  <si>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</si>
  <si>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</si>
  <si>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</si>
  <si>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</si>
  <si>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</si>
  <si>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</si>
  <si>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</si>
  <si>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</si>
  <si>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</si>
  <si>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</si>
  <si>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</si>
  <si>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</si>
  <si>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</si>
  <si>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</si>
  <si>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</si>
  <si>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</si>
  <si>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</si>
  <si>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</si>
  <si>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</si>
  <si>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</si>
  <si>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</si>
  <si>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</si>
  <si>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</si>
  <si>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</si>
  <si>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</si>
  <si>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</si>
  <si>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</si>
  <si>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</si>
  <si>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</si>
  <si>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</si>
  <si>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</si>
  <si>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</si>
  <si>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</si>
  <si>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</si>
  <si>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</si>
  <si>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</si>
  <si>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</si>
  <si>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</si>
  <si>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</si>
  <si>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</si>
  <si>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</si>
  <si>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</si>
  <si>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</si>
  <si>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</si>
  <si>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</si>
  <si>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</si>
  <si>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</si>
  <si>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</si>
  <si>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</si>
  <si>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</si>
  <si>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</si>
  <si>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</si>
  <si>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</si>
  <si>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</si>
  <si>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</si>
  <si>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</si>
  <si>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</si>
  <si>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</si>
  <si>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</si>
  <si>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</si>
  <si>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</si>
  <si>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</si>
  <si>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</si>
  <si>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</si>
  <si>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</si>
  <si>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</si>
  <si>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</si>
  <si>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</si>
  <si>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</si>
  <si>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</si>
  <si>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</si>
  <si>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</si>
  <si>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</si>
  <si>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</si>
  <si>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</si>
  <si>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</si>
  <si>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</si>
  <si>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</si>
  <si>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</si>
  <si>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</si>
  <si>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</si>
  <si>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</si>
  <si>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</si>
  <si>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</si>
  <si>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</si>
  <si>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</si>
  <si>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</si>
  <si>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</si>
  <si>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</si>
  <si>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</si>
  <si>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</si>
  <si>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</si>
  <si>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</si>
  <si>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</si>
  <si>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</si>
  <si>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</si>
  <si>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</si>
  <si>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</si>
  <si>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</si>
  <si>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</si>
  <si>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</si>
  <si>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</si>
  <si>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</si>
  <si>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</si>
  <si>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</si>
  <si>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</si>
  <si>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</si>
  <si>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</si>
  <si>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</si>
  <si>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</si>
  <si>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</si>
  <si>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</si>
  <si>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</si>
  <si>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</si>
  <si>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</si>
  <si>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</si>
  <si>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</si>
  <si>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</si>
  <si>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</si>
  <si>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</si>
  <si>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</si>
  <si>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</si>
  <si>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</si>
  <si>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</si>
  <si>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</si>
  <si>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</si>
  <si>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</si>
  <si>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</si>
  <si>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</si>
  <si>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</si>
  <si>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</si>
  <si>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</si>
  <si>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</si>
  <si>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</si>
  <si>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</si>
  <si>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</si>
  <si>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</si>
  <si>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</si>
  <si>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</si>
  <si>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</si>
  <si>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</si>
  <si>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</si>
  <si>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</si>
  <si>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</si>
  <si>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</si>
  <si>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</si>
  <si>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</si>
  <si>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</si>
  <si>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</si>
  <si>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</si>
  <si>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</si>
  <si>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</si>
  <si>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</si>
  <si>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</si>
  <si>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</si>
  <si>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</si>
  <si>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</si>
  <si>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</si>
  <si>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</si>
  <si>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</si>
  <si>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</si>
  <si>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</si>
  <si>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</si>
  <si>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</si>
  <si>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</si>
  <si>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</si>
  <si>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</si>
  <si>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</si>
  <si>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</si>
  <si>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</si>
  <si>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</si>
  <si>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</si>
  <si>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</si>
  <si>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</si>
  <si>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</si>
  <si>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</si>
  <si>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</si>
  <si>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</si>
  <si>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</si>
  <si>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</si>
  <si>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</si>
  <si>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</si>
  <si>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</si>
  <si>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</si>
  <si>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</si>
  <si>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</si>
  <si>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</si>
  <si>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</si>
  <si>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</si>
  <si>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</si>
  <si>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</si>
  <si>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</si>
  <si>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</si>
  <si>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</si>
  <si>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</si>
  <si>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</si>
  <si>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</si>
  <si>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</si>
  <si>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</si>
  <si>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</si>
  <si>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</si>
  <si>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</si>
  <si>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</si>
  <si>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</si>
  <si>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</si>
  <si>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</si>
  <si>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</si>
  <si>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</si>
  <si>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</si>
  <si>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</si>
  <si>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</si>
  <si>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</si>
  <si>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</si>
  <si>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</si>
  <si>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</si>
  <si>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</si>
  <si>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</si>
  <si>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</si>
  <si>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</si>
  <si>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</si>
  <si>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</si>
  <si>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</si>
  <si>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</si>
  <si>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</si>
  <si>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</si>
  <si>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</si>
  <si>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</si>
  <si>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</si>
  <si>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</si>
  <si>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</si>
  <si>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</si>
  <si>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</si>
  <si>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</si>
  <si>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</si>
  <si>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</si>
  <si>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</si>
  <si>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</si>
  <si>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</si>
  <si>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</si>
  <si>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</si>
  <si>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</si>
  <si>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</si>
  <si>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</si>
  <si>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</si>
  <si>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</si>
  <si>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</si>
  <si>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</si>
  <si>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</si>
  <si>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</si>
  <si>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</si>
  <si>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</si>
  <si>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</si>
  <si>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</si>
  <si>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</si>
  <si>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</si>
  <si>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</si>
  <si>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</si>
  <si>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</si>
  <si>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</si>
  <si>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</si>
  <si>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</si>
  <si>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</si>
  <si>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</si>
  <si>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</si>
  <si>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</si>
  <si>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</si>
  <si>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</si>
  <si>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</si>
  <si>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</si>
  <si>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</si>
  <si>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</si>
  <si>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</si>
  <si>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</si>
  <si>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</si>
  <si>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</si>
  <si>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</si>
  <si>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</si>
  <si>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</si>
  <si>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</si>
  <si>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</si>
  <si>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</si>
  <si>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</si>
  <si>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</si>
  <si>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</si>
  <si>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</si>
  <si>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</si>
  <si>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</si>
  <si>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</si>
  <si>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</si>
  <si>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</si>
  <si>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</si>
  <si>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</si>
  <si>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</si>
  <si>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</si>
  <si>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</si>
  <si>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</si>
  <si>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</si>
  <si>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</si>
  <si>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</si>
  <si>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</si>
  <si>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</si>
  <si>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</si>
  <si>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</si>
  <si>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</si>
  <si>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GARCIA VALENCIA MIRIAM IVAN</t>
  </si>
  <si>
    <t>COBIAN MEDINA ISAAC ALEJANDRO</t>
  </si>
  <si>
    <t>.0400833770-3</t>
  </si>
  <si>
    <t>.0519015488-9.</t>
  </si>
  <si>
    <t>.0412850642-7.</t>
  </si>
  <si>
    <t>VELAZQUEZ FRIAS MARIA GUADALUPE</t>
  </si>
  <si>
    <t>NOMINA DEL 16  AL 28 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</si>
</sst>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7" fillId="0" borderId="7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150286</xdr:colOff>
      <xdr:row>0</xdr:row>
      <xdr:rowOff>66675</xdr:rowOff>
    </xdr:from>
    <xdr:to>
      <xdr:col>2</xdr:col>
      <xdr:colOff>2295526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559E2EF-955F-4AA5-B13B-26E9B5E8F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6" y="66675"/>
          <a:ext cx="328824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07" zoomScale="90" zoomScaleNormal="100" zoomScaleSheetLayoutView="90" workbookViewId="0">
      <selection activeCell="A126" sqref="A12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338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290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322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2"/>
  <sheetViews>
    <sheetView tabSelected="1" zoomScaleNormal="100" zoomScaleSheetLayoutView="90" workbookViewId="0">
      <selection activeCell="N56" sqref="N5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345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290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322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/>
      <c r="K11" s="33">
        <f>SUM(I11+J11)</f>
        <v>15452.472</v>
      </c>
      <c r="L11" s="36">
        <v>0</v>
      </c>
      <c r="M11" s="33">
        <v>408.97</v>
      </c>
      <c r="N11" s="33">
        <v>2477.59</v>
      </c>
      <c r="O11" s="82"/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12565.912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/>
      <c r="K13" s="33">
        <f>SUM(I13+J13)</f>
        <v>13315.503999999999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>SUM(O13+P13+Q13+R13+S13)</f>
        <v>0</v>
      </c>
      <c r="U13" s="36">
        <f>SUM(L13+M13+N13+O13+P13+Q13+R13+S13)</f>
        <v>2021.13</v>
      </c>
      <c r="V13" s="40">
        <f>K13-U13</f>
        <v>11294.374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836.4</v>
      </c>
      <c r="K14" s="33">
        <f>SUM(I14+J14)</f>
        <v>8945.9039999999986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>SUM(O14+P14+Q14+R14+S14)</f>
        <v>0</v>
      </c>
      <c r="U14" s="36">
        <f>SUM(L14+M14+N14+O14+P14+Q14+R14+S14)</f>
        <v>1123.75</v>
      </c>
      <c r="V14" s="40">
        <f>K14-U14</f>
        <v>7822.1539999999986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836.4</v>
      </c>
      <c r="K15" s="33">
        <f>SUM(I15+J15)</f>
        <v>7713.9439999999995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>SUM(O15+P15+Q15+R15+S15)</f>
        <v>0</v>
      </c>
      <c r="U15" s="36">
        <f>SUM(L15+M15+N15+O15+P15+Q15+R15+S15)</f>
        <v>923.10543999999993</v>
      </c>
      <c r="V15" s="40">
        <f>K15-U15</f>
        <v>6790.8385599999992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1394</v>
      </c>
      <c r="K16" s="33">
        <f>SUM(I16+J16)</f>
        <v>7644.3919999999998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>SUM(O16+P16+Q16+R16+S16)</f>
        <v>500</v>
      </c>
      <c r="U16" s="36">
        <f>SUM(L16+M16+N16+O16+P16+Q16+R16+S16)</f>
        <v>1277.2939200000001</v>
      </c>
      <c r="V16" s="40">
        <f>K16-U16</f>
        <v>6367.0980799999998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1394</v>
      </c>
      <c r="K17" s="33">
        <f>SUM(I17+J17)</f>
        <v>6854.4480000000003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>
        <v>625</v>
      </c>
      <c r="S17" s="33"/>
      <c r="T17" s="1">
        <f>SUM(O17+P17+Q17+R17+S17)</f>
        <v>625</v>
      </c>
      <c r="U17" s="36">
        <f>SUM(L17+M17+N17+O17+P17+Q17+R17+S17)</f>
        <v>1261.7444800000001</v>
      </c>
      <c r="V17" s="40">
        <f>K17-U17</f>
        <v>5592.70352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0">D19*1.1507</f>
        <v>709.36052200000006</v>
      </c>
      <c r="F19" s="39">
        <f t="shared" ref="F19:F23" si="1">E19</f>
        <v>709.36052200000006</v>
      </c>
      <c r="G19" s="34">
        <v>15.2</v>
      </c>
      <c r="H19" s="34">
        <v>15.2</v>
      </c>
      <c r="I19" s="33">
        <f t="shared" ref="I19:I23" si="2">D19*H19</f>
        <v>9370.1920000000009</v>
      </c>
      <c r="J19" s="33">
        <v>1394</v>
      </c>
      <c r="K19" s="33">
        <f>SUM(I19+J19)</f>
        <v>10764.192000000001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>SUM(O19+P19+Q19+R19+S19)</f>
        <v>0</v>
      </c>
      <c r="U19" s="36">
        <f>SUM(L19+M19+N19+O19+P19+Q19+R19+S19)</f>
        <v>1426.4</v>
      </c>
      <c r="V19" s="40">
        <f>K19-U19</f>
        <v>9337.7920000000013</v>
      </c>
      <c r="W19" s="42"/>
    </row>
    <row r="20" spans="1:23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0"/>
        <v>473.17934700000001</v>
      </c>
      <c r="F20" s="39">
        <f t="shared" si="1"/>
        <v>473.17934700000001</v>
      </c>
      <c r="G20" s="34">
        <v>15.2</v>
      </c>
      <c r="H20" s="34">
        <v>15.2</v>
      </c>
      <c r="I20" s="33">
        <f t="shared" si="2"/>
        <v>6250.3919999999998</v>
      </c>
      <c r="J20" s="33">
        <v>1672.8</v>
      </c>
      <c r="K20" s="33">
        <f>SUM(I20+J20)</f>
        <v>7923.192</v>
      </c>
      <c r="L20" s="36">
        <f>I20*1%</f>
        <v>62.503920000000001</v>
      </c>
      <c r="M20" s="33">
        <v>165.42</v>
      </c>
      <c r="N20" s="33">
        <v>562.54</v>
      </c>
      <c r="O20" s="33"/>
      <c r="P20" s="33">
        <v>20</v>
      </c>
      <c r="Q20" s="33">
        <f>I20*5%</f>
        <v>312.51960000000003</v>
      </c>
      <c r="R20" s="33"/>
      <c r="S20" s="33"/>
      <c r="T20" s="1">
        <f>SUM(O20+P20+Q20+R20+S20)</f>
        <v>332.51960000000003</v>
      </c>
      <c r="U20" s="36">
        <f>SUM(L20+M20+N20+O20+P20+Q20+R20+S20)</f>
        <v>1122.98352</v>
      </c>
      <c r="V20" s="40">
        <f>K20-U20</f>
        <v>6800.2084800000002</v>
      </c>
      <c r="W20" s="42"/>
    </row>
    <row r="21" spans="1:23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0"/>
        <v>473.17934700000001</v>
      </c>
      <c r="F21" s="39">
        <f t="shared" si="1"/>
        <v>473.17934700000001</v>
      </c>
      <c r="G21" s="34">
        <v>15.2</v>
      </c>
      <c r="H21" s="34">
        <v>15.2</v>
      </c>
      <c r="I21" s="33">
        <f t="shared" si="2"/>
        <v>6250.3919999999998</v>
      </c>
      <c r="J21" s="33">
        <v>836.4</v>
      </c>
      <c r="K21" s="33">
        <f>SUM(I21+J21)</f>
        <v>7086.7919999999995</v>
      </c>
      <c r="L21" s="36">
        <f>I21*1%</f>
        <v>62.503920000000001</v>
      </c>
      <c r="M21" s="33">
        <v>165.42</v>
      </c>
      <c r="N21" s="33">
        <v>562.54</v>
      </c>
      <c r="O21" s="33"/>
      <c r="P21" s="33"/>
      <c r="Q21" s="33"/>
      <c r="R21" s="33"/>
      <c r="S21" s="33"/>
      <c r="T21" s="1">
        <f>SUM(O21+P21+Q21+R21+S21)</f>
        <v>0</v>
      </c>
      <c r="U21" s="36">
        <f>SUM(L21+M21+N21+O21+P21+Q21+R21+S21)</f>
        <v>790.46391999999992</v>
      </c>
      <c r="V21" s="40">
        <f>K21-U21</f>
        <v>6296.3280799999993</v>
      </c>
      <c r="W21" s="42"/>
    </row>
    <row r="22" spans="1:23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0"/>
        <v>473.17934700000001</v>
      </c>
      <c r="F22" s="39">
        <f t="shared" si="1"/>
        <v>473.17934700000001</v>
      </c>
      <c r="G22" s="34">
        <v>15.2</v>
      </c>
      <c r="H22" s="34">
        <v>15.2</v>
      </c>
      <c r="I22" s="33">
        <f t="shared" si="2"/>
        <v>6250.3919999999998</v>
      </c>
      <c r="J22" s="33">
        <v>836.4</v>
      </c>
      <c r="K22" s="33">
        <f>SUM(I22+J22)</f>
        <v>7086.7919999999995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>SUM(O22+P22+Q22+R22+S22)</f>
        <v>0</v>
      </c>
      <c r="U22" s="36">
        <f>SUM(L22+M22+N22+O22+P22+Q22+R22+S22)</f>
        <v>790.46391999999992</v>
      </c>
      <c r="V22" s="40">
        <f>K22-U22</f>
        <v>6296.3280799999993</v>
      </c>
      <c r="W22" s="42"/>
    </row>
    <row r="23" spans="1:23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0"/>
        <v>422.88225</v>
      </c>
      <c r="F23" s="39">
        <f t="shared" si="1"/>
        <v>422.88225</v>
      </c>
      <c r="G23" s="34">
        <v>15.2</v>
      </c>
      <c r="H23" s="34">
        <v>15.2</v>
      </c>
      <c r="I23" s="33">
        <f t="shared" si="2"/>
        <v>5586</v>
      </c>
      <c r="J23" s="33">
        <v>1394</v>
      </c>
      <c r="K23" s="33">
        <f>SUM(I23+J23)</f>
        <v>6980</v>
      </c>
      <c r="L23" s="36">
        <f>I23*1%</f>
        <v>55.86</v>
      </c>
      <c r="M23" s="33">
        <v>147.84</v>
      </c>
      <c r="N23" s="33">
        <v>451.28</v>
      </c>
      <c r="O23" s="33"/>
      <c r="P23" s="33"/>
      <c r="Q23" s="33"/>
      <c r="R23" s="33"/>
      <c r="S23" s="33"/>
      <c r="T23" s="1">
        <f>SUM(O23+P23+Q23+R23+S23)</f>
        <v>0</v>
      </c>
      <c r="U23" s="36">
        <f>SUM(L23+M23+N23+O23+P23+Q23+R23+S23)</f>
        <v>654.98</v>
      </c>
      <c r="V23" s="40">
        <f>K23-U23</f>
        <v>6325.02</v>
      </c>
      <c r="W23" s="42"/>
    </row>
    <row r="24" spans="1:23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6"/>
      <c r="M24" s="33"/>
      <c r="N24" s="33"/>
      <c r="O24" s="33"/>
      <c r="P24" s="33"/>
      <c r="Q24" s="33"/>
      <c r="R24" s="33"/>
      <c r="S24" s="33"/>
      <c r="T24" s="1"/>
      <c r="U24" s="36"/>
      <c r="V24" s="40"/>
    </row>
    <row r="25" spans="1:23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1394</v>
      </c>
      <c r="K25" s="33">
        <f>SUM(I25+J25)</f>
        <v>8271.5439999999999</v>
      </c>
      <c r="L25" s="36">
        <f>I25*1%</f>
        <v>68.775440000000003</v>
      </c>
      <c r="M25" s="33">
        <v>182.02</v>
      </c>
      <c r="N25" s="33">
        <v>672.31</v>
      </c>
      <c r="O25" s="33"/>
      <c r="P25" s="33"/>
      <c r="Q25" s="33"/>
      <c r="R25" s="33"/>
      <c r="S25" s="33"/>
      <c r="T25" s="1">
        <f>SUM(O25+P25+Q25+R25+S25)</f>
        <v>0</v>
      </c>
      <c r="U25" s="36">
        <f>SUM(L25+M25+N25+O25+P25+Q25+R25+S25)</f>
        <v>923.10543999999993</v>
      </c>
      <c r="V25" s="40">
        <f>K25-U25</f>
        <v>7348.4385599999996</v>
      </c>
      <c r="W25" s="43"/>
    </row>
    <row r="26" spans="1:23" ht="27.95" customHeight="1" x14ac:dyDescent="0.25">
      <c r="A26" s="37"/>
      <c r="B26" s="30"/>
      <c r="C26" s="31" t="s">
        <v>57</v>
      </c>
      <c r="D26" s="5"/>
      <c r="E26" s="39"/>
      <c r="F26" s="39"/>
      <c r="G26" s="34"/>
      <c r="H26" s="34"/>
      <c r="I26" s="33"/>
      <c r="J26" s="33"/>
      <c r="K26" s="33"/>
      <c r="L26" s="36"/>
      <c r="M26" s="33"/>
      <c r="N26" s="33"/>
      <c r="O26" s="33"/>
      <c r="P26" s="33"/>
      <c r="Q26" s="33"/>
      <c r="R26" s="33"/>
      <c r="S26" s="33"/>
      <c r="T26" s="1"/>
      <c r="U26" s="36"/>
      <c r="V26" s="40"/>
      <c r="W26" s="47"/>
    </row>
    <row r="27" spans="1:23" ht="27.95" customHeight="1" x14ac:dyDescent="0.25">
      <c r="A27" s="37">
        <f>A25+1</f>
        <v>13</v>
      </c>
      <c r="B27" s="30" t="s">
        <v>58</v>
      </c>
      <c r="C27" s="38" t="s">
        <v>59</v>
      </c>
      <c r="D27" s="5">
        <v>449.98</v>
      </c>
      <c r="E27" s="39">
        <f>D27*1.1507</f>
        <v>517.79198600000007</v>
      </c>
      <c r="F27" s="39">
        <f>E27</f>
        <v>517.79198600000007</v>
      </c>
      <c r="G27" s="34">
        <v>15.2</v>
      </c>
      <c r="H27" s="34">
        <v>15.2</v>
      </c>
      <c r="I27" s="33">
        <f>D27*H27</f>
        <v>6839.6959999999999</v>
      </c>
      <c r="J27" s="33">
        <v>1394</v>
      </c>
      <c r="K27" s="33">
        <f>SUM(I27+J27)</f>
        <v>8233.6959999999999</v>
      </c>
      <c r="L27" s="36">
        <f>I27*1%</f>
        <v>68.396960000000007</v>
      </c>
      <c r="M27" s="33">
        <v>181.02</v>
      </c>
      <c r="N27" s="33">
        <v>665.52</v>
      </c>
      <c r="O27" s="33"/>
      <c r="P27" s="33">
        <v>20</v>
      </c>
      <c r="Q27" s="33">
        <f>I27*5%</f>
        <v>341.98480000000001</v>
      </c>
      <c r="R27" s="33"/>
      <c r="S27" s="33"/>
      <c r="T27" s="1">
        <f>SUM(O27+P27+Q27+R27+S27)</f>
        <v>361.98480000000001</v>
      </c>
      <c r="U27" s="36">
        <f>SUM(L27+M27+N27+O27+P27+Q27+R27+S27)</f>
        <v>1276.9217599999999</v>
      </c>
      <c r="V27" s="40">
        <f>K27-U27</f>
        <v>6956.7742399999997</v>
      </c>
      <c r="W27" s="48"/>
    </row>
    <row r="28" spans="1:23" ht="27.95" customHeight="1" x14ac:dyDescent="0.25">
      <c r="A28" s="37"/>
      <c r="B28" s="30"/>
      <c r="C28" s="31" t="s">
        <v>60</v>
      </c>
      <c r="D28" s="5"/>
      <c r="E28" s="39"/>
      <c r="F28" s="39"/>
      <c r="G28" s="34"/>
      <c r="H28" s="34"/>
      <c r="I28" s="33"/>
      <c r="J28" s="33"/>
      <c r="K28" s="33"/>
      <c r="L28" s="36"/>
      <c r="M28" s="33"/>
      <c r="N28" s="33"/>
      <c r="O28" s="33"/>
      <c r="P28" s="33"/>
      <c r="Q28" s="33"/>
      <c r="R28" s="33"/>
      <c r="S28" s="33"/>
      <c r="T28" s="1"/>
      <c r="U28" s="36"/>
      <c r="V28" s="40"/>
    </row>
    <row r="29" spans="1:23" ht="27.95" customHeight="1" x14ac:dyDescent="0.25">
      <c r="A29" s="37">
        <f>A27+1</f>
        <v>14</v>
      </c>
      <c r="B29" s="30" t="s">
        <v>272</v>
      </c>
      <c r="C29" s="38" t="s">
        <v>273</v>
      </c>
      <c r="D29" s="5">
        <v>475.86</v>
      </c>
      <c r="E29" s="39">
        <f t="shared" ref="E29:E34" si="3">D29*1.1507</f>
        <v>547.57210200000009</v>
      </c>
      <c r="F29" s="39">
        <f t="shared" ref="F29:F34" si="4">E29</f>
        <v>547.57210200000009</v>
      </c>
      <c r="G29" s="34">
        <v>15.2</v>
      </c>
      <c r="H29" s="34">
        <v>15.2</v>
      </c>
      <c r="I29" s="33">
        <f t="shared" ref="I29:I34" si="5">D29*H29</f>
        <v>7233.0720000000001</v>
      </c>
      <c r="J29" s="33">
        <v>1394</v>
      </c>
      <c r="K29" s="33">
        <f t="shared" ref="K29:K34" si="6">SUM(I29+J29)</f>
        <v>8627.0720000000001</v>
      </c>
      <c r="L29" s="36">
        <v>0</v>
      </c>
      <c r="M29" s="33">
        <v>181.02</v>
      </c>
      <c r="N29" s="33">
        <v>753.02</v>
      </c>
      <c r="O29" s="33"/>
      <c r="P29" s="33"/>
      <c r="Q29" s="33"/>
      <c r="R29" s="33"/>
      <c r="S29" s="33"/>
      <c r="T29" s="1">
        <f t="shared" ref="T29:T34" si="7">SUM(O29+P29+Q29+R29+S29)</f>
        <v>0</v>
      </c>
      <c r="U29" s="36">
        <f t="shared" ref="U29:U34" si="8">SUM(L29+M29+N29+O29+P29+Q29+R29+S29)</f>
        <v>934.04</v>
      </c>
      <c r="V29" s="40">
        <f t="shared" ref="V29:V34" si="9">K29-U29</f>
        <v>7693.0320000000002</v>
      </c>
      <c r="W29" s="41"/>
    </row>
    <row r="30" spans="1:23" ht="27.95" customHeight="1" x14ac:dyDescent="0.25">
      <c r="A30" s="37">
        <f>A29+1</f>
        <v>15</v>
      </c>
      <c r="B30" s="30" t="s">
        <v>61</v>
      </c>
      <c r="C30" s="38" t="s">
        <v>62</v>
      </c>
      <c r="D30" s="5">
        <v>475.86</v>
      </c>
      <c r="E30" s="39">
        <f t="shared" si="3"/>
        <v>547.57210200000009</v>
      </c>
      <c r="F30" s="39">
        <f t="shared" si="4"/>
        <v>547.57210200000009</v>
      </c>
      <c r="G30" s="34">
        <v>15.2</v>
      </c>
      <c r="H30" s="34">
        <v>15.2</v>
      </c>
      <c r="I30" s="33">
        <f t="shared" si="5"/>
        <v>7233.0720000000001</v>
      </c>
      <c r="J30" s="33">
        <v>1672.8</v>
      </c>
      <c r="K30" s="33">
        <f t="shared" si="6"/>
        <v>8905.8719999999994</v>
      </c>
      <c r="L30" s="36">
        <f>I30*1%</f>
        <v>72.330719999999999</v>
      </c>
      <c r="M30" s="33">
        <v>191.43</v>
      </c>
      <c r="N30" s="33">
        <v>736.02</v>
      </c>
      <c r="O30" s="33"/>
      <c r="P30" s="33">
        <v>20</v>
      </c>
      <c r="Q30" s="33">
        <f>I30*5%</f>
        <v>361.65360000000004</v>
      </c>
      <c r="R30" s="33"/>
      <c r="S30" s="33">
        <v>575</v>
      </c>
      <c r="T30" s="1">
        <f t="shared" si="7"/>
        <v>956.6536000000001</v>
      </c>
      <c r="U30" s="36">
        <f t="shared" si="8"/>
        <v>1956.4343200000001</v>
      </c>
      <c r="V30" s="40">
        <f t="shared" si="9"/>
        <v>6949.4376799999991</v>
      </c>
      <c r="W30" s="42"/>
    </row>
    <row r="31" spans="1:23" ht="27.95" customHeight="1" x14ac:dyDescent="0.25">
      <c r="A31" s="37">
        <f>A30+1</f>
        <v>16</v>
      </c>
      <c r="B31" s="30" t="s">
        <v>63</v>
      </c>
      <c r="C31" s="46" t="s">
        <v>64</v>
      </c>
      <c r="D31" s="5">
        <v>449.98</v>
      </c>
      <c r="E31" s="39">
        <f t="shared" si="3"/>
        <v>517.79198600000007</v>
      </c>
      <c r="F31" s="39">
        <f t="shared" si="4"/>
        <v>517.79198600000007</v>
      </c>
      <c r="G31" s="34">
        <v>15.2</v>
      </c>
      <c r="H31" s="34">
        <v>15.2</v>
      </c>
      <c r="I31" s="33">
        <f t="shared" si="5"/>
        <v>6839.6959999999999</v>
      </c>
      <c r="J31" s="33">
        <v>836.4</v>
      </c>
      <c r="K31" s="33">
        <f t="shared" si="6"/>
        <v>7676.0959999999995</v>
      </c>
      <c r="L31" s="36">
        <f>I31*1%</f>
        <v>68.396960000000007</v>
      </c>
      <c r="M31" s="33">
        <v>181.02</v>
      </c>
      <c r="N31" s="33">
        <v>665.52</v>
      </c>
      <c r="O31" s="33"/>
      <c r="P31" s="33"/>
      <c r="Q31" s="33"/>
      <c r="R31" s="33"/>
      <c r="S31" s="33"/>
      <c r="T31" s="1">
        <f t="shared" si="7"/>
        <v>0</v>
      </c>
      <c r="U31" s="36">
        <f t="shared" si="8"/>
        <v>914.93696</v>
      </c>
      <c r="V31" s="40">
        <f t="shared" si="9"/>
        <v>6761.1590399999995</v>
      </c>
      <c r="W31" s="42"/>
    </row>
    <row r="32" spans="1:23" ht="27.95" customHeight="1" x14ac:dyDescent="0.25">
      <c r="A32" s="37">
        <f>A31+1</f>
        <v>17</v>
      </c>
      <c r="B32" s="30" t="s">
        <v>67</v>
      </c>
      <c r="C32" s="38" t="s">
        <v>68</v>
      </c>
      <c r="D32" s="5">
        <v>449.98</v>
      </c>
      <c r="E32" s="39">
        <f t="shared" si="3"/>
        <v>517.79198600000007</v>
      </c>
      <c r="F32" s="39">
        <f t="shared" si="4"/>
        <v>517.79198600000007</v>
      </c>
      <c r="G32" s="34">
        <v>15.2</v>
      </c>
      <c r="H32" s="34">
        <v>15.2</v>
      </c>
      <c r="I32" s="33">
        <f t="shared" si="5"/>
        <v>6839.6959999999999</v>
      </c>
      <c r="J32" s="33">
        <v>1672.8</v>
      </c>
      <c r="K32" s="33">
        <f t="shared" si="6"/>
        <v>8512.4959999999992</v>
      </c>
      <c r="L32" s="36">
        <f>I32*1%</f>
        <v>68.396960000000007</v>
      </c>
      <c r="M32" s="33">
        <v>181.02</v>
      </c>
      <c r="N32" s="33">
        <v>665.52</v>
      </c>
      <c r="O32" s="33"/>
      <c r="P32" s="33">
        <v>20</v>
      </c>
      <c r="Q32" s="33">
        <f>I32*5%</f>
        <v>341.98480000000001</v>
      </c>
      <c r="R32" s="33"/>
      <c r="S32" s="33"/>
      <c r="T32" s="1">
        <f t="shared" si="7"/>
        <v>361.98480000000001</v>
      </c>
      <c r="U32" s="36">
        <f t="shared" si="8"/>
        <v>1276.9217599999999</v>
      </c>
      <c r="V32" s="40">
        <f t="shared" si="9"/>
        <v>7235.574239999999</v>
      </c>
      <c r="W32" s="42"/>
    </row>
    <row r="33" spans="1:23" ht="27.95" customHeight="1" x14ac:dyDescent="0.25">
      <c r="A33" s="37">
        <f>A32+1</f>
        <v>18</v>
      </c>
      <c r="B33" s="30" t="s">
        <v>69</v>
      </c>
      <c r="C33" s="38" t="s">
        <v>70</v>
      </c>
      <c r="D33" s="5">
        <v>449.98</v>
      </c>
      <c r="E33" s="39">
        <f t="shared" si="3"/>
        <v>517.79198600000007</v>
      </c>
      <c r="F33" s="39">
        <f t="shared" si="4"/>
        <v>517.79198600000007</v>
      </c>
      <c r="G33" s="34">
        <v>15.2</v>
      </c>
      <c r="H33" s="34">
        <v>15.2</v>
      </c>
      <c r="I33" s="33">
        <f t="shared" si="5"/>
        <v>6839.6959999999999</v>
      </c>
      <c r="J33" s="33">
        <v>1394</v>
      </c>
      <c r="K33" s="33">
        <f t="shared" si="6"/>
        <v>8233.6959999999999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7"/>
        <v>361.98480000000001</v>
      </c>
      <c r="U33" s="36">
        <f t="shared" si="8"/>
        <v>1276.9217599999999</v>
      </c>
      <c r="V33" s="40">
        <f t="shared" si="9"/>
        <v>6956.7742399999997</v>
      </c>
      <c r="W33" s="42"/>
    </row>
    <row r="34" spans="1:23" ht="27.95" customHeight="1" x14ac:dyDescent="0.25">
      <c r="A34" s="37">
        <f>A33+1</f>
        <v>19</v>
      </c>
      <c r="B34" s="30" t="s">
        <v>74</v>
      </c>
      <c r="C34" s="38" t="s">
        <v>75</v>
      </c>
      <c r="D34" s="5">
        <v>444.62</v>
      </c>
      <c r="E34" s="39">
        <f t="shared" si="3"/>
        <v>511.62423400000006</v>
      </c>
      <c r="F34" s="39">
        <f t="shared" si="4"/>
        <v>511.62423400000006</v>
      </c>
      <c r="G34" s="34">
        <v>15.2</v>
      </c>
      <c r="H34" s="34">
        <v>15.2</v>
      </c>
      <c r="I34" s="33">
        <f t="shared" si="5"/>
        <v>6758.2240000000002</v>
      </c>
      <c r="J34" s="33">
        <v>836.4</v>
      </c>
      <c r="K34" s="33">
        <f t="shared" si="6"/>
        <v>7594.6239999999998</v>
      </c>
      <c r="L34" s="36">
        <f>I34*1%</f>
        <v>67.582239999999999</v>
      </c>
      <c r="M34" s="33">
        <v>173.69</v>
      </c>
      <c r="N34" s="33">
        <v>650.91999999999996</v>
      </c>
      <c r="O34" s="33"/>
      <c r="P34" s="33">
        <v>20</v>
      </c>
      <c r="Q34" s="33">
        <f>I34*5%</f>
        <v>337.91120000000001</v>
      </c>
      <c r="R34" s="33"/>
      <c r="S34" s="33"/>
      <c r="T34" s="1">
        <f t="shared" si="7"/>
        <v>357.91120000000001</v>
      </c>
      <c r="U34" s="36">
        <f t="shared" si="8"/>
        <v>1250.1034399999999</v>
      </c>
      <c r="V34" s="40">
        <f t="shared" si="9"/>
        <v>6344.5205599999999</v>
      </c>
      <c r="W34" s="42"/>
    </row>
    <row r="35" spans="1:23" ht="27.95" customHeight="1" x14ac:dyDescent="0.25">
      <c r="A35" s="37"/>
      <c r="B35" s="30"/>
      <c r="C35" s="31" t="s">
        <v>73</v>
      </c>
      <c r="D35" s="5"/>
      <c r="E35" s="39"/>
      <c r="F35" s="39"/>
      <c r="G35" s="34"/>
      <c r="H35" s="34"/>
      <c r="I35" s="33"/>
      <c r="J35" s="33"/>
      <c r="K35" s="33"/>
      <c r="L35" s="36"/>
      <c r="M35" s="33"/>
      <c r="N35" s="33"/>
      <c r="O35" s="33"/>
      <c r="P35" s="33"/>
      <c r="Q35" s="33"/>
      <c r="R35" s="33"/>
      <c r="S35" s="33"/>
      <c r="T35" s="1"/>
      <c r="U35" s="36"/>
      <c r="V35" s="40"/>
    </row>
    <row r="36" spans="1:23" ht="27.95" customHeight="1" x14ac:dyDescent="0.25">
      <c r="A36" s="37">
        <f>A34+1</f>
        <v>20</v>
      </c>
      <c r="B36" s="30" t="s">
        <v>76</v>
      </c>
      <c r="C36" s="46" t="s">
        <v>77</v>
      </c>
      <c r="D36" s="5">
        <v>443.42</v>
      </c>
      <c r="E36" s="39">
        <f>D36*1.1507</f>
        <v>510.24339400000002</v>
      </c>
      <c r="F36" s="39">
        <f>E36</f>
        <v>510.24339400000002</v>
      </c>
      <c r="G36" s="34">
        <v>15.2</v>
      </c>
      <c r="H36" s="34">
        <v>15.2</v>
      </c>
      <c r="I36" s="33">
        <f>D36*H36</f>
        <v>6739.9840000000004</v>
      </c>
      <c r="J36" s="33">
        <v>836.4</v>
      </c>
      <c r="K36" s="33">
        <f>SUM(I36+J36)</f>
        <v>7576.384</v>
      </c>
      <c r="L36" s="36">
        <v>0</v>
      </c>
      <c r="M36" s="33">
        <v>178.38</v>
      </c>
      <c r="N36" s="33">
        <v>650.91999999999996</v>
      </c>
      <c r="O36" s="33"/>
      <c r="P36" s="33"/>
      <c r="Q36" s="33">
        <v>0</v>
      </c>
      <c r="R36" s="33"/>
      <c r="S36" s="33"/>
      <c r="T36" s="1">
        <f>SUM(O36+P36+Q36+R36+S36)</f>
        <v>0</v>
      </c>
      <c r="U36" s="36">
        <f>SUM(L36+M36+N36+O36+P36+Q36+R36+S36)</f>
        <v>829.3</v>
      </c>
      <c r="V36" s="40">
        <f>K36-U36</f>
        <v>6747.0839999999998</v>
      </c>
      <c r="W36" s="43"/>
    </row>
    <row r="37" spans="1:23" ht="27.95" customHeight="1" x14ac:dyDescent="0.25">
      <c r="A37" s="37">
        <f>A36+1</f>
        <v>21</v>
      </c>
      <c r="B37" s="30" t="s">
        <v>78</v>
      </c>
      <c r="C37" s="38" t="s">
        <v>79</v>
      </c>
      <c r="D37" s="5">
        <v>444.62</v>
      </c>
      <c r="E37" s="39">
        <f>D37*1.1507</f>
        <v>511.62423400000006</v>
      </c>
      <c r="F37" s="39">
        <f>E37</f>
        <v>511.62423400000006</v>
      </c>
      <c r="G37" s="34">
        <v>15.2</v>
      </c>
      <c r="H37" s="34">
        <v>15.2</v>
      </c>
      <c r="I37" s="33">
        <f>D37*H37</f>
        <v>6758.2240000000002</v>
      </c>
      <c r="J37" s="33">
        <v>1672.8</v>
      </c>
      <c r="K37" s="33">
        <f>SUM(I37+J37)</f>
        <v>8431.0239999999994</v>
      </c>
      <c r="L37" s="36">
        <f>I37*1%</f>
        <v>67.582239999999999</v>
      </c>
      <c r="M37" s="33">
        <v>178.86</v>
      </c>
      <c r="N37" s="33">
        <v>650.91999999999996</v>
      </c>
      <c r="O37" s="33"/>
      <c r="P37" s="33"/>
      <c r="Q37" s="33"/>
      <c r="R37" s="33"/>
      <c r="S37" s="33"/>
      <c r="T37" s="1">
        <f>SUM(O37+P37+Q37+R37+S37)</f>
        <v>0</v>
      </c>
      <c r="U37" s="36">
        <f>SUM(L37+M37+N37+O37+P37+Q37+R37+S37)</f>
        <v>897.36223999999993</v>
      </c>
      <c r="V37" s="40">
        <f>K37-U37</f>
        <v>7533.661759999999</v>
      </c>
      <c r="W37" s="48"/>
    </row>
    <row r="38" spans="1:23" ht="27.95" customHeight="1" x14ac:dyDescent="0.25">
      <c r="A38" s="37">
        <f>A37+1</f>
        <v>22</v>
      </c>
      <c r="B38" s="30" t="s">
        <v>80</v>
      </c>
      <c r="C38" s="49" t="s">
        <v>81</v>
      </c>
      <c r="D38" s="5">
        <v>378.29</v>
      </c>
      <c r="E38" s="39">
        <f>D38*1.1507</f>
        <v>435.29830300000003</v>
      </c>
      <c r="F38" s="39">
        <f>E38</f>
        <v>435.29830300000003</v>
      </c>
      <c r="G38" s="37">
        <v>15.2</v>
      </c>
      <c r="H38" s="34">
        <v>15.2</v>
      </c>
      <c r="I38" s="33">
        <f>D38*H38</f>
        <v>5750.0079999999998</v>
      </c>
      <c r="J38" s="33"/>
      <c r="K38" s="33">
        <f>SUM(I38+J38)</f>
        <v>5750.0079999999998</v>
      </c>
      <c r="L38" s="36">
        <f>I38*1%</f>
        <v>57.500079999999997</v>
      </c>
      <c r="M38" s="33">
        <v>144.27000000000001</v>
      </c>
      <c r="N38" s="33">
        <v>469.12</v>
      </c>
      <c r="O38" s="33"/>
      <c r="P38" s="33"/>
      <c r="Q38" s="33"/>
      <c r="R38" s="33"/>
      <c r="S38" s="33"/>
      <c r="T38" s="1">
        <f>SUM(O38+P38+Q38+R38+S38)</f>
        <v>0</v>
      </c>
      <c r="U38" s="36">
        <f>SUM(L38+M38+N38+O38+P38+Q38+R38+S38)</f>
        <v>670.89008000000001</v>
      </c>
      <c r="V38" s="40">
        <f>K38-U38</f>
        <v>5079.1179199999997</v>
      </c>
      <c r="W38" s="42"/>
    </row>
    <row r="39" spans="1:23" ht="27.95" customHeight="1" x14ac:dyDescent="0.25">
      <c r="A39" s="37"/>
      <c r="B39" s="30"/>
      <c r="C39" s="31" t="s">
        <v>82</v>
      </c>
      <c r="D39" s="5"/>
      <c r="E39" s="39"/>
      <c r="F39" s="39"/>
      <c r="G39" s="34"/>
      <c r="H39" s="34"/>
      <c r="I39" s="33"/>
      <c r="J39" s="33"/>
      <c r="K39" s="33"/>
      <c r="L39" s="36"/>
      <c r="M39" s="33"/>
      <c r="N39" s="33"/>
      <c r="O39" s="33"/>
      <c r="P39" s="33"/>
      <c r="Q39" s="33"/>
      <c r="R39" s="33"/>
      <c r="S39" s="33"/>
      <c r="T39" s="1"/>
      <c r="U39" s="36"/>
      <c r="V39" s="40"/>
      <c r="W39" s="50"/>
    </row>
    <row r="40" spans="1:23" ht="27.95" customHeight="1" x14ac:dyDescent="0.25">
      <c r="A40" s="37">
        <f>A38+1</f>
        <v>23</v>
      </c>
      <c r="B40" s="37" t="s">
        <v>83</v>
      </c>
      <c r="C40" s="36" t="s">
        <v>84</v>
      </c>
      <c r="D40" s="5">
        <v>443.42</v>
      </c>
      <c r="E40" s="39">
        <f>D40*1.1507</f>
        <v>510.24339400000002</v>
      </c>
      <c r="F40" s="39">
        <f>E40</f>
        <v>510.24339400000002</v>
      </c>
      <c r="G40" s="34">
        <v>15.2</v>
      </c>
      <c r="H40" s="34">
        <v>15.2</v>
      </c>
      <c r="I40" s="33">
        <f>D40*H40</f>
        <v>6739.9840000000004</v>
      </c>
      <c r="J40" s="33">
        <v>836.4</v>
      </c>
      <c r="K40" s="33">
        <f>SUM(I40+J40)</f>
        <v>7576.384</v>
      </c>
      <c r="L40" s="36">
        <v>0</v>
      </c>
      <c r="M40" s="33">
        <v>178.38</v>
      </c>
      <c r="N40" s="33">
        <v>647.66</v>
      </c>
      <c r="O40" s="33"/>
      <c r="P40" s="33"/>
      <c r="Q40" s="33"/>
      <c r="R40" s="33"/>
      <c r="S40" s="33"/>
      <c r="T40" s="1">
        <f>SUM(O40+P40+Q40+R40+S40)</f>
        <v>0</v>
      </c>
      <c r="U40" s="36">
        <f>SUM(L40+M40+N40+O40+P40+Q40+R40+S40)</f>
        <v>826.04</v>
      </c>
      <c r="V40" s="40">
        <f>K40-U40</f>
        <v>6750.3440000000001</v>
      </c>
      <c r="W40" s="42"/>
    </row>
    <row r="41" spans="1:23" ht="27.95" customHeight="1" x14ac:dyDescent="0.25">
      <c r="A41" s="37">
        <f>A40+1</f>
        <v>24</v>
      </c>
      <c r="B41" s="30" t="s">
        <v>85</v>
      </c>
      <c r="C41" s="38" t="s">
        <v>86</v>
      </c>
      <c r="D41" s="5">
        <v>449.98</v>
      </c>
      <c r="E41" s="39">
        <f>D41*1.1507</f>
        <v>517.79198600000007</v>
      </c>
      <c r="F41" s="39">
        <f>E41</f>
        <v>517.79198600000007</v>
      </c>
      <c r="G41" s="34">
        <v>15.2</v>
      </c>
      <c r="H41" s="34">
        <v>15.2</v>
      </c>
      <c r="I41" s="33">
        <f>D41*H41</f>
        <v>6839.6959999999999</v>
      </c>
      <c r="J41" s="33">
        <v>1394</v>
      </c>
      <c r="K41" s="33">
        <f>SUM(I41+J41)</f>
        <v>8233.6959999999999</v>
      </c>
      <c r="L41" s="36">
        <f>I41*1%</f>
        <v>68.396960000000007</v>
      </c>
      <c r="M41" s="33">
        <v>181.02</v>
      </c>
      <c r="N41" s="33">
        <v>665.52</v>
      </c>
      <c r="O41" s="33"/>
      <c r="P41" s="33">
        <v>20</v>
      </c>
      <c r="Q41" s="33">
        <f>I41*5%</f>
        <v>341.98480000000001</v>
      </c>
      <c r="R41" s="33"/>
      <c r="S41" s="33"/>
      <c r="T41" s="1">
        <f>SUM(O41+P41+Q41+R41+S41)</f>
        <v>361.98480000000001</v>
      </c>
      <c r="U41" s="36">
        <f>SUM(L41+M41+N41+O41+P41+Q41+R41+S41)</f>
        <v>1276.9217599999999</v>
      </c>
      <c r="V41" s="40">
        <f>K41-U41</f>
        <v>6956.7742399999997</v>
      </c>
      <c r="W41" s="48"/>
    </row>
    <row r="42" spans="1:23" ht="27.95" customHeight="1" x14ac:dyDescent="0.25">
      <c r="A42" s="37">
        <f>A41+1</f>
        <v>25</v>
      </c>
      <c r="B42" s="30" t="s">
        <v>87</v>
      </c>
      <c r="C42" s="38" t="s">
        <v>88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836.4</v>
      </c>
      <c r="K42" s="33">
        <f>SUM(I42+J42)</f>
        <v>7676.0959999999995</v>
      </c>
      <c r="L42" s="36">
        <f>I42*1%</f>
        <v>68.396960000000007</v>
      </c>
      <c r="M42" s="33">
        <v>181.02</v>
      </c>
      <c r="N42" s="33">
        <v>665.52</v>
      </c>
      <c r="O42" s="33"/>
      <c r="P42" s="33"/>
      <c r="Q42" s="33"/>
      <c r="R42" s="33"/>
      <c r="S42" s="33"/>
      <c r="T42" s="1">
        <f>SUM(O42+P42+Q42+R42+S42)</f>
        <v>0</v>
      </c>
      <c r="U42" s="36">
        <f>SUM(L42+M42+N42+O42+P42+Q42+R42+S42)</f>
        <v>914.93696</v>
      </c>
      <c r="V42" s="40">
        <f>K42-U42</f>
        <v>6761.1590399999995</v>
      </c>
      <c r="W42" s="42"/>
    </row>
    <row r="43" spans="1:23" ht="27.95" customHeight="1" x14ac:dyDescent="0.25">
      <c r="A43" s="37"/>
      <c r="B43" s="30"/>
      <c r="C43" s="31" t="s">
        <v>91</v>
      </c>
      <c r="D43" s="5"/>
      <c r="E43" s="39"/>
      <c r="F43" s="39"/>
      <c r="G43" s="34"/>
      <c r="H43" s="34"/>
      <c r="I43" s="33"/>
      <c r="J43" s="33"/>
      <c r="K43" s="33"/>
      <c r="L43" s="36"/>
      <c r="M43" s="33"/>
      <c r="N43" s="33"/>
      <c r="O43" s="33"/>
      <c r="P43" s="33"/>
      <c r="Q43" s="33"/>
      <c r="R43" s="33"/>
      <c r="S43" s="33"/>
      <c r="T43" s="1"/>
      <c r="U43" s="36"/>
      <c r="V43" s="40"/>
    </row>
    <row r="44" spans="1:23" ht="27.95" customHeight="1" x14ac:dyDescent="0.25">
      <c r="A44" s="37">
        <f>A42+1</f>
        <v>26</v>
      </c>
      <c r="B44" s="30" t="s">
        <v>92</v>
      </c>
      <c r="C44" s="38" t="s">
        <v>93</v>
      </c>
      <c r="D44" s="5">
        <v>443.42</v>
      </c>
      <c r="E44" s="39">
        <f>D44*1.1507</f>
        <v>510.24339400000002</v>
      </c>
      <c r="F44" s="39">
        <f>E44</f>
        <v>510.24339400000002</v>
      </c>
      <c r="G44" s="34">
        <v>15.2</v>
      </c>
      <c r="H44" s="34">
        <v>15.2</v>
      </c>
      <c r="I44" s="33">
        <f>D44*H44</f>
        <v>6739.9840000000004</v>
      </c>
      <c r="J44" s="33"/>
      <c r="K44" s="33">
        <f>SUM(I44+J44)</f>
        <v>6739.9840000000004</v>
      </c>
      <c r="L44" s="36">
        <v>0</v>
      </c>
      <c r="M44" s="33">
        <v>178.38</v>
      </c>
      <c r="N44" s="33">
        <v>647.66</v>
      </c>
      <c r="O44" s="33"/>
      <c r="P44" s="33"/>
      <c r="Q44" s="33"/>
      <c r="R44" s="33">
        <v>1000</v>
      </c>
      <c r="S44" s="33"/>
      <c r="T44" s="1">
        <f>SUM(O44+P44+Q44+R44+S44)</f>
        <v>1000</v>
      </c>
      <c r="U44" s="36">
        <f>SUM(L44+M44+N44+O44+P44+Q44+R44+S44)</f>
        <v>1826.04</v>
      </c>
      <c r="V44" s="40">
        <f>K44-U44</f>
        <v>4913.9440000000004</v>
      </c>
      <c r="W44" s="42"/>
    </row>
    <row r="45" spans="1:23" ht="27.95" customHeight="1" x14ac:dyDescent="0.25">
      <c r="A45" s="37">
        <f>A44+1</f>
        <v>27</v>
      </c>
      <c r="B45" s="30" t="s">
        <v>94</v>
      </c>
      <c r="C45" s="38" t="s">
        <v>326</v>
      </c>
      <c r="D45" s="5">
        <v>388.48</v>
      </c>
      <c r="E45" s="39">
        <f>D45*1.1507</f>
        <v>447.02393600000005</v>
      </c>
      <c r="F45" s="39">
        <f>E45</f>
        <v>447.02393600000005</v>
      </c>
      <c r="G45" s="34">
        <v>15.2</v>
      </c>
      <c r="H45" s="34">
        <v>15.2</v>
      </c>
      <c r="I45" s="33">
        <f>D45*H45</f>
        <v>5904.8959999999997</v>
      </c>
      <c r="J45" s="33">
        <v>1672.8</v>
      </c>
      <c r="K45" s="33">
        <f>SUM(I45+J45)</f>
        <v>7577.6959999999999</v>
      </c>
      <c r="L45" s="36">
        <v>56.24</v>
      </c>
      <c r="M45" s="33">
        <v>156.28</v>
      </c>
      <c r="N45" s="33">
        <v>507.26</v>
      </c>
      <c r="O45" s="33"/>
      <c r="P45" s="33">
        <v>20</v>
      </c>
      <c r="Q45" s="33">
        <f>I45*5%</f>
        <v>295.2448</v>
      </c>
      <c r="R45" s="33"/>
      <c r="S45" s="33"/>
      <c r="T45" s="1">
        <f>SUM(O45+P45+Q45+R45+S45)</f>
        <v>315.2448</v>
      </c>
      <c r="U45" s="36">
        <f>SUM(L45+M45+N45+O45+P45+Q45+R45+S45)</f>
        <v>1035.0247999999999</v>
      </c>
      <c r="V45" s="40">
        <f>K45-U45</f>
        <v>6542.6711999999998</v>
      </c>
      <c r="W45" s="42"/>
    </row>
    <row r="46" spans="1:23" ht="27.95" customHeight="1" x14ac:dyDescent="0.25">
      <c r="A46" s="37">
        <f>A45+1</f>
        <v>28</v>
      </c>
      <c r="B46" s="30" t="s">
        <v>95</v>
      </c>
      <c r="C46" s="38" t="s">
        <v>96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1394</v>
      </c>
      <c r="K46" s="33">
        <f>SUM(I46+J46)</f>
        <v>7298.8959999999997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>
        <v>394</v>
      </c>
      <c r="T46" s="1">
        <f>SUM(O46+P46+Q46+R46+S46)</f>
        <v>709.24479999999994</v>
      </c>
      <c r="U46" s="36">
        <f>SUM(L46+M46+N46+O46+P46+Q46+R46+S46)</f>
        <v>1429.0247999999999</v>
      </c>
      <c r="V46" s="40">
        <f>K46-U46</f>
        <v>5869.8711999999996</v>
      </c>
      <c r="W46" s="42"/>
    </row>
    <row r="47" spans="1:23" ht="27.95" customHeight="1" x14ac:dyDescent="0.25">
      <c r="A47" s="37">
        <f>A46+1</f>
        <v>29</v>
      </c>
      <c r="B47" s="30" t="s">
        <v>97</v>
      </c>
      <c r="C47" s="38" t="s">
        <v>98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1394</v>
      </c>
      <c r="K47" s="33">
        <f>SUM(I47+J47)</f>
        <v>7298.8959999999997</v>
      </c>
      <c r="L47" s="36">
        <f>I47*1%</f>
        <v>59.048960000000001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>SUM(O47+P47+Q47+R47+S47)</f>
        <v>315.2448</v>
      </c>
      <c r="U47" s="36">
        <f>SUM(L47+M47+N47+O47+P47+Q47+R47+S47)</f>
        <v>1037.83376</v>
      </c>
      <c r="V47" s="40">
        <f>K47-U47</f>
        <v>6261.0622399999993</v>
      </c>
      <c r="W47" s="42"/>
    </row>
    <row r="48" spans="1:23" ht="27.95" customHeight="1" x14ac:dyDescent="0.25">
      <c r="A48" s="37"/>
      <c r="B48" s="30"/>
      <c r="C48" s="31" t="s">
        <v>99</v>
      </c>
      <c r="D48" s="5"/>
      <c r="E48" s="39"/>
      <c r="F48" s="39"/>
      <c r="G48" s="34"/>
      <c r="H48" s="34"/>
      <c r="I48" s="33"/>
      <c r="J48" s="33"/>
      <c r="K48" s="33"/>
      <c r="L48" s="36"/>
      <c r="M48" s="33"/>
      <c r="N48" s="33"/>
      <c r="O48" s="33"/>
      <c r="P48" s="33"/>
      <c r="Q48" s="33"/>
      <c r="R48" s="33"/>
      <c r="S48" s="33"/>
      <c r="T48" s="1"/>
      <c r="U48" s="36"/>
      <c r="V48" s="40"/>
    </row>
    <row r="49" spans="1:23" ht="27.95" customHeight="1" x14ac:dyDescent="0.25">
      <c r="A49" s="37">
        <f>A47+1</f>
        <v>30</v>
      </c>
      <c r="B49" s="30" t="s">
        <v>100</v>
      </c>
      <c r="C49" s="38" t="s">
        <v>101</v>
      </c>
      <c r="D49" s="5">
        <v>419.62</v>
      </c>
      <c r="E49" s="39">
        <f>D49*1.1507</f>
        <v>482.85673400000002</v>
      </c>
      <c r="F49" s="39">
        <f>E49</f>
        <v>482.85673400000002</v>
      </c>
      <c r="G49" s="34">
        <v>15.2</v>
      </c>
      <c r="H49" s="34">
        <v>15.2</v>
      </c>
      <c r="I49" s="33">
        <f>D49*H49</f>
        <v>6378.2240000000002</v>
      </c>
      <c r="J49" s="33"/>
      <c r="K49" s="33">
        <f>SUM(I49+J49)</f>
        <v>6378.2240000000002</v>
      </c>
      <c r="L49" s="36">
        <v>0</v>
      </c>
      <c r="M49" s="33">
        <v>168.81</v>
      </c>
      <c r="N49" s="33">
        <v>582.99</v>
      </c>
      <c r="O49" s="33"/>
      <c r="P49" s="33"/>
      <c r="Q49" s="33"/>
      <c r="R49" s="33">
        <v>500</v>
      </c>
      <c r="S49" s="33"/>
      <c r="T49" s="1">
        <f>SUM(O49+P49+Q49+R49+S49)</f>
        <v>500</v>
      </c>
      <c r="U49" s="36">
        <f>SUM(L49+M49+N49+O49+P49+Q49+R49+S49)</f>
        <v>1251.8</v>
      </c>
      <c r="V49" s="40">
        <f>K49-U49</f>
        <v>5126.424</v>
      </c>
      <c r="W49" s="42"/>
    </row>
    <row r="50" spans="1:23" ht="27.95" customHeight="1" x14ac:dyDescent="0.25">
      <c r="A50" s="37">
        <f>A49+1</f>
        <v>31</v>
      </c>
      <c r="B50" s="30" t="s">
        <v>330</v>
      </c>
      <c r="C50" s="38" t="s">
        <v>331</v>
      </c>
      <c r="D50" s="5">
        <v>267.25</v>
      </c>
      <c r="E50" s="39">
        <f>D50*1.1507</f>
        <v>307.52457500000003</v>
      </c>
      <c r="F50" s="39">
        <f>E50</f>
        <v>307.52457500000003</v>
      </c>
      <c r="G50" s="34">
        <v>15.2</v>
      </c>
      <c r="H50" s="34">
        <v>15.2</v>
      </c>
      <c r="I50" s="33">
        <f>D50*H50</f>
        <v>4062.2</v>
      </c>
      <c r="J50" s="33"/>
      <c r="K50" s="33">
        <f>SUM(I50+J50)</f>
        <v>4062.2</v>
      </c>
      <c r="L50" s="36">
        <v>0</v>
      </c>
      <c r="M50" s="33">
        <v>107.51</v>
      </c>
      <c r="N50" s="33">
        <v>466.89</v>
      </c>
      <c r="O50" s="33"/>
      <c r="P50" s="33"/>
      <c r="Q50" s="33"/>
      <c r="R50" s="33"/>
      <c r="S50" s="33"/>
      <c r="T50" s="1">
        <f>SUM(O50+P50+Q50+R50+S50)</f>
        <v>0</v>
      </c>
      <c r="U50" s="36">
        <f>SUM(L50+M50+N50+O50+P50+Q50+R50+S50)</f>
        <v>574.4</v>
      </c>
      <c r="V50" s="40">
        <f>K50-U50</f>
        <v>3487.7999999999997</v>
      </c>
      <c r="W50" s="42"/>
    </row>
    <row r="51" spans="1:23" ht="27.95" customHeight="1" x14ac:dyDescent="0.25">
      <c r="A51" s="37">
        <f>A50+1</f>
        <v>32</v>
      </c>
      <c r="B51" s="30" t="s">
        <v>104</v>
      </c>
      <c r="C51" s="38" t="s">
        <v>105</v>
      </c>
      <c r="D51" s="5">
        <v>168</v>
      </c>
      <c r="E51" s="39">
        <f>D51*1.1507</f>
        <v>193.3176</v>
      </c>
      <c r="F51" s="39">
        <f>E51</f>
        <v>193.3176</v>
      </c>
      <c r="G51" s="34">
        <v>15.2</v>
      </c>
      <c r="H51" s="34">
        <v>15.2</v>
      </c>
      <c r="I51" s="33">
        <f>D51*H51</f>
        <v>2553.6</v>
      </c>
      <c r="J51" s="33">
        <v>1394</v>
      </c>
      <c r="K51" s="33">
        <f>SUM(I51+J51)</f>
        <v>3947.6</v>
      </c>
      <c r="L51" s="36">
        <f>I51*1%</f>
        <v>25.536000000000001</v>
      </c>
      <c r="M51" s="33">
        <v>0</v>
      </c>
      <c r="N51" s="33"/>
      <c r="O51" s="33"/>
      <c r="P51" s="33">
        <v>20</v>
      </c>
      <c r="Q51" s="33">
        <f>I51*5%</f>
        <v>127.68</v>
      </c>
      <c r="R51" s="33"/>
      <c r="S51" s="33"/>
      <c r="T51" s="1">
        <f>SUM(O51+P51+Q51+R51+S51)</f>
        <v>147.68</v>
      </c>
      <c r="U51" s="36">
        <f>SUM(L51+M51+N51+O51+P51+Q51+R51+S51)</f>
        <v>173.21600000000001</v>
      </c>
      <c r="V51" s="40">
        <f>K51-U51</f>
        <v>3774.384</v>
      </c>
      <c r="W51" s="42"/>
    </row>
    <row r="52" spans="1:23" ht="27.95" customHeight="1" x14ac:dyDescent="0.25">
      <c r="A52" s="37">
        <f>A51+1</f>
        <v>33</v>
      </c>
      <c r="B52" s="30" t="s">
        <v>106</v>
      </c>
      <c r="C52" s="38" t="s">
        <v>107</v>
      </c>
      <c r="D52" s="5">
        <v>136.5</v>
      </c>
      <c r="E52" s="39">
        <f>D52*1.1507</f>
        <v>157.07055</v>
      </c>
      <c r="F52" s="39">
        <f>E52</f>
        <v>157.07055</v>
      </c>
      <c r="G52" s="34">
        <v>15.2</v>
      </c>
      <c r="H52" s="34">
        <v>15.2</v>
      </c>
      <c r="I52" s="33">
        <f>D52*H52</f>
        <v>2074.7999999999997</v>
      </c>
      <c r="J52" s="33">
        <v>1394</v>
      </c>
      <c r="K52" s="33">
        <f>SUM(I52+J52)</f>
        <v>3468.7999999999997</v>
      </c>
      <c r="L52" s="36">
        <f>I52*1%</f>
        <v>20.747999999999998</v>
      </c>
      <c r="M52" s="33">
        <v>0</v>
      </c>
      <c r="N52" s="33"/>
      <c r="O52" s="33"/>
      <c r="P52" s="33">
        <v>20</v>
      </c>
      <c r="Q52" s="33">
        <f>I52*5%</f>
        <v>103.74</v>
      </c>
      <c r="R52" s="33"/>
      <c r="S52" s="33"/>
      <c r="T52" s="1">
        <f>SUM(O52+P52+Q52+R52+S52)</f>
        <v>123.74</v>
      </c>
      <c r="U52" s="36">
        <f>SUM(L52+M52+N52+O52+P52+Q52+R52+S52)</f>
        <v>144.488</v>
      </c>
      <c r="V52" s="40">
        <f>K52-U52</f>
        <v>3324.3119999999999</v>
      </c>
      <c r="W52" s="42"/>
    </row>
    <row r="53" spans="1:23" ht="27.95" customHeight="1" x14ac:dyDescent="0.25">
      <c r="A53" s="37">
        <f>A52+1</f>
        <v>34</v>
      </c>
      <c r="B53" s="30" t="s">
        <v>305</v>
      </c>
      <c r="C53" s="38" t="s">
        <v>306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/>
      <c r="K53" s="33">
        <f>SUM(I53+J53)</f>
        <v>2553.6</v>
      </c>
      <c r="L53" s="36">
        <f>I53*1%</f>
        <v>25.536000000000001</v>
      </c>
      <c r="M53" s="33">
        <v>0</v>
      </c>
      <c r="N53" s="33"/>
      <c r="O53" s="33"/>
      <c r="P53" s="33">
        <v>20</v>
      </c>
      <c r="Q53" s="33">
        <f>I53*5%</f>
        <v>127.68</v>
      </c>
      <c r="R53" s="33"/>
      <c r="S53" s="33">
        <v>575</v>
      </c>
      <c r="T53" s="1">
        <f>SUM(O53+P53+Q53+R53+S53)</f>
        <v>722.68000000000006</v>
      </c>
      <c r="U53" s="36">
        <f>SUM(L53+M53+N53+O53+P53+Q53+R53+S53)</f>
        <v>748.21600000000001</v>
      </c>
      <c r="V53" s="40">
        <f>K53-U53</f>
        <v>1805.384</v>
      </c>
      <c r="W53" s="42"/>
    </row>
    <row r="54" spans="1:23" ht="27.95" customHeight="1" x14ac:dyDescent="0.25">
      <c r="A54" s="37"/>
      <c r="B54" s="30"/>
      <c r="C54" s="31" t="s">
        <v>108</v>
      </c>
      <c r="D54" s="5"/>
      <c r="E54" s="39"/>
      <c r="F54" s="39"/>
      <c r="G54" s="34"/>
      <c r="H54" s="34"/>
      <c r="I54" s="33"/>
      <c r="J54" s="33"/>
      <c r="K54" s="33"/>
      <c r="L54" s="36"/>
      <c r="M54" s="33"/>
      <c r="N54" s="33"/>
      <c r="O54" s="33"/>
      <c r="P54" s="33"/>
      <c r="Q54" s="33"/>
      <c r="R54" s="33"/>
      <c r="S54" s="33"/>
      <c r="T54" s="1"/>
      <c r="U54" s="36"/>
      <c r="V54" s="40"/>
    </row>
    <row r="55" spans="1:23" ht="27.95" customHeight="1" x14ac:dyDescent="0.25">
      <c r="A55" s="37">
        <f>A53+1</f>
        <v>35</v>
      </c>
      <c r="B55" s="30" t="s">
        <v>89</v>
      </c>
      <c r="C55" s="38" t="s">
        <v>90</v>
      </c>
      <c r="D55" s="5">
        <v>449.98</v>
      </c>
      <c r="E55" s="39">
        <f>D55*1.1507</f>
        <v>517.79198600000007</v>
      </c>
      <c r="F55" s="39">
        <f t="shared" ref="F55:F70" si="10">E55</f>
        <v>517.79198600000007</v>
      </c>
      <c r="G55" s="34">
        <v>15.2</v>
      </c>
      <c r="H55" s="34">
        <v>15.2</v>
      </c>
      <c r="I55" s="33">
        <f>D55*H55</f>
        <v>6839.6959999999999</v>
      </c>
      <c r="J55" s="33">
        <v>1394</v>
      </c>
      <c r="K55" s="33">
        <f t="shared" ref="K55:K70" si="11">SUM(I55+J55)</f>
        <v>8233.6959999999999</v>
      </c>
      <c r="L55" s="36">
        <v>0</v>
      </c>
      <c r="M55" s="33">
        <v>181.02</v>
      </c>
      <c r="N55" s="33">
        <v>665.03</v>
      </c>
      <c r="O55" s="33"/>
      <c r="P55" s="33"/>
      <c r="Q55" s="33"/>
      <c r="R55" s="33"/>
      <c r="S55" s="33"/>
      <c r="T55" s="1">
        <f t="shared" ref="T55:T70" si="12">SUM(O55+P55+Q55+R55+S55)</f>
        <v>0</v>
      </c>
      <c r="U55" s="36">
        <f t="shared" ref="U55:U70" si="13">SUM(L55+M55+N55+O55+P55+Q55+R55+S55)</f>
        <v>846.05</v>
      </c>
      <c r="V55" s="40">
        <f t="shared" ref="V55:V70" si="14">K55-U55</f>
        <v>7387.6459999999997</v>
      </c>
      <c r="W55" s="42"/>
    </row>
    <row r="56" spans="1:23" ht="27.95" customHeight="1" x14ac:dyDescent="0.25">
      <c r="A56" s="37">
        <f>A55+1</f>
        <v>36</v>
      </c>
      <c r="B56" s="30" t="s">
        <v>109</v>
      </c>
      <c r="C56" s="38" t="s">
        <v>110</v>
      </c>
      <c r="D56" s="5">
        <v>426.58</v>
      </c>
      <c r="E56" s="39">
        <f t="shared" ref="E56:E70" si="15">D56*1.1507</f>
        <v>490.86560600000001</v>
      </c>
      <c r="F56" s="39">
        <f t="shared" si="10"/>
        <v>490.86560600000001</v>
      </c>
      <c r="G56" s="34">
        <v>15.2</v>
      </c>
      <c r="H56" s="34">
        <v>15.2</v>
      </c>
      <c r="I56" s="33">
        <f t="shared" ref="I56:I70" si="16">D56*H56</f>
        <v>6484.0159999999996</v>
      </c>
      <c r="J56" s="33">
        <v>1951.6</v>
      </c>
      <c r="K56" s="33">
        <f t="shared" si="11"/>
        <v>8435.616</v>
      </c>
      <c r="L56" s="36">
        <f>I56*1%</f>
        <v>64.840159999999997</v>
      </c>
      <c r="M56" s="33">
        <v>163.27000000000001</v>
      </c>
      <c r="N56" s="33">
        <v>599.91999999999996</v>
      </c>
      <c r="O56" s="33"/>
      <c r="P56" s="33"/>
      <c r="Q56" s="33"/>
      <c r="R56" s="33"/>
      <c r="S56" s="33"/>
      <c r="T56" s="1">
        <f t="shared" si="12"/>
        <v>0</v>
      </c>
      <c r="U56" s="36">
        <f t="shared" si="13"/>
        <v>828.03016000000002</v>
      </c>
      <c r="V56" s="40">
        <f t="shared" si="14"/>
        <v>7607.5858399999997</v>
      </c>
      <c r="W56" s="42"/>
    </row>
    <row r="57" spans="1:23" ht="27.95" customHeight="1" x14ac:dyDescent="0.25">
      <c r="A57" s="37">
        <f t="shared" ref="A57:A68" si="17">A56+1</f>
        <v>37</v>
      </c>
      <c r="B57" s="30" t="s">
        <v>111</v>
      </c>
      <c r="C57" s="38" t="s">
        <v>112</v>
      </c>
      <c r="D57" s="5">
        <v>426.58</v>
      </c>
      <c r="E57" s="39">
        <f t="shared" si="15"/>
        <v>490.86560600000001</v>
      </c>
      <c r="F57" s="39">
        <f t="shared" si="10"/>
        <v>490.86560600000001</v>
      </c>
      <c r="G57" s="34">
        <v>15.2</v>
      </c>
      <c r="H57" s="34">
        <v>15.2</v>
      </c>
      <c r="I57" s="33">
        <f t="shared" si="16"/>
        <v>6484.0159999999996</v>
      </c>
      <c r="J57" s="33">
        <v>836.4</v>
      </c>
      <c r="K57" s="33">
        <f t="shared" si="11"/>
        <v>7320.4159999999993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>
        <v>20</v>
      </c>
      <c r="Q57" s="33">
        <f>I57*5%</f>
        <v>324.20080000000002</v>
      </c>
      <c r="R57" s="33"/>
      <c r="S57" s="33">
        <v>575</v>
      </c>
      <c r="T57" s="1">
        <f t="shared" si="12"/>
        <v>919.20080000000007</v>
      </c>
      <c r="U57" s="36">
        <f t="shared" si="13"/>
        <v>1747.2309600000001</v>
      </c>
      <c r="V57" s="40">
        <f t="shared" si="14"/>
        <v>5573.1850399999994</v>
      </c>
      <c r="W57" s="42"/>
    </row>
    <row r="58" spans="1:23" ht="27.95" customHeight="1" x14ac:dyDescent="0.25">
      <c r="A58" s="37">
        <f t="shared" si="17"/>
        <v>38</v>
      </c>
      <c r="B58" s="30" t="s">
        <v>113</v>
      </c>
      <c r="C58" s="38" t="s">
        <v>114</v>
      </c>
      <c r="D58" s="5">
        <v>426.58</v>
      </c>
      <c r="E58" s="39">
        <f t="shared" si="15"/>
        <v>490.86560600000001</v>
      </c>
      <c r="F58" s="39">
        <f t="shared" si="10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1394</v>
      </c>
      <c r="K58" s="33">
        <f t="shared" si="11"/>
        <v>7878.0159999999996</v>
      </c>
      <c r="L58" s="36">
        <v>0</v>
      </c>
      <c r="M58" s="33">
        <v>171.61</v>
      </c>
      <c r="N58" s="33">
        <v>599.91999999999996</v>
      </c>
      <c r="O58" s="33"/>
      <c r="P58" s="33"/>
      <c r="Q58" s="33"/>
      <c r="R58" s="33"/>
      <c r="S58" s="33"/>
      <c r="T58" s="1">
        <f t="shared" si="12"/>
        <v>0</v>
      </c>
      <c r="U58" s="36">
        <f t="shared" si="13"/>
        <v>771.53</v>
      </c>
      <c r="V58" s="40">
        <f t="shared" si="14"/>
        <v>7106.4859999999999</v>
      </c>
      <c r="W58" s="42"/>
    </row>
    <row r="59" spans="1:23" ht="27.95" customHeight="1" x14ac:dyDescent="0.25">
      <c r="A59" s="37">
        <f t="shared" si="17"/>
        <v>39</v>
      </c>
      <c r="B59" s="30" t="s">
        <v>115</v>
      </c>
      <c r="C59" s="38" t="s">
        <v>116</v>
      </c>
      <c r="D59" s="5">
        <v>426.58</v>
      </c>
      <c r="E59" s="39">
        <f t="shared" si="15"/>
        <v>490.86560600000001</v>
      </c>
      <c r="F59" s="39">
        <f t="shared" si="10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836.4</v>
      </c>
      <c r="K59" s="33">
        <f t="shared" si="11"/>
        <v>7320.4159999999993</v>
      </c>
      <c r="L59" s="36">
        <f t="shared" ref="L59:L70" si="18">I59*1%</f>
        <v>64.840159999999997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2"/>
        <v>0</v>
      </c>
      <c r="U59" s="36">
        <f t="shared" si="13"/>
        <v>836.37015999999994</v>
      </c>
      <c r="V59" s="40">
        <f t="shared" si="14"/>
        <v>6484.0458399999989</v>
      </c>
      <c r="W59" s="42"/>
    </row>
    <row r="60" spans="1:23" ht="27.95" customHeight="1" x14ac:dyDescent="0.25">
      <c r="A60" s="37">
        <f t="shared" si="17"/>
        <v>40</v>
      </c>
      <c r="B60" s="30" t="s">
        <v>117</v>
      </c>
      <c r="C60" s="38" t="s">
        <v>118</v>
      </c>
      <c r="D60" s="5">
        <v>426.58</v>
      </c>
      <c r="E60" s="39">
        <f t="shared" si="15"/>
        <v>490.86560600000001</v>
      </c>
      <c r="F60" s="39">
        <f t="shared" si="10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836.4</v>
      </c>
      <c r="K60" s="33">
        <f t="shared" si="11"/>
        <v>7320.4159999999993</v>
      </c>
      <c r="L60" s="36">
        <f t="shared" si="18"/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2"/>
        <v>0</v>
      </c>
      <c r="U60" s="36">
        <f t="shared" si="13"/>
        <v>836.37015999999994</v>
      </c>
      <c r="V60" s="40">
        <f t="shared" si="14"/>
        <v>6484.0458399999989</v>
      </c>
      <c r="W60" s="42"/>
    </row>
    <row r="61" spans="1:23" ht="27.95" customHeight="1" x14ac:dyDescent="0.25">
      <c r="A61" s="37">
        <f>A60+1</f>
        <v>41</v>
      </c>
      <c r="B61" s="37" t="s">
        <v>283</v>
      </c>
      <c r="C61" s="46" t="s">
        <v>284</v>
      </c>
      <c r="D61" s="5">
        <v>426.58</v>
      </c>
      <c r="E61" s="39">
        <f>D61*1.1507</f>
        <v>490.86560600000001</v>
      </c>
      <c r="F61" s="39">
        <f t="shared" si="10"/>
        <v>490.86560600000001</v>
      </c>
      <c r="G61" s="34">
        <v>15.2</v>
      </c>
      <c r="H61" s="34">
        <v>15.2</v>
      </c>
      <c r="I61" s="33">
        <f>D61*H61</f>
        <v>6484.0159999999996</v>
      </c>
      <c r="J61" s="33"/>
      <c r="K61" s="33">
        <f t="shared" si="11"/>
        <v>6484.0159999999996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>
        <v>1000</v>
      </c>
      <c r="S61" s="33"/>
      <c r="T61" s="1">
        <f t="shared" si="12"/>
        <v>1000</v>
      </c>
      <c r="U61" s="36">
        <f t="shared" si="13"/>
        <v>1836.3701599999999</v>
      </c>
      <c r="V61" s="40">
        <f t="shared" si="14"/>
        <v>4647.6458399999992</v>
      </c>
      <c r="W61" s="42"/>
    </row>
    <row r="62" spans="1:23" ht="27.95" customHeight="1" x14ac:dyDescent="0.25">
      <c r="A62" s="37">
        <f>A61+1</f>
        <v>42</v>
      </c>
      <c r="B62" s="30" t="s">
        <v>119</v>
      </c>
      <c r="C62" s="38" t="s">
        <v>120</v>
      </c>
      <c r="D62" s="5">
        <v>302.82</v>
      </c>
      <c r="E62" s="39">
        <f t="shared" si="15"/>
        <v>348.45497399999999</v>
      </c>
      <c r="F62" s="39">
        <f t="shared" si="10"/>
        <v>348.45497399999999</v>
      </c>
      <c r="G62" s="34">
        <v>15.2</v>
      </c>
      <c r="H62" s="34">
        <v>15.2</v>
      </c>
      <c r="I62" s="33">
        <f t="shared" si="16"/>
        <v>4602.8639999999996</v>
      </c>
      <c r="J62" s="33">
        <v>2230.4</v>
      </c>
      <c r="K62" s="33">
        <f t="shared" si="11"/>
        <v>6833.2639999999992</v>
      </c>
      <c r="L62" s="36">
        <f t="shared" si="18"/>
        <v>46.028639999999996</v>
      </c>
      <c r="M62" s="33">
        <v>121.82</v>
      </c>
      <c r="N62" s="33">
        <v>344.31</v>
      </c>
      <c r="O62" s="33"/>
      <c r="P62" s="33"/>
      <c r="Q62" s="33"/>
      <c r="R62" s="33"/>
      <c r="S62" s="33"/>
      <c r="T62" s="1">
        <f t="shared" si="12"/>
        <v>0</v>
      </c>
      <c r="U62" s="36">
        <f t="shared" si="13"/>
        <v>512.15863999999999</v>
      </c>
      <c r="V62" s="40">
        <f t="shared" si="14"/>
        <v>6321.1053599999996</v>
      </c>
      <c r="W62" s="42"/>
    </row>
    <row r="63" spans="1:23" ht="27.95" customHeight="1" x14ac:dyDescent="0.25">
      <c r="A63" s="37">
        <f t="shared" si="17"/>
        <v>43</v>
      </c>
      <c r="B63" s="30" t="s">
        <v>121</v>
      </c>
      <c r="C63" s="38" t="s">
        <v>122</v>
      </c>
      <c r="D63" s="5">
        <v>302.82</v>
      </c>
      <c r="E63" s="39">
        <f t="shared" si="15"/>
        <v>348.45497399999999</v>
      </c>
      <c r="F63" s="39">
        <f t="shared" si="10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1672.8</v>
      </c>
      <c r="K63" s="33">
        <f t="shared" si="11"/>
        <v>6275.6639999999998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2"/>
        <v>0</v>
      </c>
      <c r="U63" s="36">
        <f t="shared" si="13"/>
        <v>512.15863999999999</v>
      </c>
      <c r="V63" s="40">
        <f t="shared" si="14"/>
        <v>5763.5053600000001</v>
      </c>
      <c r="W63" s="42"/>
    </row>
    <row r="64" spans="1:23" ht="27.95" customHeight="1" x14ac:dyDescent="0.25">
      <c r="A64" s="37">
        <f t="shared" si="17"/>
        <v>44</v>
      </c>
      <c r="B64" s="30" t="s">
        <v>123</v>
      </c>
      <c r="C64" s="38" t="s">
        <v>124</v>
      </c>
      <c r="D64" s="5">
        <v>302.82</v>
      </c>
      <c r="E64" s="39">
        <f t="shared" si="15"/>
        <v>348.45497399999999</v>
      </c>
      <c r="F64" s="39">
        <f t="shared" si="10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1672.8</v>
      </c>
      <c r="K64" s="33">
        <f t="shared" si="11"/>
        <v>6275.6639999999998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2"/>
        <v>0</v>
      </c>
      <c r="U64" s="36">
        <f t="shared" si="13"/>
        <v>512.15863999999999</v>
      </c>
      <c r="V64" s="40">
        <f t="shared" si="14"/>
        <v>5763.5053600000001</v>
      </c>
      <c r="W64" s="42"/>
    </row>
    <row r="65" spans="1:23" ht="27.95" customHeight="1" x14ac:dyDescent="0.25">
      <c r="A65" s="37">
        <f t="shared" si="17"/>
        <v>45</v>
      </c>
      <c r="B65" s="30" t="s">
        <v>125</v>
      </c>
      <c r="C65" s="38" t="s">
        <v>126</v>
      </c>
      <c r="D65" s="5">
        <v>302.82</v>
      </c>
      <c r="E65" s="39">
        <f t="shared" si="15"/>
        <v>348.45497399999999</v>
      </c>
      <c r="F65" s="39">
        <f t="shared" si="10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1951.6</v>
      </c>
      <c r="K65" s="33">
        <f t="shared" si="11"/>
        <v>6554.4639999999999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2"/>
        <v>0</v>
      </c>
      <c r="U65" s="36">
        <f t="shared" si="13"/>
        <v>512.15863999999999</v>
      </c>
      <c r="V65" s="40">
        <f t="shared" si="14"/>
        <v>6042.3053600000003</v>
      </c>
      <c r="W65" s="42"/>
    </row>
    <row r="66" spans="1:23" ht="27.95" customHeight="1" x14ac:dyDescent="0.25">
      <c r="A66" s="37">
        <f t="shared" si="17"/>
        <v>46</v>
      </c>
      <c r="B66" s="30" t="s">
        <v>127</v>
      </c>
      <c r="C66" s="38" t="s">
        <v>128</v>
      </c>
      <c r="D66" s="5">
        <v>359.24</v>
      </c>
      <c r="E66" s="39">
        <f t="shared" si="15"/>
        <v>413.37746800000002</v>
      </c>
      <c r="F66" s="39">
        <f t="shared" si="10"/>
        <v>413.37746800000002</v>
      </c>
      <c r="G66" s="34">
        <v>15.2</v>
      </c>
      <c r="H66" s="34">
        <v>15.2</v>
      </c>
      <c r="I66" s="33">
        <f t="shared" si="16"/>
        <v>5460.4480000000003</v>
      </c>
      <c r="J66" s="33">
        <v>1394</v>
      </c>
      <c r="K66" s="33">
        <f t="shared" si="11"/>
        <v>6854.4480000000003</v>
      </c>
      <c r="L66" s="36">
        <f t="shared" si="18"/>
        <v>54.604480000000002</v>
      </c>
      <c r="M66" s="33">
        <v>144.52000000000001</v>
      </c>
      <c r="N66" s="33">
        <v>437.62</v>
      </c>
      <c r="O66" s="33"/>
      <c r="P66" s="33"/>
      <c r="Q66" s="33"/>
      <c r="R66" s="33"/>
      <c r="S66" s="33"/>
      <c r="T66" s="1">
        <f t="shared" si="12"/>
        <v>0</v>
      </c>
      <c r="U66" s="36">
        <f t="shared" si="13"/>
        <v>636.74448000000007</v>
      </c>
      <c r="V66" s="40">
        <f t="shared" si="14"/>
        <v>6217.70352</v>
      </c>
      <c r="W66" s="42"/>
    </row>
    <row r="67" spans="1:23" ht="27.95" customHeight="1" x14ac:dyDescent="0.25">
      <c r="A67" s="37">
        <f t="shared" si="17"/>
        <v>47</v>
      </c>
      <c r="B67" s="30" t="s">
        <v>129</v>
      </c>
      <c r="C67" s="49" t="s">
        <v>130</v>
      </c>
      <c r="D67" s="5">
        <v>359.24</v>
      </c>
      <c r="E67" s="39">
        <f t="shared" si="15"/>
        <v>413.37746800000002</v>
      </c>
      <c r="F67" s="39">
        <f t="shared" si="10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836.4</v>
      </c>
      <c r="K67" s="33">
        <f t="shared" si="11"/>
        <v>6296.848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2"/>
        <v>0</v>
      </c>
      <c r="U67" s="36">
        <f t="shared" si="13"/>
        <v>636.74448000000007</v>
      </c>
      <c r="V67" s="40">
        <f t="shared" si="14"/>
        <v>5660.1035199999997</v>
      </c>
      <c r="W67" s="42"/>
    </row>
    <row r="68" spans="1:23" ht="27.95" customHeight="1" x14ac:dyDescent="0.25">
      <c r="A68" s="37">
        <f t="shared" si="17"/>
        <v>48</v>
      </c>
      <c r="B68" s="30" t="s">
        <v>131</v>
      </c>
      <c r="C68" s="38" t="s">
        <v>132</v>
      </c>
      <c r="D68" s="5">
        <v>359.24</v>
      </c>
      <c r="E68" s="39">
        <f t="shared" si="15"/>
        <v>413.37746800000002</v>
      </c>
      <c r="F68" s="39">
        <f t="shared" si="10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1394</v>
      </c>
      <c r="K68" s="33">
        <f t="shared" si="11"/>
        <v>6854.4480000000003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2"/>
        <v>0</v>
      </c>
      <c r="U68" s="36">
        <f t="shared" si="13"/>
        <v>636.74448000000007</v>
      </c>
      <c r="V68" s="40">
        <f t="shared" si="14"/>
        <v>6217.70352</v>
      </c>
      <c r="W68" s="42"/>
    </row>
    <row r="69" spans="1:23" ht="27.95" customHeight="1" x14ac:dyDescent="0.25">
      <c r="A69" s="37">
        <f>A68+1</f>
        <v>49</v>
      </c>
      <c r="B69" s="30" t="s">
        <v>342</v>
      </c>
      <c r="C69" s="38" t="s">
        <v>340</v>
      </c>
      <c r="D69" s="5">
        <v>359.24</v>
      </c>
      <c r="E69" s="39">
        <f t="shared" si="15"/>
        <v>413.37746800000002</v>
      </c>
      <c r="F69" s="39">
        <f t="shared" si="10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/>
      <c r="K69" s="33">
        <f t="shared" si="11"/>
        <v>5460.4480000000003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2"/>
        <v>0</v>
      </c>
      <c r="U69" s="36">
        <f t="shared" si="13"/>
        <v>636.74448000000007</v>
      </c>
      <c r="V69" s="40">
        <f t="shared" si="14"/>
        <v>4823.70352</v>
      </c>
      <c r="W69" s="42"/>
    </row>
    <row r="70" spans="1:23" ht="27.95" customHeight="1" x14ac:dyDescent="0.25">
      <c r="A70" s="37">
        <f>A69+1</f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0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836.4</v>
      </c>
      <c r="K70" s="33">
        <f t="shared" si="11"/>
        <v>4809.3759999999993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2"/>
        <v>0</v>
      </c>
      <c r="U70" s="36">
        <f t="shared" si="13"/>
        <v>408.43975999999998</v>
      </c>
      <c r="V70" s="40">
        <f t="shared" si="14"/>
        <v>4400.9362399999991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1951.6</v>
      </c>
      <c r="K72" s="33">
        <f t="shared" ref="K72:K79" si="22">SUM(I72+J72)</f>
        <v>6554.4639999999999</v>
      </c>
      <c r="L72" s="36">
        <f t="shared" ref="L72:L79" si="23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ref="T72:T79" si="24">SUM(O72+P72+Q72+R72+S72)</f>
        <v>250.14319999999998</v>
      </c>
      <c r="U72" s="36">
        <f t="shared" ref="U72:U79" si="25">SUM(L72+M72+N72+O72+P72+Q72+R72+S72)</f>
        <v>762.30183999999997</v>
      </c>
      <c r="V72" s="40">
        <f t="shared" ref="V72:V79" si="26">K72-U72</f>
        <v>5792.1621599999999</v>
      </c>
      <c r="W72" s="42"/>
    </row>
    <row r="73" spans="1:23" ht="27.95" customHeight="1" x14ac:dyDescent="0.25">
      <c r="A73" s="37">
        <f t="shared" ref="A73:A78" si="27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2230.4</v>
      </c>
      <c r="K73" s="33">
        <f t="shared" si="22"/>
        <v>6833.2639999999992</v>
      </c>
      <c r="L73" s="36">
        <f t="shared" si="23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24"/>
        <v>250.14319999999998</v>
      </c>
      <c r="U73" s="36">
        <f t="shared" si="25"/>
        <v>762.30183999999997</v>
      </c>
      <c r="V73" s="40">
        <f t="shared" si="26"/>
        <v>6070.9621599999991</v>
      </c>
      <c r="W73" s="42"/>
    </row>
    <row r="74" spans="1:23" ht="27.95" customHeight="1" x14ac:dyDescent="0.25">
      <c r="A74" s="37">
        <f t="shared" si="27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836.4</v>
      </c>
      <c r="K74" s="33">
        <f t="shared" si="22"/>
        <v>5439.2639999999992</v>
      </c>
      <c r="L74" s="36">
        <f t="shared" si="23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24"/>
        <v>250.14319999999998</v>
      </c>
      <c r="U74" s="36">
        <f t="shared" si="25"/>
        <v>762.30183999999997</v>
      </c>
      <c r="V74" s="40">
        <f t="shared" si="26"/>
        <v>4676.9621599999991</v>
      </c>
      <c r="W74" s="42"/>
    </row>
    <row r="75" spans="1:23" ht="27.95" customHeight="1" x14ac:dyDescent="0.25">
      <c r="A75" s="37">
        <f t="shared" si="27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1672.8</v>
      </c>
      <c r="K75" s="33">
        <f t="shared" si="22"/>
        <v>6275.6639999999998</v>
      </c>
      <c r="L75" s="36">
        <f t="shared" si="23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24"/>
        <v>0</v>
      </c>
      <c r="U75" s="36">
        <f t="shared" si="25"/>
        <v>512.15863999999999</v>
      </c>
      <c r="V75" s="40">
        <f t="shared" si="26"/>
        <v>5763.5053600000001</v>
      </c>
      <c r="W75" s="42"/>
    </row>
    <row r="76" spans="1:23" ht="27.95" customHeight="1" x14ac:dyDescent="0.25">
      <c r="A76" s="37">
        <f t="shared" si="27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1394</v>
      </c>
      <c r="K76" s="33">
        <f t="shared" si="22"/>
        <v>5996.8639999999996</v>
      </c>
      <c r="L76" s="36">
        <f t="shared" si="23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24"/>
        <v>0</v>
      </c>
      <c r="U76" s="36">
        <f t="shared" si="25"/>
        <v>512.15863999999999</v>
      </c>
      <c r="V76" s="40">
        <f t="shared" si="26"/>
        <v>5484.7053599999999</v>
      </c>
      <c r="W76" s="42"/>
    </row>
    <row r="77" spans="1:23" ht="27.95" customHeight="1" x14ac:dyDescent="0.25">
      <c r="A77" s="37">
        <f t="shared" si="27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1672.8</v>
      </c>
      <c r="K77" s="33">
        <f t="shared" si="22"/>
        <v>6275.6639999999998</v>
      </c>
      <c r="L77" s="36">
        <f t="shared" si="23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si="24"/>
        <v>0</v>
      </c>
      <c r="U77" s="36">
        <f t="shared" si="25"/>
        <v>512.15863999999999</v>
      </c>
      <c r="V77" s="40">
        <f t="shared" si="26"/>
        <v>5763.5053600000001</v>
      </c>
      <c r="W77" s="42"/>
    </row>
    <row r="78" spans="1:23" ht="27.95" customHeight="1" x14ac:dyDescent="0.25">
      <c r="A78" s="37">
        <f t="shared" si="27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1672.8</v>
      </c>
      <c r="K78" s="33">
        <f t="shared" si="22"/>
        <v>7943.8639999999996</v>
      </c>
      <c r="L78" s="36">
        <f t="shared" si="23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24"/>
        <v>1483.5532000000001</v>
      </c>
      <c r="U78" s="36">
        <f t="shared" si="25"/>
        <v>2278.0838400000002</v>
      </c>
      <c r="V78" s="40">
        <f t="shared" si="26"/>
        <v>5665.7801599999993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/>
      <c r="K79" s="33">
        <f t="shared" si="22"/>
        <v>4602.8639999999996</v>
      </c>
      <c r="L79" s="36">
        <f t="shared" si="23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4"/>
        <v>0</v>
      </c>
      <c r="U79" s="36">
        <f t="shared" si="25"/>
        <v>501.09863999999999</v>
      </c>
      <c r="V79" s="40">
        <f t="shared" si="26"/>
        <v>4101.7653599999994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341</v>
      </c>
      <c r="C81" s="39" t="s">
        <v>339</v>
      </c>
      <c r="D81" s="5">
        <v>476.97</v>
      </c>
      <c r="E81" s="39">
        <f>D81*1.1507</f>
        <v>548.84937900000011</v>
      </c>
      <c r="F81" s="39">
        <f>E81</f>
        <v>548.84937900000011</v>
      </c>
      <c r="G81" s="54">
        <v>15.2</v>
      </c>
      <c r="H81" s="34">
        <v>15.2</v>
      </c>
      <c r="I81" s="33">
        <f>D81*H81</f>
        <v>7249.9440000000004</v>
      </c>
      <c r="J81" s="33"/>
      <c r="K81" s="33">
        <f>SUM(I81+J81)</f>
        <v>7249.9440000000004</v>
      </c>
      <c r="L81" s="36"/>
      <c r="M81" s="33">
        <v>201.47</v>
      </c>
      <c r="N81" s="33">
        <v>739.03</v>
      </c>
      <c r="O81" s="33"/>
      <c r="P81" s="33"/>
      <c r="Q81" s="33"/>
      <c r="R81" s="33"/>
      <c r="S81" s="33"/>
      <c r="T81" s="1">
        <f>SUM(O81+P81+Q81+R81+S81)</f>
        <v>0</v>
      </c>
      <c r="U81" s="36">
        <f>SUM(L81+M81+N81+O81+P81+Q81+R81+S81)</f>
        <v>940.5</v>
      </c>
      <c r="V81" s="40">
        <f>K81-U81</f>
        <v>6309.4440000000004</v>
      </c>
      <c r="W81" s="42"/>
    </row>
    <row r="82" spans="1:23" ht="27.95" customHeight="1" x14ac:dyDescent="0.25">
      <c r="A82" s="37">
        <f>A81+1</f>
        <v>60</v>
      </c>
      <c r="B82" s="37" t="s">
        <v>151</v>
      </c>
      <c r="C82" s="39" t="s">
        <v>152</v>
      </c>
      <c r="D82" s="5">
        <v>350</v>
      </c>
      <c r="E82" s="39">
        <f>D82*1.1507</f>
        <v>402.745</v>
      </c>
      <c r="F82" s="39">
        <f>E82</f>
        <v>402.745</v>
      </c>
      <c r="G82" s="54">
        <v>15.2</v>
      </c>
      <c r="H82" s="34">
        <v>15.2</v>
      </c>
      <c r="I82" s="33">
        <f>D82*H82</f>
        <v>5320</v>
      </c>
      <c r="J82" s="33">
        <v>836.4</v>
      </c>
      <c r="K82" s="33">
        <f>SUM(I82+J82)</f>
        <v>6156.4</v>
      </c>
      <c r="L82" s="36">
        <f>I82*1%</f>
        <v>53.2</v>
      </c>
      <c r="M82" s="33">
        <v>138.4</v>
      </c>
      <c r="N82" s="33">
        <v>422.34</v>
      </c>
      <c r="O82" s="33"/>
      <c r="P82" s="33"/>
      <c r="Q82" s="33"/>
      <c r="R82" s="33"/>
      <c r="S82" s="33"/>
      <c r="T82" s="1">
        <f>SUM(O82+P82+Q82+R82+S82)</f>
        <v>0</v>
      </c>
      <c r="U82" s="36">
        <f>SUM(L82+M82+N82+O82+P82+Q82+R82+S82)</f>
        <v>613.94000000000005</v>
      </c>
      <c r="V82" s="40">
        <f>K82-U82</f>
        <v>5542.4599999999991</v>
      </c>
      <c r="W82" s="42"/>
    </row>
    <row r="83" spans="1:23" ht="27.95" customHeight="1" x14ac:dyDescent="0.25">
      <c r="A83" s="37">
        <f>A82+1</f>
        <v>61</v>
      </c>
      <c r="B83" s="30" t="s">
        <v>153</v>
      </c>
      <c r="C83" s="39" t="s">
        <v>154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1115.2</v>
      </c>
      <c r="K83" s="33">
        <f>SUM(I83+J83)</f>
        <v>7043.2</v>
      </c>
      <c r="L83" s="36">
        <f>I83*1%</f>
        <v>59.28</v>
      </c>
      <c r="M83" s="33">
        <v>152.25</v>
      </c>
      <c r="N83" s="33">
        <v>510.96</v>
      </c>
      <c r="O83" s="33"/>
      <c r="P83" s="33">
        <v>20</v>
      </c>
      <c r="Q83" s="33">
        <f>I83*5%</f>
        <v>296.40000000000003</v>
      </c>
      <c r="R83" s="33"/>
      <c r="S83" s="33"/>
      <c r="T83" s="1">
        <f>SUM(O83+P83+Q83+R83+S83)</f>
        <v>316.40000000000003</v>
      </c>
      <c r="U83" s="36">
        <f>SUM(L83+M83+N83+O83+P83+Q83+R83+S83)</f>
        <v>1038.8900000000001</v>
      </c>
      <c r="V83" s="40">
        <f>K83-U83</f>
        <v>6004.3099999999995</v>
      </c>
      <c r="W83" s="42"/>
    </row>
    <row r="84" spans="1:23" ht="27.95" customHeight="1" x14ac:dyDescent="0.25">
      <c r="A84" s="37">
        <f>A83+1</f>
        <v>62</v>
      </c>
      <c r="B84" s="30" t="s">
        <v>298</v>
      </c>
      <c r="C84" s="39" t="s">
        <v>310</v>
      </c>
      <c r="D84" s="5">
        <v>390</v>
      </c>
      <c r="E84" s="39">
        <f>D84*1.1507</f>
        <v>448.77300000000002</v>
      </c>
      <c r="F84" s="39">
        <f>E84</f>
        <v>448.77300000000002</v>
      </c>
      <c r="G84" s="34">
        <v>15.2</v>
      </c>
      <c r="H84" s="34">
        <v>15.2</v>
      </c>
      <c r="I84" s="33">
        <f>D84*H84</f>
        <v>5928</v>
      </c>
      <c r="J84" s="33"/>
      <c r="K84" s="33">
        <f>SUM(I84+J84)</f>
        <v>5928</v>
      </c>
      <c r="L84" s="36">
        <f>I84*1%</f>
        <v>59.28</v>
      </c>
      <c r="M84" s="33">
        <v>152.25</v>
      </c>
      <c r="N84" s="33">
        <v>510.96</v>
      </c>
      <c r="O84" s="33"/>
      <c r="P84" s="33"/>
      <c r="Q84" s="33"/>
      <c r="R84" s="33"/>
      <c r="S84" s="33"/>
      <c r="T84" s="1">
        <f>SUM(O84+P84+Q84+R84+S84)</f>
        <v>0</v>
      </c>
      <c r="U84" s="36">
        <f>SUM(L84+M84+N84+O84+P84+Q84+R84+S84)</f>
        <v>722.49</v>
      </c>
      <c r="V84" s="40">
        <f>K84-U84</f>
        <v>5205.51</v>
      </c>
      <c r="W84" s="42"/>
    </row>
    <row r="85" spans="1:23" ht="27.95" customHeight="1" x14ac:dyDescent="0.25">
      <c r="A85" s="37"/>
      <c r="B85" s="37"/>
      <c r="C85" s="51" t="s">
        <v>155</v>
      </c>
      <c r="D85" s="5"/>
      <c r="E85" s="39"/>
      <c r="F85" s="39"/>
      <c r="G85" s="54"/>
      <c r="H85" s="34"/>
      <c r="I85" s="33"/>
      <c r="J85" s="33"/>
      <c r="K85" s="33"/>
      <c r="L85" s="55"/>
      <c r="M85" s="33"/>
      <c r="N85" s="33"/>
      <c r="O85" s="33"/>
      <c r="P85" s="33"/>
      <c r="Q85" s="33"/>
      <c r="R85" s="33"/>
      <c r="S85" s="33"/>
      <c r="T85" s="1"/>
      <c r="U85" s="36"/>
      <c r="V85" s="40"/>
    </row>
    <row r="86" spans="1:23" ht="21.75" customHeight="1" x14ac:dyDescent="0.3">
      <c r="A86" s="37">
        <f>A84+1</f>
        <v>63</v>
      </c>
      <c r="B86" s="44" t="s">
        <v>207</v>
      </c>
      <c r="C86" s="45" t="s">
        <v>208</v>
      </c>
      <c r="D86" s="5">
        <v>443.42</v>
      </c>
      <c r="E86" s="39">
        <f>D86*1.1507</f>
        <v>510.24339400000002</v>
      </c>
      <c r="F86" s="39">
        <f>E86</f>
        <v>510.24339400000002</v>
      </c>
      <c r="G86" s="34">
        <v>15.2</v>
      </c>
      <c r="H86" s="34">
        <v>15.2</v>
      </c>
      <c r="I86" s="33">
        <f>D86*H86</f>
        <v>6739.9840000000004</v>
      </c>
      <c r="J86" s="33"/>
      <c r="K86" s="33">
        <f>SUM(I86+J86)</f>
        <v>6739.9840000000004</v>
      </c>
      <c r="L86" s="36">
        <v>0</v>
      </c>
      <c r="M86" s="33">
        <v>178.38</v>
      </c>
      <c r="N86" s="33">
        <v>647.66</v>
      </c>
      <c r="O86" s="33"/>
      <c r="P86" s="33"/>
      <c r="Q86" s="33"/>
      <c r="R86" s="33"/>
      <c r="S86" s="33"/>
      <c r="T86" s="1">
        <f>SUM(O86+P86+Q86+R86+S86)</f>
        <v>0</v>
      </c>
      <c r="U86" s="36">
        <f>SUM(L86+M86+N86+O86+P86+Q86+R86+S86)</f>
        <v>826.04</v>
      </c>
      <c r="V86" s="40">
        <f>K86-U86</f>
        <v>5913.9440000000004</v>
      </c>
      <c r="W86" s="42"/>
    </row>
    <row r="87" spans="1:23" ht="27.95" customHeight="1" x14ac:dyDescent="0.25">
      <c r="A87" s="37"/>
      <c r="B87" s="37"/>
      <c r="C87" s="51" t="s">
        <v>332</v>
      </c>
      <c r="D87" s="5"/>
      <c r="E87" s="39"/>
      <c r="F87" s="39"/>
      <c r="G87" s="54"/>
      <c r="H87" s="34"/>
      <c r="I87" s="33"/>
      <c r="J87" s="33"/>
      <c r="K87" s="33"/>
      <c r="L87" s="55"/>
      <c r="M87" s="33"/>
      <c r="N87" s="33"/>
      <c r="O87" s="33"/>
      <c r="P87" s="33"/>
      <c r="Q87" s="33"/>
      <c r="R87" s="33"/>
      <c r="S87" s="33"/>
      <c r="T87" s="1"/>
      <c r="U87" s="36"/>
      <c r="V87" s="40"/>
    </row>
    <row r="88" spans="1:23" ht="27.95" customHeight="1" x14ac:dyDescent="0.25">
      <c r="A88" s="37">
        <f>A86+1</f>
        <v>64</v>
      </c>
      <c r="B88" s="30" t="s">
        <v>270</v>
      </c>
      <c r="C88" s="38" t="s">
        <v>271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/>
      <c r="K88" s="33">
        <f>SUM(I88+J88)</f>
        <v>6739.9840000000004</v>
      </c>
      <c r="L88" s="36">
        <v>0</v>
      </c>
      <c r="M88" s="33">
        <v>178.38</v>
      </c>
      <c r="N88" s="33">
        <v>647.66</v>
      </c>
      <c r="O88" s="33"/>
      <c r="P88" s="33"/>
      <c r="Q88" s="33"/>
      <c r="R88" s="33"/>
      <c r="S88" s="33"/>
      <c r="T88" s="1">
        <f>SUM(O88+P88+Q88+R88+S88)</f>
        <v>0</v>
      </c>
      <c r="U88" s="36">
        <f t="shared" ref="U88:U94" si="28">SUM(L88+M88+N88+O88+P88+Q88+R88+S88)</f>
        <v>826.04</v>
      </c>
      <c r="V88" s="40">
        <f>K88-U88</f>
        <v>5913.9440000000004</v>
      </c>
      <c r="W88" s="42"/>
    </row>
    <row r="89" spans="1:23" ht="27.95" customHeight="1" x14ac:dyDescent="0.25">
      <c r="A89" s="37"/>
      <c r="B89" s="30"/>
      <c r="C89" s="31" t="s">
        <v>156</v>
      </c>
      <c r="D89" s="5"/>
      <c r="E89" s="39"/>
      <c r="F89" s="39"/>
      <c r="G89" s="34"/>
      <c r="H89" s="34"/>
      <c r="I89" s="33"/>
      <c r="J89" s="33"/>
      <c r="K89" s="33"/>
      <c r="L89" s="36"/>
      <c r="M89" s="33"/>
      <c r="N89" s="33"/>
      <c r="O89" s="33"/>
      <c r="P89" s="33"/>
      <c r="Q89" s="33"/>
      <c r="R89" s="33"/>
      <c r="S89" s="33"/>
      <c r="T89" s="1"/>
      <c r="U89" s="36">
        <f t="shared" si="28"/>
        <v>0</v>
      </c>
      <c r="V89" s="40"/>
    </row>
    <row r="90" spans="1:23" ht="27.95" customHeight="1" x14ac:dyDescent="0.25">
      <c r="A90" s="8">
        <f>A88+1</f>
        <v>65</v>
      </c>
      <c r="B90" s="30" t="s">
        <v>157</v>
      </c>
      <c r="C90" s="38" t="s">
        <v>158</v>
      </c>
      <c r="D90" s="5">
        <v>302.82</v>
      </c>
      <c r="E90" s="39">
        <f>D90*1.1507</f>
        <v>348.45497399999999</v>
      </c>
      <c r="F90" s="39">
        <f>E90</f>
        <v>348.45497399999999</v>
      </c>
      <c r="G90" s="34">
        <v>15.2</v>
      </c>
      <c r="H90" s="34">
        <v>15.2</v>
      </c>
      <c r="I90" s="33">
        <f>D90*H90</f>
        <v>4602.8639999999996</v>
      </c>
      <c r="J90" s="33">
        <v>1394</v>
      </c>
      <c r="K90" s="33">
        <f>SUM(I90+J90)</f>
        <v>5996.8639999999996</v>
      </c>
      <c r="L90" s="36">
        <f>I90*1%</f>
        <v>46.028639999999996</v>
      </c>
      <c r="M90" s="33">
        <v>121.82</v>
      </c>
      <c r="N90" s="33">
        <v>344.31</v>
      </c>
      <c r="O90" s="33"/>
      <c r="P90" s="33">
        <v>20</v>
      </c>
      <c r="Q90" s="33">
        <f>I90*5%</f>
        <v>230.14319999999998</v>
      </c>
      <c r="R90" s="33"/>
      <c r="S90" s="33">
        <v>575</v>
      </c>
      <c r="T90" s="1">
        <f>SUM(O90+P90+Q90+R90+S90)</f>
        <v>825.14319999999998</v>
      </c>
      <c r="U90" s="36">
        <f t="shared" si="28"/>
        <v>1337.3018400000001</v>
      </c>
      <c r="V90" s="40">
        <f>K90-U90</f>
        <v>4659.5621599999995</v>
      </c>
      <c r="W90" s="42"/>
    </row>
    <row r="91" spans="1:23" ht="27.95" customHeight="1" x14ac:dyDescent="0.25">
      <c r="A91" s="8">
        <f>A90+1</f>
        <v>66</v>
      </c>
      <c r="B91" s="30" t="s">
        <v>159</v>
      </c>
      <c r="C91" s="49" t="s">
        <v>160</v>
      </c>
      <c r="D91" s="5">
        <v>359.24</v>
      </c>
      <c r="E91" s="39">
        <f>D91*1.1507</f>
        <v>413.37746800000002</v>
      </c>
      <c r="F91" s="39">
        <f>E91</f>
        <v>413.37746800000002</v>
      </c>
      <c r="G91" s="34">
        <v>15.2</v>
      </c>
      <c r="H91" s="34">
        <v>15.2</v>
      </c>
      <c r="I91" s="33">
        <f>D91*H91</f>
        <v>5460.4480000000003</v>
      </c>
      <c r="J91" s="33">
        <v>836.4</v>
      </c>
      <c r="K91" s="33">
        <f>SUM(I91+J91)</f>
        <v>6296.848</v>
      </c>
      <c r="L91" s="36">
        <f>I91*1%</f>
        <v>54.604480000000002</v>
      </c>
      <c r="M91" s="33">
        <v>144.22999999999999</v>
      </c>
      <c r="N91" s="33">
        <v>437.62</v>
      </c>
      <c r="O91" s="33"/>
      <c r="P91" s="33"/>
      <c r="Q91" s="33"/>
      <c r="R91" s="33">
        <v>1000</v>
      </c>
      <c r="S91" s="33"/>
      <c r="T91" s="1">
        <f>SUM(O91+P91+Q91+R91+S91)</f>
        <v>1000</v>
      </c>
      <c r="U91" s="36">
        <f t="shared" si="28"/>
        <v>1636.4544799999999</v>
      </c>
      <c r="V91" s="40">
        <f>K91-U91</f>
        <v>4660.3935199999996</v>
      </c>
      <c r="W91" s="42"/>
    </row>
    <row r="92" spans="1:23" ht="27.95" customHeight="1" x14ac:dyDescent="0.25">
      <c r="A92" s="8">
        <f>A91+1</f>
        <v>67</v>
      </c>
      <c r="B92" s="30" t="s">
        <v>161</v>
      </c>
      <c r="C92" s="49" t="s">
        <v>162</v>
      </c>
      <c r="D92" s="5">
        <v>355.62</v>
      </c>
      <c r="E92" s="39">
        <f>D92*1.1507</f>
        <v>409.21193400000004</v>
      </c>
      <c r="F92" s="39">
        <f>E92</f>
        <v>409.21193400000004</v>
      </c>
      <c r="G92" s="34">
        <v>15.2</v>
      </c>
      <c r="H92" s="34">
        <v>15.2</v>
      </c>
      <c r="I92" s="33">
        <f>D92*H92</f>
        <v>5405.424</v>
      </c>
      <c r="J92" s="33">
        <v>836.4</v>
      </c>
      <c r="K92" s="33">
        <f>SUM(I92+J92)</f>
        <v>6241.8239999999996</v>
      </c>
      <c r="L92" s="36">
        <f>I92*1%</f>
        <v>54.05424</v>
      </c>
      <c r="M92" s="33">
        <v>143.06</v>
      </c>
      <c r="N92" s="33">
        <v>431.63</v>
      </c>
      <c r="O92" s="33"/>
      <c r="P92" s="33">
        <v>20</v>
      </c>
      <c r="Q92" s="33">
        <f>I92*5%</f>
        <v>270.27120000000002</v>
      </c>
      <c r="R92" s="33"/>
      <c r="S92" s="33"/>
      <c r="T92" s="1">
        <f>SUM(O92+P92+Q92+R92+S92)</f>
        <v>290.27120000000002</v>
      </c>
      <c r="U92" s="36">
        <f t="shared" si="28"/>
        <v>919.01544000000001</v>
      </c>
      <c r="V92" s="40">
        <f>K92-U92</f>
        <v>5322.8085599999995</v>
      </c>
      <c r="W92" s="42"/>
    </row>
    <row r="93" spans="1:23" ht="27.95" customHeight="1" x14ac:dyDescent="0.25">
      <c r="A93" s="8">
        <f>A92+1</f>
        <v>68</v>
      </c>
      <c r="B93" s="30" t="s">
        <v>136</v>
      </c>
      <c r="C93" s="38" t="s">
        <v>137</v>
      </c>
      <c r="D93" s="5">
        <v>443.42</v>
      </c>
      <c r="E93" s="39">
        <f>D93*1.1507</f>
        <v>510.24339400000002</v>
      </c>
      <c r="F93" s="39">
        <f>E93</f>
        <v>510.24339400000002</v>
      </c>
      <c r="G93" s="34">
        <v>15.2</v>
      </c>
      <c r="H93" s="34">
        <v>15.2</v>
      </c>
      <c r="I93" s="33">
        <f>D93*H93</f>
        <v>6739.9840000000004</v>
      </c>
      <c r="J93" s="33">
        <v>836.4</v>
      </c>
      <c r="K93" s="33">
        <f>SUM(I93+J93)</f>
        <v>7576.384</v>
      </c>
      <c r="L93" s="36">
        <f>I93*1%</f>
        <v>67.399840000000012</v>
      </c>
      <c r="M93" s="33">
        <v>178.38</v>
      </c>
      <c r="N93" s="33">
        <v>647.66</v>
      </c>
      <c r="O93" s="36"/>
      <c r="P93" s="33"/>
      <c r="Q93" s="33"/>
      <c r="R93" s="33"/>
      <c r="S93" s="33"/>
      <c r="T93" s="1">
        <f>SUM(O93+P93+Q93+R93+S93)</f>
        <v>0</v>
      </c>
      <c r="U93" s="36">
        <f t="shared" si="28"/>
        <v>893.43984</v>
      </c>
      <c r="V93" s="40">
        <f>K93-U93</f>
        <v>6682.94416</v>
      </c>
      <c r="W93" s="42"/>
    </row>
    <row r="94" spans="1:23" ht="27.95" customHeight="1" x14ac:dyDescent="0.25">
      <c r="A94" s="8">
        <f>A93+1</f>
        <v>69</v>
      </c>
      <c r="B94" s="30" t="s">
        <v>336</v>
      </c>
      <c r="C94" s="38" t="s">
        <v>337</v>
      </c>
      <c r="D94" s="5">
        <v>302.82</v>
      </c>
      <c r="E94" s="39">
        <f>D94*1.1507</f>
        <v>348.45497399999999</v>
      </c>
      <c r="F94" s="39">
        <f>E94</f>
        <v>348.45497399999999</v>
      </c>
      <c r="G94" s="34">
        <v>15.2</v>
      </c>
      <c r="H94" s="34">
        <v>15.2</v>
      </c>
      <c r="I94" s="33">
        <f>D94*H94</f>
        <v>4602.8639999999996</v>
      </c>
      <c r="J94" s="33"/>
      <c r="K94" s="33">
        <f>SUM(I94+J94)</f>
        <v>4602.8639999999996</v>
      </c>
      <c r="L94" s="36">
        <v>0</v>
      </c>
      <c r="M94" s="33">
        <v>121.82</v>
      </c>
      <c r="N94" s="33">
        <v>344.31</v>
      </c>
      <c r="O94" s="33"/>
      <c r="P94" s="33"/>
      <c r="Q94" s="33"/>
      <c r="R94" s="33"/>
      <c r="S94" s="33"/>
      <c r="T94" s="1">
        <f>SUM(O94+P94+Q94+R94+S94)</f>
        <v>0</v>
      </c>
      <c r="U94" s="36">
        <f t="shared" si="28"/>
        <v>466.13</v>
      </c>
      <c r="V94" s="40">
        <f>K94-U94</f>
        <v>4136.7339999999995</v>
      </c>
      <c r="W94" s="42"/>
    </row>
    <row r="95" spans="1:23" ht="27.95" customHeight="1" x14ac:dyDescent="0.25">
      <c r="A95" s="37"/>
      <c r="B95" s="30"/>
      <c r="C95" s="31" t="s">
        <v>165</v>
      </c>
      <c r="D95" s="5"/>
      <c r="E95" s="39"/>
      <c r="F95" s="39"/>
      <c r="G95" s="34"/>
      <c r="H95" s="34"/>
      <c r="I95" s="33"/>
      <c r="J95" s="33"/>
      <c r="K95" s="33"/>
      <c r="L95" s="36"/>
      <c r="M95" s="33"/>
      <c r="N95" s="33"/>
      <c r="O95" s="33"/>
      <c r="P95" s="33"/>
      <c r="Q95" s="33"/>
      <c r="R95" s="33"/>
      <c r="S95" s="33"/>
      <c r="T95" s="1"/>
      <c r="U95" s="36"/>
      <c r="V95" s="40"/>
    </row>
    <row r="96" spans="1:23" ht="27.95" customHeight="1" x14ac:dyDescent="0.25">
      <c r="A96" s="37">
        <f>A94+1</f>
        <v>70</v>
      </c>
      <c r="B96" s="30" t="s">
        <v>329</v>
      </c>
      <c r="C96" s="46" t="s">
        <v>328</v>
      </c>
      <c r="D96" s="5">
        <v>443.42</v>
      </c>
      <c r="E96" s="39">
        <f t="shared" ref="E96:E116" si="29">D96*1.1507</f>
        <v>510.24339400000002</v>
      </c>
      <c r="F96" s="39">
        <f t="shared" ref="F96:F113" si="30">E96</f>
        <v>510.24339400000002</v>
      </c>
      <c r="G96" s="34">
        <v>15.2</v>
      </c>
      <c r="H96" s="34">
        <v>15.2</v>
      </c>
      <c r="I96" s="33">
        <f t="shared" ref="I96:I116" si="31">D96*H96</f>
        <v>6739.9840000000004</v>
      </c>
      <c r="J96" s="33"/>
      <c r="K96" s="33">
        <f t="shared" ref="K96:K116" si="32">SUM(I96+J96)</f>
        <v>6739.9840000000004</v>
      </c>
      <c r="L96" s="36">
        <v>0</v>
      </c>
      <c r="M96" s="33">
        <v>178.38</v>
      </c>
      <c r="N96" s="33">
        <v>647.66</v>
      </c>
      <c r="O96" s="33"/>
      <c r="P96" s="33"/>
      <c r="Q96" s="33"/>
      <c r="R96" s="33"/>
      <c r="S96" s="33"/>
      <c r="T96" s="1">
        <f t="shared" ref="T96:T116" si="33">SUM(O96+P96+Q96+R96+S96)</f>
        <v>0</v>
      </c>
      <c r="U96" s="36">
        <f t="shared" ref="U96:U116" si="34">SUM(L96+M96+N96+O96+P96+Q96+R96+S96)</f>
        <v>826.04</v>
      </c>
      <c r="V96" s="40">
        <f t="shared" ref="V96:V116" si="35">K96-U96</f>
        <v>5913.9440000000004</v>
      </c>
      <c r="W96" s="42"/>
    </row>
    <row r="97" spans="1:23" ht="27.95" customHeight="1" x14ac:dyDescent="0.25">
      <c r="A97" s="37">
        <f t="shared" ref="A97:A113" si="36">A96+1</f>
        <v>71</v>
      </c>
      <c r="B97" s="30" t="s">
        <v>166</v>
      </c>
      <c r="C97" s="38" t="s">
        <v>167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1672.8</v>
      </c>
      <c r="K97" s="33">
        <f t="shared" si="32"/>
        <v>6273.5360000000001</v>
      </c>
      <c r="L97" s="36">
        <f t="shared" ref="L97:L116" si="37">I97*1%</f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33"/>
        <v>250.0368</v>
      </c>
      <c r="U97" s="36">
        <f t="shared" si="34"/>
        <v>761.88415999999995</v>
      </c>
      <c r="V97" s="40">
        <f t="shared" si="35"/>
        <v>5511.6518400000004</v>
      </c>
      <c r="W97" s="48"/>
    </row>
    <row r="98" spans="1:23" ht="27.95" customHeight="1" x14ac:dyDescent="0.25">
      <c r="A98" s="37">
        <f t="shared" si="36"/>
        <v>72</v>
      </c>
      <c r="B98" s="30" t="s">
        <v>168</v>
      </c>
      <c r="C98" s="38" t="s">
        <v>169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1951.6</v>
      </c>
      <c r="K98" s="33">
        <f t="shared" si="32"/>
        <v>6552.3359999999993</v>
      </c>
      <c r="L98" s="36">
        <f t="shared" si="37"/>
        <v>46.007359999999998</v>
      </c>
      <c r="M98" s="33">
        <v>121.76</v>
      </c>
      <c r="N98" s="33">
        <v>344.08</v>
      </c>
      <c r="O98" s="33"/>
      <c r="P98" s="33">
        <v>20</v>
      </c>
      <c r="Q98" s="33">
        <f>I98*5%</f>
        <v>230.0368</v>
      </c>
      <c r="R98" s="33"/>
      <c r="S98" s="33"/>
      <c r="T98" s="1">
        <f t="shared" si="33"/>
        <v>250.0368</v>
      </c>
      <c r="U98" s="36">
        <f t="shared" si="34"/>
        <v>761.88415999999995</v>
      </c>
      <c r="V98" s="40">
        <f t="shared" si="35"/>
        <v>5790.4518399999997</v>
      </c>
      <c r="W98" s="42"/>
    </row>
    <row r="99" spans="1:23" ht="27.95" customHeight="1" x14ac:dyDescent="0.25">
      <c r="A99" s="37">
        <f t="shared" si="36"/>
        <v>73</v>
      </c>
      <c r="B99" s="30" t="s">
        <v>170</v>
      </c>
      <c r="C99" s="38" t="s">
        <v>171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1394</v>
      </c>
      <c r="K99" s="33">
        <f t="shared" si="32"/>
        <v>5994.7359999999999</v>
      </c>
      <c r="L99" s="36">
        <f t="shared" si="37"/>
        <v>46.007359999999998</v>
      </c>
      <c r="M99" s="33">
        <v>121.76</v>
      </c>
      <c r="N99" s="33">
        <v>344.08</v>
      </c>
      <c r="O99" s="33"/>
      <c r="P99" s="33"/>
      <c r="Q99" s="33"/>
      <c r="R99" s="33"/>
      <c r="S99" s="33"/>
      <c r="T99" s="1">
        <f t="shared" si="33"/>
        <v>0</v>
      </c>
      <c r="U99" s="36">
        <f t="shared" si="34"/>
        <v>511.84735999999998</v>
      </c>
      <c r="V99" s="40">
        <f t="shared" si="35"/>
        <v>5482.8886400000001</v>
      </c>
      <c r="W99" s="42"/>
    </row>
    <row r="100" spans="1:23" ht="27.95" customHeight="1" x14ac:dyDescent="0.25">
      <c r="A100" s="37">
        <f t="shared" si="36"/>
        <v>74</v>
      </c>
      <c r="B100" s="30" t="s">
        <v>172</v>
      </c>
      <c r="C100" s="38" t="s">
        <v>173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836.4</v>
      </c>
      <c r="K100" s="33">
        <f t="shared" si="32"/>
        <v>5437.1359999999995</v>
      </c>
      <c r="L100" s="36">
        <f t="shared" si="37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33"/>
        <v>250.0368</v>
      </c>
      <c r="U100" s="36">
        <f t="shared" si="34"/>
        <v>761.88415999999995</v>
      </c>
      <c r="V100" s="40">
        <f t="shared" si="35"/>
        <v>4675.2518399999999</v>
      </c>
      <c r="W100" s="42"/>
    </row>
    <row r="101" spans="1:23" ht="27.95" customHeight="1" x14ac:dyDescent="0.25">
      <c r="A101" s="37">
        <f t="shared" si="36"/>
        <v>75</v>
      </c>
      <c r="B101" s="30" t="s">
        <v>174</v>
      </c>
      <c r="C101" s="38" t="s">
        <v>175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1951.6</v>
      </c>
      <c r="K101" s="33">
        <f t="shared" si="32"/>
        <v>6552.3359999999993</v>
      </c>
      <c r="L101" s="36">
        <f t="shared" si="37"/>
        <v>46.007359999999998</v>
      </c>
      <c r="M101" s="33">
        <v>121.76</v>
      </c>
      <c r="N101" s="33">
        <v>344.08</v>
      </c>
      <c r="O101" s="33"/>
      <c r="P101" s="33">
        <v>20</v>
      </c>
      <c r="Q101" s="33">
        <f>I101*5%</f>
        <v>230.0368</v>
      </c>
      <c r="R101" s="33"/>
      <c r="S101" s="33"/>
      <c r="T101" s="1">
        <f t="shared" si="33"/>
        <v>250.0368</v>
      </c>
      <c r="U101" s="36">
        <f t="shared" si="34"/>
        <v>761.88415999999995</v>
      </c>
      <c r="V101" s="40">
        <f t="shared" si="35"/>
        <v>5790.4518399999997</v>
      </c>
      <c r="W101" s="42"/>
    </row>
    <row r="102" spans="1:23" ht="27.95" customHeight="1" x14ac:dyDescent="0.25">
      <c r="A102" s="37">
        <f t="shared" si="36"/>
        <v>76</v>
      </c>
      <c r="B102" s="30" t="s">
        <v>176</v>
      </c>
      <c r="C102" s="38" t="s">
        <v>177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1672.8</v>
      </c>
      <c r="K102" s="33">
        <f t="shared" si="32"/>
        <v>6273.5360000000001</v>
      </c>
      <c r="L102" s="36">
        <f t="shared" si="37"/>
        <v>46.007359999999998</v>
      </c>
      <c r="M102" s="33">
        <v>121.76</v>
      </c>
      <c r="N102" s="33">
        <v>344.08</v>
      </c>
      <c r="O102" s="33"/>
      <c r="P102" s="33"/>
      <c r="Q102" s="33"/>
      <c r="R102" s="33"/>
      <c r="S102" s="33"/>
      <c r="T102" s="1">
        <f t="shared" si="33"/>
        <v>0</v>
      </c>
      <c r="U102" s="36">
        <f t="shared" si="34"/>
        <v>511.84735999999998</v>
      </c>
      <c r="V102" s="40">
        <f t="shared" si="35"/>
        <v>5761.6886400000003</v>
      </c>
      <c r="W102" s="42"/>
    </row>
    <row r="103" spans="1:23" ht="27.95" customHeight="1" x14ac:dyDescent="0.25">
      <c r="A103" s="37">
        <f t="shared" si="36"/>
        <v>77</v>
      </c>
      <c r="B103" s="30" t="s">
        <v>178</v>
      </c>
      <c r="C103" s="38" t="s">
        <v>179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1115.2</v>
      </c>
      <c r="K103" s="33">
        <f t="shared" si="32"/>
        <v>5715.9359999999997</v>
      </c>
      <c r="L103" s="36">
        <f t="shared" si="37"/>
        <v>46.007359999999998</v>
      </c>
      <c r="M103" s="33">
        <v>121.76</v>
      </c>
      <c r="N103" s="33">
        <v>344.08</v>
      </c>
      <c r="O103" s="33"/>
      <c r="P103" s="33">
        <v>20</v>
      </c>
      <c r="Q103" s="33">
        <f>I103*5%</f>
        <v>230.0368</v>
      </c>
      <c r="R103" s="33"/>
      <c r="S103" s="33"/>
      <c r="T103" s="1">
        <f t="shared" si="33"/>
        <v>250.0368</v>
      </c>
      <c r="U103" s="36">
        <f t="shared" si="34"/>
        <v>761.88415999999995</v>
      </c>
      <c r="V103" s="40">
        <f t="shared" si="35"/>
        <v>4954.0518400000001</v>
      </c>
      <c r="W103" s="42"/>
    </row>
    <row r="104" spans="1:23" ht="27.95" customHeight="1" x14ac:dyDescent="0.25">
      <c r="A104" s="37">
        <f t="shared" si="36"/>
        <v>78</v>
      </c>
      <c r="B104" s="30" t="s">
        <v>333</v>
      </c>
      <c r="C104" s="38" t="s">
        <v>334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/>
      <c r="K104" s="33">
        <f t="shared" si="32"/>
        <v>4600.7359999999999</v>
      </c>
      <c r="L104" s="36">
        <f t="shared" si="37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33"/>
        <v>0</v>
      </c>
      <c r="U104" s="36">
        <f t="shared" si="34"/>
        <v>511.84735999999998</v>
      </c>
      <c r="V104" s="40">
        <f t="shared" si="35"/>
        <v>4088.8886400000001</v>
      </c>
      <c r="W104" s="42"/>
    </row>
    <row r="105" spans="1:23" ht="27.95" customHeight="1" x14ac:dyDescent="0.25">
      <c r="A105" s="37">
        <f t="shared" si="36"/>
        <v>79</v>
      </c>
      <c r="B105" s="30" t="s">
        <v>180</v>
      </c>
      <c r="C105" s="38" t="s">
        <v>181</v>
      </c>
      <c r="D105" s="5">
        <v>302.68</v>
      </c>
      <c r="E105" s="39">
        <f t="shared" si="29"/>
        <v>348.29387600000001</v>
      </c>
      <c r="F105" s="39">
        <f t="shared" si="30"/>
        <v>348.29387600000001</v>
      </c>
      <c r="G105" s="34">
        <v>15.2</v>
      </c>
      <c r="H105" s="34">
        <v>15.2</v>
      </c>
      <c r="I105" s="33">
        <f t="shared" si="31"/>
        <v>4600.7359999999999</v>
      </c>
      <c r="J105" s="33">
        <v>1672.8</v>
      </c>
      <c r="K105" s="33">
        <f t="shared" si="32"/>
        <v>6273.5360000000001</v>
      </c>
      <c r="L105" s="36">
        <f t="shared" si="37"/>
        <v>46.007359999999998</v>
      </c>
      <c r="M105" s="33">
        <v>121.76</v>
      </c>
      <c r="N105" s="33">
        <v>344.08</v>
      </c>
      <c r="O105" s="33"/>
      <c r="P105" s="33"/>
      <c r="Q105" s="33"/>
      <c r="R105" s="33"/>
      <c r="S105" s="33"/>
      <c r="T105" s="1">
        <f t="shared" si="33"/>
        <v>0</v>
      </c>
      <c r="U105" s="36">
        <f t="shared" si="34"/>
        <v>511.84735999999998</v>
      </c>
      <c r="V105" s="40">
        <f t="shared" si="35"/>
        <v>5761.6886400000003</v>
      </c>
      <c r="W105" s="42"/>
    </row>
    <row r="106" spans="1:23" ht="27.95" customHeight="1" x14ac:dyDescent="0.25">
      <c r="A106" s="37">
        <f t="shared" si="36"/>
        <v>80</v>
      </c>
      <c r="B106" s="30" t="s">
        <v>182</v>
      </c>
      <c r="C106" s="38" t="s">
        <v>183</v>
      </c>
      <c r="D106" s="5">
        <v>273.62</v>
      </c>
      <c r="E106" s="39">
        <f t="shared" si="29"/>
        <v>314.854534</v>
      </c>
      <c r="F106" s="39">
        <f t="shared" si="30"/>
        <v>314.854534</v>
      </c>
      <c r="G106" s="34">
        <v>15.2</v>
      </c>
      <c r="H106" s="34">
        <v>15.2</v>
      </c>
      <c r="I106" s="33">
        <f t="shared" si="31"/>
        <v>4159.0239999999994</v>
      </c>
      <c r="J106" s="33">
        <v>1672.8</v>
      </c>
      <c r="K106" s="33">
        <f t="shared" si="32"/>
        <v>5831.8239999999996</v>
      </c>
      <c r="L106" s="36">
        <f t="shared" si="37"/>
        <v>41.590239999999994</v>
      </c>
      <c r="M106" s="33">
        <v>110.07</v>
      </c>
      <c r="N106" s="33">
        <v>296.02</v>
      </c>
      <c r="O106" s="33"/>
      <c r="P106" s="33"/>
      <c r="Q106" s="33"/>
      <c r="R106" s="33"/>
      <c r="S106" s="33"/>
      <c r="T106" s="1">
        <f t="shared" si="33"/>
        <v>0</v>
      </c>
      <c r="U106" s="36">
        <f t="shared" si="34"/>
        <v>447.68023999999997</v>
      </c>
      <c r="V106" s="40">
        <f t="shared" si="35"/>
        <v>5384.1437599999999</v>
      </c>
      <c r="W106" s="42"/>
    </row>
    <row r="107" spans="1:23" ht="27.95" customHeight="1" x14ac:dyDescent="0.25">
      <c r="A107" s="37">
        <f t="shared" si="36"/>
        <v>81</v>
      </c>
      <c r="B107" s="30" t="s">
        <v>184</v>
      </c>
      <c r="C107" s="38" t="s">
        <v>185</v>
      </c>
      <c r="D107" s="5">
        <v>154.11000000000001</v>
      </c>
      <c r="E107" s="39">
        <f t="shared" si="29"/>
        <v>177.33437700000002</v>
      </c>
      <c r="F107" s="39">
        <f t="shared" si="30"/>
        <v>177.33437700000002</v>
      </c>
      <c r="G107" s="34">
        <v>15.2</v>
      </c>
      <c r="H107" s="34">
        <v>15.2</v>
      </c>
      <c r="I107" s="33">
        <f t="shared" si="31"/>
        <v>2342.4720000000002</v>
      </c>
      <c r="J107" s="33">
        <v>1672.8</v>
      </c>
      <c r="K107" s="33">
        <f t="shared" si="32"/>
        <v>4015.2719999999999</v>
      </c>
      <c r="L107" s="36">
        <f t="shared" si="37"/>
        <v>23.424720000000004</v>
      </c>
      <c r="M107" s="33">
        <v>0</v>
      </c>
      <c r="N107" s="33"/>
      <c r="O107" s="33"/>
      <c r="P107" s="33">
        <v>20</v>
      </c>
      <c r="Q107" s="33">
        <f>I107*5%</f>
        <v>117.12360000000001</v>
      </c>
      <c r="R107" s="33"/>
      <c r="S107" s="33"/>
      <c r="T107" s="1">
        <f t="shared" si="33"/>
        <v>137.12360000000001</v>
      </c>
      <c r="U107" s="36">
        <f t="shared" si="34"/>
        <v>160.54832000000002</v>
      </c>
      <c r="V107" s="40">
        <f t="shared" si="35"/>
        <v>3854.7236800000001</v>
      </c>
      <c r="W107" s="42"/>
    </row>
    <row r="108" spans="1:23" ht="27.95" customHeight="1" x14ac:dyDescent="0.25">
      <c r="A108" s="37">
        <f t="shared" si="36"/>
        <v>82</v>
      </c>
      <c r="B108" s="30" t="s">
        <v>186</v>
      </c>
      <c r="C108" s="38" t="s">
        <v>187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1672.8</v>
      </c>
      <c r="K108" s="33">
        <f t="shared" si="32"/>
        <v>5831.8239999999996</v>
      </c>
      <c r="L108" s="36">
        <f t="shared" si="37"/>
        <v>41.590239999999994</v>
      </c>
      <c r="M108" s="33">
        <v>110.07</v>
      </c>
      <c r="N108" s="33">
        <v>296.02</v>
      </c>
      <c r="O108" s="33"/>
      <c r="P108" s="33">
        <v>20</v>
      </c>
      <c r="Q108" s="33">
        <f>I108*5%</f>
        <v>207.95119999999997</v>
      </c>
      <c r="R108" s="33"/>
      <c r="S108" s="33"/>
      <c r="T108" s="1">
        <f t="shared" si="33"/>
        <v>227.95119999999997</v>
      </c>
      <c r="U108" s="36">
        <f t="shared" si="34"/>
        <v>675.63143999999988</v>
      </c>
      <c r="V108" s="40">
        <f t="shared" si="35"/>
        <v>5156.1925599999995</v>
      </c>
      <c r="W108" s="42"/>
    </row>
    <row r="109" spans="1:23" ht="27.95" customHeight="1" x14ac:dyDescent="0.25">
      <c r="A109" s="37">
        <f t="shared" si="36"/>
        <v>83</v>
      </c>
      <c r="B109" s="30" t="s">
        <v>188</v>
      </c>
      <c r="C109" s="38" t="s">
        <v>189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1394</v>
      </c>
      <c r="K109" s="33">
        <f t="shared" si="32"/>
        <v>5553.0239999999994</v>
      </c>
      <c r="L109" s="36">
        <f t="shared" si="37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33"/>
        <v>0</v>
      </c>
      <c r="U109" s="36">
        <f t="shared" si="34"/>
        <v>447.68023999999997</v>
      </c>
      <c r="V109" s="40">
        <f t="shared" si="35"/>
        <v>5105.3437599999997</v>
      </c>
      <c r="W109" s="43"/>
    </row>
    <row r="110" spans="1:23" ht="27.95" customHeight="1" x14ac:dyDescent="0.25">
      <c r="A110" s="37">
        <f t="shared" si="36"/>
        <v>84</v>
      </c>
      <c r="B110" s="30" t="s">
        <v>190</v>
      </c>
      <c r="C110" s="38" t="s">
        <v>191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1394</v>
      </c>
      <c r="K110" s="33">
        <f t="shared" si="32"/>
        <v>5553.0239999999994</v>
      </c>
      <c r="L110" s="36">
        <f t="shared" si="37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33"/>
        <v>0</v>
      </c>
      <c r="U110" s="36">
        <f t="shared" si="34"/>
        <v>447.68023999999997</v>
      </c>
      <c r="V110" s="40">
        <f t="shared" si="35"/>
        <v>5105.3437599999997</v>
      </c>
      <c r="W110" s="43"/>
    </row>
    <row r="111" spans="1:23" ht="27.95" customHeight="1" x14ac:dyDescent="0.25">
      <c r="A111" s="37">
        <f t="shared" si="36"/>
        <v>85</v>
      </c>
      <c r="B111" s="30" t="s">
        <v>192</v>
      </c>
      <c r="C111" s="38" t="s">
        <v>193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1394</v>
      </c>
      <c r="K111" s="33">
        <f t="shared" si="32"/>
        <v>5553.0239999999994</v>
      </c>
      <c r="L111" s="36">
        <f t="shared" si="37"/>
        <v>41.590239999999994</v>
      </c>
      <c r="M111" s="33">
        <v>110.07</v>
      </c>
      <c r="N111" s="33">
        <v>296.02</v>
      </c>
      <c r="O111" s="33"/>
      <c r="P111" s="33"/>
      <c r="Q111" s="33"/>
      <c r="R111" s="33"/>
      <c r="S111" s="33"/>
      <c r="T111" s="1">
        <f t="shared" si="33"/>
        <v>0</v>
      </c>
      <c r="U111" s="36">
        <f t="shared" si="34"/>
        <v>447.68023999999997</v>
      </c>
      <c r="V111" s="40">
        <f t="shared" si="35"/>
        <v>5105.3437599999997</v>
      </c>
      <c r="W111" s="42"/>
    </row>
    <row r="112" spans="1:23" ht="27.95" customHeight="1" x14ac:dyDescent="0.25">
      <c r="A112" s="37">
        <f t="shared" si="36"/>
        <v>86</v>
      </c>
      <c r="B112" s="30" t="s">
        <v>194</v>
      </c>
      <c r="C112" s="38" t="s">
        <v>195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1672.8</v>
      </c>
      <c r="K112" s="33">
        <f t="shared" si="32"/>
        <v>5831.8239999999996</v>
      </c>
      <c r="L112" s="36">
        <f t="shared" si="37"/>
        <v>41.590239999999994</v>
      </c>
      <c r="M112" s="33">
        <v>110.07</v>
      </c>
      <c r="N112" s="33">
        <v>296.02</v>
      </c>
      <c r="O112" s="33"/>
      <c r="P112" s="33">
        <v>20</v>
      </c>
      <c r="Q112" s="33">
        <f>I112*5%</f>
        <v>207.95119999999997</v>
      </c>
      <c r="R112" s="33"/>
      <c r="S112" s="33">
        <v>575</v>
      </c>
      <c r="T112" s="1">
        <f t="shared" si="33"/>
        <v>802.95119999999997</v>
      </c>
      <c r="U112" s="36">
        <f t="shared" si="34"/>
        <v>1250.6314399999999</v>
      </c>
      <c r="V112" s="40">
        <f t="shared" si="35"/>
        <v>4581.1925599999995</v>
      </c>
      <c r="W112" s="42"/>
    </row>
    <row r="113" spans="1:23" ht="27.95" customHeight="1" x14ac:dyDescent="0.25">
      <c r="A113" s="37">
        <f t="shared" si="36"/>
        <v>87</v>
      </c>
      <c r="B113" s="30" t="s">
        <v>196</v>
      </c>
      <c r="C113" s="38" t="s">
        <v>197</v>
      </c>
      <c r="D113" s="5">
        <v>273.62</v>
      </c>
      <c r="E113" s="39">
        <f t="shared" si="29"/>
        <v>314.854534</v>
      </c>
      <c r="F113" s="39">
        <f t="shared" si="30"/>
        <v>314.854534</v>
      </c>
      <c r="G113" s="34">
        <v>15.2</v>
      </c>
      <c r="H113" s="34">
        <v>15.2</v>
      </c>
      <c r="I113" s="33">
        <f t="shared" si="31"/>
        <v>4159.0239999999994</v>
      </c>
      <c r="J113" s="33">
        <v>836.4</v>
      </c>
      <c r="K113" s="33">
        <f t="shared" si="32"/>
        <v>4995.4239999999991</v>
      </c>
      <c r="L113" s="36">
        <f t="shared" si="37"/>
        <v>41.590239999999994</v>
      </c>
      <c r="M113" s="33">
        <v>110.07</v>
      </c>
      <c r="N113" s="33">
        <v>296.02</v>
      </c>
      <c r="O113" s="33"/>
      <c r="P113" s="33"/>
      <c r="Q113" s="33"/>
      <c r="R113" s="33"/>
      <c r="S113" s="33"/>
      <c r="T113" s="1">
        <f t="shared" si="33"/>
        <v>0</v>
      </c>
      <c r="U113" s="36">
        <f t="shared" si="34"/>
        <v>447.68023999999997</v>
      </c>
      <c r="V113" s="40">
        <f t="shared" si="35"/>
        <v>4547.7437599999994</v>
      </c>
      <c r="W113" s="42"/>
    </row>
    <row r="114" spans="1:23" ht="27.95" customHeight="1" x14ac:dyDescent="0.25">
      <c r="A114" s="37">
        <f>A113+1</f>
        <v>88</v>
      </c>
      <c r="B114" s="30" t="s">
        <v>198</v>
      </c>
      <c r="C114" s="46" t="s">
        <v>199</v>
      </c>
      <c r="D114" s="5">
        <v>380.91</v>
      </c>
      <c r="E114" s="39">
        <f t="shared" si="29"/>
        <v>438.31313700000004</v>
      </c>
      <c r="F114" s="39">
        <f>E114</f>
        <v>438.31313700000004</v>
      </c>
      <c r="G114" s="34">
        <v>15.2</v>
      </c>
      <c r="H114" s="34">
        <v>15.2</v>
      </c>
      <c r="I114" s="33">
        <f t="shared" si="31"/>
        <v>5789.8320000000003</v>
      </c>
      <c r="J114" s="33">
        <v>836.4</v>
      </c>
      <c r="K114" s="33">
        <f t="shared" si="32"/>
        <v>6626.232</v>
      </c>
      <c r="L114" s="36">
        <f t="shared" si="37"/>
        <v>57.898320000000005</v>
      </c>
      <c r="M114" s="33">
        <v>153.22999999999999</v>
      </c>
      <c r="N114" s="33">
        <v>488.85</v>
      </c>
      <c r="O114" s="33"/>
      <c r="P114" s="33"/>
      <c r="Q114" s="33"/>
      <c r="R114" s="33"/>
      <c r="S114" s="33"/>
      <c r="T114" s="1">
        <f t="shared" si="33"/>
        <v>0</v>
      </c>
      <c r="U114" s="36">
        <f t="shared" si="34"/>
        <v>699.97832000000005</v>
      </c>
      <c r="V114" s="40">
        <f t="shared" si="35"/>
        <v>5926.2536799999998</v>
      </c>
      <c r="W114" s="42"/>
    </row>
    <row r="115" spans="1:23" ht="27.95" customHeight="1" x14ac:dyDescent="0.25">
      <c r="A115" s="37">
        <f>A114+1</f>
        <v>89</v>
      </c>
      <c r="B115" s="30" t="s">
        <v>200</v>
      </c>
      <c r="C115" s="38" t="s">
        <v>201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1115.2</v>
      </c>
      <c r="K115" s="33">
        <f t="shared" si="32"/>
        <v>5300.2159999999994</v>
      </c>
      <c r="L115" s="36">
        <f t="shared" si="37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>
        <v>575</v>
      </c>
      <c r="T115" s="1">
        <f t="shared" si="33"/>
        <v>804.25080000000003</v>
      </c>
      <c r="U115" s="36">
        <f t="shared" si="34"/>
        <v>1255.7109599999999</v>
      </c>
      <c r="V115" s="40">
        <f t="shared" si="35"/>
        <v>4044.5050399999996</v>
      </c>
      <c r="W115" s="42"/>
    </row>
    <row r="116" spans="1:23" ht="27.95" customHeight="1" x14ac:dyDescent="0.25">
      <c r="A116" s="37">
        <f>A115+1</f>
        <v>90</v>
      </c>
      <c r="B116" s="30" t="s">
        <v>202</v>
      </c>
      <c r="C116" s="38" t="s">
        <v>203</v>
      </c>
      <c r="D116" s="5">
        <v>275.33</v>
      </c>
      <c r="E116" s="39">
        <f t="shared" si="29"/>
        <v>316.82223099999999</v>
      </c>
      <c r="F116" s="39">
        <f>E116</f>
        <v>316.82223099999999</v>
      </c>
      <c r="G116" s="34">
        <v>15.2</v>
      </c>
      <c r="H116" s="34">
        <v>15.2</v>
      </c>
      <c r="I116" s="33">
        <f t="shared" si="31"/>
        <v>4185.0159999999996</v>
      </c>
      <c r="J116" s="33">
        <v>1394</v>
      </c>
      <c r="K116" s="33">
        <f t="shared" si="32"/>
        <v>5579.0159999999996</v>
      </c>
      <c r="L116" s="36">
        <f t="shared" si="37"/>
        <v>41.850159999999995</v>
      </c>
      <c r="M116" s="33">
        <v>110.76</v>
      </c>
      <c r="N116" s="33">
        <v>298.85000000000002</v>
      </c>
      <c r="O116" s="33"/>
      <c r="P116" s="33">
        <v>20</v>
      </c>
      <c r="Q116" s="33">
        <f>I116*5%</f>
        <v>209.2508</v>
      </c>
      <c r="R116" s="33"/>
      <c r="S116" s="33">
        <v>636</v>
      </c>
      <c r="T116" s="1">
        <f t="shared" si="33"/>
        <v>865.25080000000003</v>
      </c>
      <c r="U116" s="36">
        <f t="shared" si="34"/>
        <v>1316.7109599999999</v>
      </c>
      <c r="V116" s="40">
        <f t="shared" si="35"/>
        <v>4262.3050399999993</v>
      </c>
      <c r="W116" s="42"/>
    </row>
    <row r="117" spans="1:23" ht="27.95" customHeight="1" x14ac:dyDescent="0.25">
      <c r="A117" s="37"/>
      <c r="B117" s="56"/>
      <c r="C117" s="31" t="s">
        <v>206</v>
      </c>
      <c r="D117" s="5"/>
      <c r="E117" s="39"/>
      <c r="F117" s="39"/>
      <c r="G117" s="34"/>
      <c r="H117" s="34"/>
      <c r="I117" s="33"/>
      <c r="J117" s="33"/>
      <c r="K117" s="33"/>
      <c r="L117" s="36"/>
      <c r="M117" s="33"/>
      <c r="N117" s="33"/>
      <c r="O117" s="33"/>
      <c r="P117" s="33"/>
      <c r="Q117" s="33"/>
      <c r="R117" s="33"/>
      <c r="S117" s="33"/>
      <c r="T117" s="1"/>
      <c r="U117" s="36"/>
      <c r="V117" s="40"/>
    </row>
    <row r="118" spans="1:23" ht="27.95" customHeight="1" x14ac:dyDescent="0.25">
      <c r="A118" s="37">
        <f>A116+1</f>
        <v>91</v>
      </c>
      <c r="B118" s="30" t="s">
        <v>217</v>
      </c>
      <c r="C118" s="38" t="s">
        <v>218</v>
      </c>
      <c r="D118" s="5">
        <v>443.42</v>
      </c>
      <c r="E118" s="39">
        <f t="shared" ref="E118:E142" si="38">D118*1.1507</f>
        <v>510.24339400000002</v>
      </c>
      <c r="F118" s="39">
        <f t="shared" ref="F118:F142" si="39">E118</f>
        <v>510.24339400000002</v>
      </c>
      <c r="G118" s="34">
        <v>15.2</v>
      </c>
      <c r="H118" s="34">
        <v>15.2</v>
      </c>
      <c r="I118" s="33">
        <f t="shared" ref="I118:I142" si="40">D118*H118</f>
        <v>6739.9840000000004</v>
      </c>
      <c r="J118" s="33">
        <v>1951.6</v>
      </c>
      <c r="K118" s="33">
        <f t="shared" ref="K118:K142" si="41">SUM(I118+J118)</f>
        <v>8691.5840000000007</v>
      </c>
      <c r="L118" s="36">
        <v>0</v>
      </c>
      <c r="M118" s="33">
        <v>178.38</v>
      </c>
      <c r="N118" s="33">
        <v>647.66</v>
      </c>
      <c r="O118" s="33"/>
      <c r="P118" s="33">
        <v>0</v>
      </c>
      <c r="Q118" s="33">
        <f>I118*5%</f>
        <v>336.99920000000003</v>
      </c>
      <c r="R118" s="33"/>
      <c r="S118" s="33">
        <v>575</v>
      </c>
      <c r="T118" s="1">
        <f t="shared" ref="T118:T142" si="42">SUM(O118+P118+Q118+R118+S118)</f>
        <v>911.99919999999997</v>
      </c>
      <c r="U118" s="36">
        <f t="shared" ref="U118:U142" si="43">SUM(L118+M118+N118+O118+P118+Q118+R118+S118)</f>
        <v>1738.0391999999999</v>
      </c>
      <c r="V118" s="40">
        <f t="shared" ref="V118:V142" si="44">K118-U118</f>
        <v>6953.5448000000006</v>
      </c>
      <c r="W118" s="42"/>
    </row>
    <row r="119" spans="1:23" ht="27.95" customHeight="1" x14ac:dyDescent="0.25">
      <c r="A119" s="37">
        <f>A118+1</f>
        <v>92</v>
      </c>
      <c r="B119" s="30" t="s">
        <v>209</v>
      </c>
      <c r="C119" s="38" t="s">
        <v>210</v>
      </c>
      <c r="D119" s="5">
        <v>449.98</v>
      </c>
      <c r="E119" s="39">
        <f t="shared" si="38"/>
        <v>517.79198600000007</v>
      </c>
      <c r="F119" s="39">
        <f t="shared" si="39"/>
        <v>517.79198600000007</v>
      </c>
      <c r="G119" s="34">
        <v>15.2</v>
      </c>
      <c r="H119" s="34">
        <v>15.2</v>
      </c>
      <c r="I119" s="33">
        <f t="shared" si="40"/>
        <v>6839.6959999999999</v>
      </c>
      <c r="J119" s="33">
        <v>1394</v>
      </c>
      <c r="K119" s="33">
        <f t="shared" si="41"/>
        <v>8233.6959999999999</v>
      </c>
      <c r="L119" s="36">
        <f t="shared" ref="L119:L132" si="45">I119*1%</f>
        <v>68.396960000000007</v>
      </c>
      <c r="M119" s="33">
        <v>181.02</v>
      </c>
      <c r="N119" s="33">
        <v>665.52</v>
      </c>
      <c r="O119" s="33"/>
      <c r="P119" s="33">
        <v>20</v>
      </c>
      <c r="Q119" s="33">
        <f>I119*5%</f>
        <v>341.98480000000001</v>
      </c>
      <c r="R119" s="33"/>
      <c r="S119" s="33"/>
      <c r="T119" s="1">
        <f t="shared" si="42"/>
        <v>361.98480000000001</v>
      </c>
      <c r="U119" s="36">
        <f t="shared" si="43"/>
        <v>1276.9217599999999</v>
      </c>
      <c r="V119" s="40">
        <f t="shared" si="44"/>
        <v>6956.7742399999997</v>
      </c>
      <c r="W119" s="42"/>
    </row>
    <row r="120" spans="1:23" ht="27.95" customHeight="1" x14ac:dyDescent="0.25">
      <c r="A120" s="37">
        <f t="shared" ref="A120:A141" si="46">A119+1</f>
        <v>93</v>
      </c>
      <c r="B120" s="30" t="s">
        <v>211</v>
      </c>
      <c r="C120" s="38" t="s">
        <v>212</v>
      </c>
      <c r="D120" s="5">
        <v>324.45</v>
      </c>
      <c r="E120" s="39">
        <f t="shared" si="38"/>
        <v>373.34461500000003</v>
      </c>
      <c r="F120" s="39">
        <f t="shared" si="39"/>
        <v>373.34461500000003</v>
      </c>
      <c r="G120" s="34">
        <v>15.2</v>
      </c>
      <c r="H120" s="34">
        <v>15.2</v>
      </c>
      <c r="I120" s="33">
        <f t="shared" si="40"/>
        <v>4931.6399999999994</v>
      </c>
      <c r="J120" s="33">
        <v>1951.6</v>
      </c>
      <c r="K120" s="33">
        <f t="shared" si="41"/>
        <v>6883.24</v>
      </c>
      <c r="L120" s="36">
        <f t="shared" si="45"/>
        <v>49.316399999999994</v>
      </c>
      <c r="M120" s="33">
        <v>130.52000000000001</v>
      </c>
      <c r="N120" s="33">
        <v>380.08</v>
      </c>
      <c r="O120" s="33"/>
      <c r="P120" s="33"/>
      <c r="Q120" s="33"/>
      <c r="R120" s="33">
        <v>1000</v>
      </c>
      <c r="S120" s="33"/>
      <c r="T120" s="1">
        <f t="shared" si="42"/>
        <v>1000</v>
      </c>
      <c r="U120" s="36">
        <f t="shared" si="43"/>
        <v>1559.9164000000001</v>
      </c>
      <c r="V120" s="40">
        <f t="shared" si="44"/>
        <v>5323.3235999999997</v>
      </c>
      <c r="W120" s="42"/>
    </row>
    <row r="121" spans="1:23" ht="27.95" customHeight="1" x14ac:dyDescent="0.25">
      <c r="A121" s="37">
        <f t="shared" si="46"/>
        <v>94</v>
      </c>
      <c r="B121" s="30" t="s">
        <v>213</v>
      </c>
      <c r="C121" s="38" t="s">
        <v>214</v>
      </c>
      <c r="D121" s="5">
        <v>367.5</v>
      </c>
      <c r="E121" s="39">
        <f t="shared" si="38"/>
        <v>422.88225</v>
      </c>
      <c r="F121" s="39">
        <f t="shared" si="39"/>
        <v>422.88225</v>
      </c>
      <c r="G121" s="34">
        <v>15.2</v>
      </c>
      <c r="H121" s="34">
        <v>15.2</v>
      </c>
      <c r="I121" s="33">
        <f t="shared" si="40"/>
        <v>5586</v>
      </c>
      <c r="J121" s="33">
        <v>1672.8</v>
      </c>
      <c r="K121" s="33">
        <f t="shared" si="41"/>
        <v>7258.8</v>
      </c>
      <c r="L121" s="36">
        <f t="shared" si="45"/>
        <v>55.86</v>
      </c>
      <c r="M121" s="33">
        <v>143.69999999999999</v>
      </c>
      <c r="N121" s="33">
        <v>451.28</v>
      </c>
      <c r="O121" s="33"/>
      <c r="P121" s="33">
        <v>20</v>
      </c>
      <c r="Q121" s="33">
        <f>I121*5%</f>
        <v>279.3</v>
      </c>
      <c r="R121" s="33"/>
      <c r="S121" s="33"/>
      <c r="T121" s="1">
        <f t="shared" si="42"/>
        <v>299.3</v>
      </c>
      <c r="U121" s="36">
        <f t="shared" si="43"/>
        <v>950.13999999999987</v>
      </c>
      <c r="V121" s="40">
        <f t="shared" si="44"/>
        <v>6308.66</v>
      </c>
      <c r="W121" s="48"/>
    </row>
    <row r="122" spans="1:23" ht="27.95" customHeight="1" x14ac:dyDescent="0.25">
      <c r="A122" s="37">
        <f t="shared" si="46"/>
        <v>95</v>
      </c>
      <c r="B122" s="30" t="s">
        <v>215</v>
      </c>
      <c r="C122" s="38" t="s">
        <v>216</v>
      </c>
      <c r="D122" s="5">
        <v>324.45</v>
      </c>
      <c r="E122" s="39">
        <f t="shared" si="38"/>
        <v>373.34461500000003</v>
      </c>
      <c r="F122" s="39">
        <f t="shared" si="39"/>
        <v>373.34461500000003</v>
      </c>
      <c r="G122" s="34">
        <v>15.2</v>
      </c>
      <c r="H122" s="34">
        <v>15.2</v>
      </c>
      <c r="I122" s="33">
        <f t="shared" si="40"/>
        <v>4931.6399999999994</v>
      </c>
      <c r="J122" s="33">
        <v>1394</v>
      </c>
      <c r="K122" s="33">
        <f t="shared" si="41"/>
        <v>6325.6399999999994</v>
      </c>
      <c r="L122" s="36">
        <f t="shared" si="45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42"/>
        <v>0</v>
      </c>
      <c r="U122" s="36">
        <f t="shared" si="43"/>
        <v>559.91639999999995</v>
      </c>
      <c r="V122" s="40">
        <f t="shared" si="44"/>
        <v>5765.7235999999994</v>
      </c>
      <c r="W122" s="42"/>
    </row>
    <row r="123" spans="1:23" ht="27.95" customHeight="1" x14ac:dyDescent="0.25">
      <c r="A123" s="37">
        <f>A122+1</f>
        <v>96</v>
      </c>
      <c r="B123" s="30" t="s">
        <v>219</v>
      </c>
      <c r="C123" s="38" t="s">
        <v>220</v>
      </c>
      <c r="D123" s="5">
        <v>324.45</v>
      </c>
      <c r="E123" s="39">
        <f t="shared" si="38"/>
        <v>373.34461500000003</v>
      </c>
      <c r="F123" s="39">
        <f t="shared" si="39"/>
        <v>373.34461500000003</v>
      </c>
      <c r="G123" s="34">
        <v>15.2</v>
      </c>
      <c r="H123" s="34">
        <v>15.2</v>
      </c>
      <c r="I123" s="33">
        <f t="shared" si="40"/>
        <v>4931.6399999999994</v>
      </c>
      <c r="J123" s="33">
        <v>1394</v>
      </c>
      <c r="K123" s="33">
        <f t="shared" si="41"/>
        <v>6325.6399999999994</v>
      </c>
      <c r="L123" s="36">
        <f t="shared" si="45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42"/>
        <v>0</v>
      </c>
      <c r="U123" s="36">
        <f t="shared" si="43"/>
        <v>559.91639999999995</v>
      </c>
      <c r="V123" s="40">
        <f t="shared" si="44"/>
        <v>5765.7235999999994</v>
      </c>
      <c r="W123" s="42"/>
    </row>
    <row r="124" spans="1:23" ht="27.95" customHeight="1" x14ac:dyDescent="0.25">
      <c r="A124" s="37">
        <f t="shared" si="46"/>
        <v>97</v>
      </c>
      <c r="B124" s="30" t="s">
        <v>221</v>
      </c>
      <c r="C124" s="38" t="s">
        <v>222</v>
      </c>
      <c r="D124" s="5">
        <v>324.45</v>
      </c>
      <c r="E124" s="39">
        <f t="shared" si="38"/>
        <v>373.34461500000003</v>
      </c>
      <c r="F124" s="39">
        <f t="shared" si="39"/>
        <v>373.34461500000003</v>
      </c>
      <c r="G124" s="34">
        <v>15.2</v>
      </c>
      <c r="H124" s="34">
        <v>15.2</v>
      </c>
      <c r="I124" s="33">
        <f t="shared" si="40"/>
        <v>4931.6399999999994</v>
      </c>
      <c r="J124" s="33">
        <v>1394</v>
      </c>
      <c r="K124" s="33">
        <f t="shared" si="41"/>
        <v>6325.6399999999994</v>
      </c>
      <c r="L124" s="36">
        <f t="shared" si="45"/>
        <v>49.316399999999994</v>
      </c>
      <c r="M124" s="33">
        <v>130.52000000000001</v>
      </c>
      <c r="N124" s="33">
        <v>380.08</v>
      </c>
      <c r="O124" s="33"/>
      <c r="P124" s="33"/>
      <c r="Q124" s="33"/>
      <c r="R124" s="33"/>
      <c r="S124" s="33"/>
      <c r="T124" s="1">
        <f t="shared" si="42"/>
        <v>0</v>
      </c>
      <c r="U124" s="36">
        <f t="shared" si="43"/>
        <v>559.91639999999995</v>
      </c>
      <c r="V124" s="40">
        <f t="shared" si="44"/>
        <v>5765.7235999999994</v>
      </c>
      <c r="W124" s="42"/>
    </row>
    <row r="125" spans="1:23" ht="27.95" customHeight="1" x14ac:dyDescent="0.25">
      <c r="A125" s="37">
        <f t="shared" si="46"/>
        <v>98</v>
      </c>
      <c r="B125" s="30" t="s">
        <v>223</v>
      </c>
      <c r="C125" s="38" t="s">
        <v>224</v>
      </c>
      <c r="D125" s="5">
        <v>324.45</v>
      </c>
      <c r="E125" s="39">
        <f t="shared" si="38"/>
        <v>373.34461500000003</v>
      </c>
      <c r="F125" s="39">
        <f t="shared" si="39"/>
        <v>373.34461500000003</v>
      </c>
      <c r="G125" s="37">
        <v>15.2</v>
      </c>
      <c r="H125" s="34">
        <v>15.2</v>
      </c>
      <c r="I125" s="33">
        <f t="shared" si="40"/>
        <v>4931.6399999999994</v>
      </c>
      <c r="J125" s="33">
        <v>836.4</v>
      </c>
      <c r="K125" s="33">
        <f t="shared" si="41"/>
        <v>5768.0399999999991</v>
      </c>
      <c r="L125" s="36">
        <f t="shared" si="45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42"/>
        <v>266.58199999999999</v>
      </c>
      <c r="U125" s="36">
        <f t="shared" si="43"/>
        <v>826.49839999999995</v>
      </c>
      <c r="V125" s="40">
        <f t="shared" si="44"/>
        <v>4941.5415999999987</v>
      </c>
      <c r="W125" s="48"/>
    </row>
    <row r="126" spans="1:23" ht="27.95" customHeight="1" x14ac:dyDescent="0.25">
      <c r="A126" s="37">
        <f t="shared" si="46"/>
        <v>99</v>
      </c>
      <c r="B126" s="30" t="s">
        <v>225</v>
      </c>
      <c r="C126" s="38" t="s">
        <v>226</v>
      </c>
      <c r="D126" s="5">
        <v>324.45</v>
      </c>
      <c r="E126" s="39">
        <f t="shared" si="38"/>
        <v>373.34461500000003</v>
      </c>
      <c r="F126" s="39">
        <f t="shared" si="39"/>
        <v>373.34461500000003</v>
      </c>
      <c r="G126" s="34">
        <v>15.2</v>
      </c>
      <c r="H126" s="34">
        <v>15.2</v>
      </c>
      <c r="I126" s="33">
        <f t="shared" si="40"/>
        <v>4931.6399999999994</v>
      </c>
      <c r="J126" s="33">
        <v>1115.2</v>
      </c>
      <c r="K126" s="33">
        <f t="shared" si="41"/>
        <v>6046.8399999999992</v>
      </c>
      <c r="L126" s="36">
        <f t="shared" si="45"/>
        <v>49.316399999999994</v>
      </c>
      <c r="M126" s="33">
        <v>130.52000000000001</v>
      </c>
      <c r="N126" s="33">
        <v>380.08</v>
      </c>
      <c r="O126" s="33"/>
      <c r="P126" s="33">
        <v>20</v>
      </c>
      <c r="Q126" s="33">
        <f>I126*5%</f>
        <v>246.58199999999999</v>
      </c>
      <c r="R126" s="33"/>
      <c r="S126" s="33"/>
      <c r="T126" s="1">
        <f t="shared" si="42"/>
        <v>266.58199999999999</v>
      </c>
      <c r="U126" s="36">
        <f t="shared" si="43"/>
        <v>826.49839999999995</v>
      </c>
      <c r="V126" s="40">
        <f t="shared" si="44"/>
        <v>5220.3415999999997</v>
      </c>
      <c r="W126" s="48"/>
    </row>
    <row r="127" spans="1:23" ht="27.95" customHeight="1" x14ac:dyDescent="0.25">
      <c r="A127" s="37">
        <f t="shared" si="46"/>
        <v>100</v>
      </c>
      <c r="B127" s="30" t="s">
        <v>227</v>
      </c>
      <c r="C127" s="38" t="s">
        <v>228</v>
      </c>
      <c r="D127" s="5">
        <v>302.82</v>
      </c>
      <c r="E127" s="39">
        <f t="shared" si="38"/>
        <v>348.45497399999999</v>
      </c>
      <c r="F127" s="39">
        <f t="shared" si="39"/>
        <v>348.45497399999999</v>
      </c>
      <c r="G127" s="34">
        <v>15.2</v>
      </c>
      <c r="H127" s="34">
        <v>15.2</v>
      </c>
      <c r="I127" s="33">
        <f t="shared" si="40"/>
        <v>4602.8639999999996</v>
      </c>
      <c r="J127" s="33">
        <v>1951.6</v>
      </c>
      <c r="K127" s="33">
        <f t="shared" si="41"/>
        <v>6554.4639999999999</v>
      </c>
      <c r="L127" s="36">
        <f t="shared" si="45"/>
        <v>46.028639999999996</v>
      </c>
      <c r="M127" s="33">
        <v>121.82</v>
      </c>
      <c r="N127" s="33">
        <v>344.31</v>
      </c>
      <c r="O127" s="33"/>
      <c r="P127" s="33">
        <v>20</v>
      </c>
      <c r="Q127" s="33">
        <f>I127*5%</f>
        <v>230.14319999999998</v>
      </c>
      <c r="R127" s="33"/>
      <c r="S127" s="33"/>
      <c r="T127" s="1">
        <f t="shared" si="42"/>
        <v>250.14319999999998</v>
      </c>
      <c r="U127" s="36">
        <f t="shared" si="43"/>
        <v>762.30183999999997</v>
      </c>
      <c r="V127" s="40">
        <f t="shared" si="44"/>
        <v>5792.1621599999999</v>
      </c>
      <c r="W127" s="42"/>
    </row>
    <row r="128" spans="1:23" ht="30" customHeight="1" x14ac:dyDescent="0.25">
      <c r="A128" s="37">
        <f t="shared" si="46"/>
        <v>101</v>
      </c>
      <c r="B128" s="30" t="s">
        <v>229</v>
      </c>
      <c r="C128" s="38" t="s">
        <v>230</v>
      </c>
      <c r="D128" s="5">
        <v>302.82</v>
      </c>
      <c r="E128" s="39">
        <f t="shared" si="38"/>
        <v>348.45497399999999</v>
      </c>
      <c r="F128" s="39">
        <f t="shared" si="39"/>
        <v>348.45497399999999</v>
      </c>
      <c r="G128" s="34">
        <v>15.2</v>
      </c>
      <c r="H128" s="34">
        <v>15.2</v>
      </c>
      <c r="I128" s="33">
        <f t="shared" si="40"/>
        <v>4602.8639999999996</v>
      </c>
      <c r="J128" s="33">
        <v>1394</v>
      </c>
      <c r="K128" s="33">
        <f t="shared" si="41"/>
        <v>5996.8639999999996</v>
      </c>
      <c r="L128" s="36">
        <f t="shared" si="45"/>
        <v>46.028639999999996</v>
      </c>
      <c r="M128" s="33">
        <v>121.82</v>
      </c>
      <c r="N128" s="33">
        <v>344.31</v>
      </c>
      <c r="O128" s="33"/>
      <c r="P128" s="33"/>
      <c r="Q128" s="33"/>
      <c r="R128" s="33"/>
      <c r="S128" s="33"/>
      <c r="T128" s="1">
        <f t="shared" si="42"/>
        <v>0</v>
      </c>
      <c r="U128" s="36">
        <f t="shared" si="43"/>
        <v>512.15863999999999</v>
      </c>
      <c r="V128" s="40">
        <f t="shared" si="44"/>
        <v>5484.7053599999999</v>
      </c>
      <c r="W128" s="42"/>
    </row>
    <row r="129" spans="1:23" ht="27.95" customHeight="1" x14ac:dyDescent="0.25">
      <c r="A129" s="37">
        <f t="shared" si="46"/>
        <v>102</v>
      </c>
      <c r="B129" s="30" t="s">
        <v>231</v>
      </c>
      <c r="C129" s="38" t="s">
        <v>232</v>
      </c>
      <c r="D129" s="5">
        <v>302.82</v>
      </c>
      <c r="E129" s="39">
        <f t="shared" si="38"/>
        <v>348.45497399999999</v>
      </c>
      <c r="F129" s="39">
        <f t="shared" si="39"/>
        <v>348.45497399999999</v>
      </c>
      <c r="G129" s="34">
        <v>15.2</v>
      </c>
      <c r="H129" s="34">
        <v>15.2</v>
      </c>
      <c r="I129" s="33">
        <f t="shared" si="40"/>
        <v>4602.8639999999996</v>
      </c>
      <c r="J129" s="33">
        <v>1672.8</v>
      </c>
      <c r="K129" s="33">
        <f t="shared" si="41"/>
        <v>6275.6639999999998</v>
      </c>
      <c r="L129" s="36">
        <f t="shared" si="45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42"/>
        <v>250.14319999999998</v>
      </c>
      <c r="U129" s="36">
        <f t="shared" si="43"/>
        <v>762.30183999999997</v>
      </c>
      <c r="V129" s="40">
        <f t="shared" si="44"/>
        <v>5513.3621599999997</v>
      </c>
      <c r="W129" s="42"/>
    </row>
    <row r="130" spans="1:23" ht="27.95" customHeight="1" x14ac:dyDescent="0.25">
      <c r="A130" s="37">
        <f t="shared" si="46"/>
        <v>103</v>
      </c>
      <c r="B130" s="30" t="s">
        <v>233</v>
      </c>
      <c r="C130" s="38" t="s">
        <v>234</v>
      </c>
      <c r="D130" s="5">
        <v>302.82</v>
      </c>
      <c r="E130" s="39">
        <f t="shared" si="38"/>
        <v>348.45497399999999</v>
      </c>
      <c r="F130" s="39">
        <f t="shared" si="39"/>
        <v>348.45497399999999</v>
      </c>
      <c r="G130" s="34">
        <v>15.2</v>
      </c>
      <c r="H130" s="34">
        <v>15.2</v>
      </c>
      <c r="I130" s="33">
        <f t="shared" si="40"/>
        <v>4602.8639999999996</v>
      </c>
      <c r="J130" s="33">
        <v>1672.8</v>
      </c>
      <c r="K130" s="33">
        <f t="shared" si="41"/>
        <v>6275.6639999999998</v>
      </c>
      <c r="L130" s="36">
        <f t="shared" si="45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>
        <v>575</v>
      </c>
      <c r="T130" s="1">
        <f t="shared" si="42"/>
        <v>825.14319999999998</v>
      </c>
      <c r="U130" s="36">
        <f t="shared" si="43"/>
        <v>1337.3018400000001</v>
      </c>
      <c r="V130" s="40">
        <f t="shared" si="44"/>
        <v>4938.3621599999997</v>
      </c>
      <c r="W130" s="42"/>
    </row>
    <row r="131" spans="1:23" ht="27.95" customHeight="1" x14ac:dyDescent="0.25">
      <c r="A131" s="37">
        <f t="shared" si="46"/>
        <v>104</v>
      </c>
      <c r="B131" s="30" t="s">
        <v>235</v>
      </c>
      <c r="C131" s="38" t="s">
        <v>236</v>
      </c>
      <c r="D131" s="5">
        <v>302.82</v>
      </c>
      <c r="E131" s="39">
        <f t="shared" si="38"/>
        <v>348.45497399999999</v>
      </c>
      <c r="F131" s="39">
        <f t="shared" si="39"/>
        <v>348.45497399999999</v>
      </c>
      <c r="G131" s="34">
        <v>15.2</v>
      </c>
      <c r="H131" s="34">
        <v>15.2</v>
      </c>
      <c r="I131" s="33">
        <f t="shared" si="40"/>
        <v>4602.8639999999996</v>
      </c>
      <c r="J131" s="33">
        <v>1115.2</v>
      </c>
      <c r="K131" s="33">
        <f t="shared" si="41"/>
        <v>5718.0639999999994</v>
      </c>
      <c r="L131" s="36">
        <f t="shared" si="45"/>
        <v>46.028639999999996</v>
      </c>
      <c r="M131" s="33">
        <v>121.82</v>
      </c>
      <c r="N131" s="33">
        <v>344.31</v>
      </c>
      <c r="O131" s="33"/>
      <c r="P131" s="33">
        <v>20</v>
      </c>
      <c r="Q131" s="33">
        <f>I131*5%</f>
        <v>230.14319999999998</v>
      </c>
      <c r="R131" s="33"/>
      <c r="S131" s="33"/>
      <c r="T131" s="1">
        <f t="shared" si="42"/>
        <v>250.14319999999998</v>
      </c>
      <c r="U131" s="36">
        <f t="shared" si="43"/>
        <v>762.30183999999997</v>
      </c>
      <c r="V131" s="40">
        <f t="shared" si="44"/>
        <v>4955.7621599999993</v>
      </c>
      <c r="W131" s="48"/>
    </row>
    <row r="132" spans="1:23" ht="27.95" customHeight="1" x14ac:dyDescent="0.25">
      <c r="A132" s="37">
        <f t="shared" si="46"/>
        <v>105</v>
      </c>
      <c r="B132" s="30" t="s">
        <v>237</v>
      </c>
      <c r="C132" s="38" t="s">
        <v>238</v>
      </c>
      <c r="D132" s="5">
        <v>324.45</v>
      </c>
      <c r="E132" s="39">
        <f t="shared" si="38"/>
        <v>373.34461500000003</v>
      </c>
      <c r="F132" s="39">
        <f t="shared" si="39"/>
        <v>373.34461500000003</v>
      </c>
      <c r="G132" s="37">
        <v>15.2</v>
      </c>
      <c r="H132" s="34">
        <v>15.2</v>
      </c>
      <c r="I132" s="33">
        <f t="shared" si="40"/>
        <v>4931.6399999999994</v>
      </c>
      <c r="J132" s="33">
        <v>836.4</v>
      </c>
      <c r="K132" s="33">
        <f t="shared" si="41"/>
        <v>5768.0399999999991</v>
      </c>
      <c r="L132" s="36">
        <f t="shared" si="45"/>
        <v>49.316399999999994</v>
      </c>
      <c r="M132" s="33">
        <v>130.52000000000001</v>
      </c>
      <c r="N132" s="33">
        <v>380.08</v>
      </c>
      <c r="O132" s="33"/>
      <c r="P132" s="33">
        <v>20</v>
      </c>
      <c r="Q132" s="33">
        <v>246.58</v>
      </c>
      <c r="R132" s="33"/>
      <c r="S132" s="33"/>
      <c r="T132" s="1">
        <f t="shared" si="42"/>
        <v>266.58000000000004</v>
      </c>
      <c r="U132" s="36">
        <f t="shared" si="43"/>
        <v>826.49639999999999</v>
      </c>
      <c r="V132" s="40">
        <f t="shared" si="44"/>
        <v>4941.5435999999991</v>
      </c>
      <c r="W132" s="48"/>
    </row>
    <row r="133" spans="1:23" ht="27.95" customHeight="1" x14ac:dyDescent="0.25">
      <c r="A133" s="37">
        <f>A132+1</f>
        <v>106</v>
      </c>
      <c r="B133" s="30" t="s">
        <v>343</v>
      </c>
      <c r="C133" s="38" t="s">
        <v>344</v>
      </c>
      <c r="D133" s="5">
        <v>302.82</v>
      </c>
      <c r="E133" s="39">
        <f t="shared" ref="E133" si="47">D133*1.1507</f>
        <v>348.45497399999999</v>
      </c>
      <c r="F133" s="39">
        <f t="shared" ref="F133" si="48">E133</f>
        <v>348.45497399999999</v>
      </c>
      <c r="G133" s="34">
        <v>15.2</v>
      </c>
      <c r="H133" s="34">
        <v>10</v>
      </c>
      <c r="I133" s="33">
        <f t="shared" ref="I133" si="49">D133*H133</f>
        <v>3028.2</v>
      </c>
      <c r="J133" s="33"/>
      <c r="K133" s="33">
        <f t="shared" si="41"/>
        <v>3028.2</v>
      </c>
      <c r="L133" s="36"/>
      <c r="M133" s="33">
        <v>121.82</v>
      </c>
      <c r="N133" s="33">
        <v>344.31</v>
      </c>
      <c r="O133" s="33"/>
      <c r="P133" s="33"/>
      <c r="Q133" s="33"/>
      <c r="R133" s="33"/>
      <c r="S133" s="33"/>
      <c r="T133" s="1">
        <f t="shared" si="42"/>
        <v>0</v>
      </c>
      <c r="U133" s="36">
        <f t="shared" si="43"/>
        <v>466.13</v>
      </c>
      <c r="V133" s="40">
        <f t="shared" si="44"/>
        <v>2562.0699999999997</v>
      </c>
      <c r="W133" s="48"/>
    </row>
    <row r="134" spans="1:23" ht="27.95" customHeight="1" x14ac:dyDescent="0.25">
      <c r="A134" s="37">
        <f>A133+1</f>
        <v>107</v>
      </c>
      <c r="B134" s="30" t="s">
        <v>279</v>
      </c>
      <c r="C134" s="38" t="s">
        <v>280</v>
      </c>
      <c r="D134" s="5">
        <v>296</v>
      </c>
      <c r="E134" s="39">
        <f>D134*1.1507</f>
        <v>340.60720000000003</v>
      </c>
      <c r="F134" s="39">
        <f t="shared" si="39"/>
        <v>340.60720000000003</v>
      </c>
      <c r="G134" s="34">
        <v>15.2</v>
      </c>
      <c r="H134" s="34">
        <v>15.2</v>
      </c>
      <c r="I134" s="33">
        <f>D134*H134</f>
        <v>4499.2</v>
      </c>
      <c r="J134" s="33">
        <v>836.4</v>
      </c>
      <c r="K134" s="33">
        <f t="shared" si="41"/>
        <v>5335.5999999999995</v>
      </c>
      <c r="L134" s="36">
        <f t="shared" ref="L134:L142" si="50">I134*1%</f>
        <v>44.991999999999997</v>
      </c>
      <c r="M134" s="33">
        <v>119.07</v>
      </c>
      <c r="N134" s="33">
        <v>333.03</v>
      </c>
      <c r="O134" s="33"/>
      <c r="P134" s="33"/>
      <c r="Q134" s="33"/>
      <c r="R134" s="33"/>
      <c r="S134" s="33"/>
      <c r="T134" s="1">
        <f t="shared" si="42"/>
        <v>0</v>
      </c>
      <c r="U134" s="36">
        <f t="shared" si="43"/>
        <v>497.09199999999998</v>
      </c>
      <c r="V134" s="40">
        <f t="shared" si="44"/>
        <v>4838.5079999999998</v>
      </c>
      <c r="W134" s="42"/>
    </row>
    <row r="135" spans="1:23" ht="27.95" customHeight="1" x14ac:dyDescent="0.25">
      <c r="A135" s="37">
        <f>A134+1</f>
        <v>108</v>
      </c>
      <c r="B135" s="30" t="s">
        <v>239</v>
      </c>
      <c r="C135" s="38" t="s">
        <v>240</v>
      </c>
      <c r="D135" s="5">
        <v>276.61</v>
      </c>
      <c r="E135" s="39">
        <f t="shared" si="38"/>
        <v>318.29512700000004</v>
      </c>
      <c r="F135" s="39">
        <f t="shared" si="39"/>
        <v>318.29512700000004</v>
      </c>
      <c r="G135" s="34">
        <v>15.2</v>
      </c>
      <c r="H135" s="34">
        <v>15.2</v>
      </c>
      <c r="I135" s="33">
        <f t="shared" si="40"/>
        <v>4204.4719999999998</v>
      </c>
      <c r="J135" s="33">
        <v>1394</v>
      </c>
      <c r="K135" s="33">
        <f t="shared" si="41"/>
        <v>5598.4719999999998</v>
      </c>
      <c r="L135" s="36">
        <f t="shared" si="50"/>
        <v>42.044719999999998</v>
      </c>
      <c r="M135" s="33">
        <v>111.28</v>
      </c>
      <c r="N135" s="33">
        <v>300.97000000000003</v>
      </c>
      <c r="O135" s="33"/>
      <c r="P135" s="33"/>
      <c r="Q135" s="33"/>
      <c r="R135" s="33"/>
      <c r="S135" s="33"/>
      <c r="T135" s="1">
        <f t="shared" si="42"/>
        <v>0</v>
      </c>
      <c r="U135" s="36">
        <f t="shared" si="43"/>
        <v>454.29472000000004</v>
      </c>
      <c r="V135" s="40">
        <f t="shared" si="44"/>
        <v>5144.1772799999999</v>
      </c>
      <c r="W135" s="42"/>
    </row>
    <row r="136" spans="1:23" ht="27.95" customHeight="1" x14ac:dyDescent="0.25">
      <c r="A136" s="37">
        <f t="shared" si="46"/>
        <v>109</v>
      </c>
      <c r="B136" s="30" t="s">
        <v>241</v>
      </c>
      <c r="C136" s="38" t="s">
        <v>242</v>
      </c>
      <c r="D136" s="5">
        <v>324.45</v>
      </c>
      <c r="E136" s="39">
        <f t="shared" si="38"/>
        <v>373.34461500000003</v>
      </c>
      <c r="F136" s="39">
        <f t="shared" si="39"/>
        <v>373.34461500000003</v>
      </c>
      <c r="G136" s="34">
        <v>15.2</v>
      </c>
      <c r="H136" s="34">
        <v>15.2</v>
      </c>
      <c r="I136" s="33">
        <f t="shared" si="40"/>
        <v>4931.6399999999994</v>
      </c>
      <c r="J136" s="33">
        <v>836.4</v>
      </c>
      <c r="K136" s="33">
        <f t="shared" si="41"/>
        <v>5768.0399999999991</v>
      </c>
      <c r="L136" s="36">
        <f t="shared" si="50"/>
        <v>49.316399999999994</v>
      </c>
      <c r="M136" s="33">
        <v>121.82</v>
      </c>
      <c r="N136" s="33">
        <v>380.08</v>
      </c>
      <c r="O136" s="33"/>
      <c r="P136" s="33"/>
      <c r="Q136" s="33"/>
      <c r="R136" s="33"/>
      <c r="S136" s="33"/>
      <c r="T136" s="1">
        <f t="shared" si="42"/>
        <v>0</v>
      </c>
      <c r="U136" s="36">
        <f t="shared" si="43"/>
        <v>551.21640000000002</v>
      </c>
      <c r="V136" s="40">
        <f t="shared" si="44"/>
        <v>5216.8235999999988</v>
      </c>
      <c r="W136" s="42"/>
    </row>
    <row r="137" spans="1:23" ht="27.95" customHeight="1" x14ac:dyDescent="0.25">
      <c r="A137" s="37">
        <f t="shared" si="46"/>
        <v>110</v>
      </c>
      <c r="B137" s="30" t="s">
        <v>243</v>
      </c>
      <c r="C137" s="38" t="s">
        <v>244</v>
      </c>
      <c r="D137" s="5">
        <v>302.82</v>
      </c>
      <c r="E137" s="39">
        <f t="shared" si="38"/>
        <v>348.45497399999999</v>
      </c>
      <c r="F137" s="39">
        <f t="shared" si="39"/>
        <v>348.45497399999999</v>
      </c>
      <c r="G137" s="34">
        <v>15.2</v>
      </c>
      <c r="H137" s="34">
        <v>15.2</v>
      </c>
      <c r="I137" s="33">
        <f t="shared" si="40"/>
        <v>4602.8639999999996</v>
      </c>
      <c r="J137" s="33">
        <v>2230.4</v>
      </c>
      <c r="K137" s="33">
        <f t="shared" si="41"/>
        <v>6833.2639999999992</v>
      </c>
      <c r="L137" s="36">
        <f t="shared" si="50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42"/>
        <v>0</v>
      </c>
      <c r="U137" s="36">
        <f t="shared" si="43"/>
        <v>512.15863999999999</v>
      </c>
      <c r="V137" s="40">
        <f t="shared" si="44"/>
        <v>6321.1053599999996</v>
      </c>
      <c r="W137" s="42"/>
    </row>
    <row r="138" spans="1:23" ht="27.95" customHeight="1" x14ac:dyDescent="0.25">
      <c r="A138" s="37">
        <f t="shared" si="46"/>
        <v>111</v>
      </c>
      <c r="B138" s="37" t="s">
        <v>245</v>
      </c>
      <c r="C138" s="46" t="s">
        <v>246</v>
      </c>
      <c r="D138" s="5">
        <v>302.82</v>
      </c>
      <c r="E138" s="39">
        <f t="shared" si="38"/>
        <v>348.45497399999999</v>
      </c>
      <c r="F138" s="39">
        <f t="shared" si="39"/>
        <v>348.45497399999999</v>
      </c>
      <c r="G138" s="34">
        <v>15.2</v>
      </c>
      <c r="H138" s="34">
        <v>15.2</v>
      </c>
      <c r="I138" s="33">
        <f t="shared" si="40"/>
        <v>4602.8639999999996</v>
      </c>
      <c r="J138" s="33">
        <v>1672.8</v>
      </c>
      <c r="K138" s="33">
        <f t="shared" si="41"/>
        <v>6275.6639999999998</v>
      </c>
      <c r="L138" s="36">
        <f t="shared" si="50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42"/>
        <v>0</v>
      </c>
      <c r="U138" s="36">
        <f t="shared" si="43"/>
        <v>512.15863999999999</v>
      </c>
      <c r="V138" s="40">
        <f t="shared" si="44"/>
        <v>5763.5053600000001</v>
      </c>
      <c r="W138" s="42"/>
    </row>
    <row r="139" spans="1:23" ht="27.95" customHeight="1" x14ac:dyDescent="0.25">
      <c r="A139" s="37">
        <f t="shared" si="46"/>
        <v>112</v>
      </c>
      <c r="B139" s="30" t="s">
        <v>248</v>
      </c>
      <c r="C139" s="38" t="s">
        <v>249</v>
      </c>
      <c r="D139" s="5">
        <v>302.82</v>
      </c>
      <c r="E139" s="39">
        <f t="shared" si="38"/>
        <v>348.45497399999999</v>
      </c>
      <c r="F139" s="39">
        <f t="shared" si="39"/>
        <v>348.45497399999999</v>
      </c>
      <c r="G139" s="34">
        <v>15.2</v>
      </c>
      <c r="H139" s="34">
        <v>15.2</v>
      </c>
      <c r="I139" s="33">
        <f t="shared" si="40"/>
        <v>4602.8639999999996</v>
      </c>
      <c r="J139" s="33">
        <v>1115.2</v>
      </c>
      <c r="K139" s="33">
        <f t="shared" si="41"/>
        <v>5718.0639999999994</v>
      </c>
      <c r="L139" s="36">
        <f t="shared" si="50"/>
        <v>46.028639999999996</v>
      </c>
      <c r="M139" s="33">
        <v>121.82</v>
      </c>
      <c r="N139" s="33">
        <v>344.31</v>
      </c>
      <c r="O139" s="33"/>
      <c r="P139" s="33"/>
      <c r="Q139" s="33"/>
      <c r="R139" s="33">
        <v>750</v>
      </c>
      <c r="S139" s="33"/>
      <c r="T139" s="1">
        <f t="shared" si="42"/>
        <v>750</v>
      </c>
      <c r="U139" s="36">
        <f t="shared" si="43"/>
        <v>1262.1586400000001</v>
      </c>
      <c r="V139" s="40">
        <f t="shared" si="44"/>
        <v>4455.9053599999988</v>
      </c>
      <c r="W139" s="42"/>
    </row>
    <row r="140" spans="1:23" ht="27.95" customHeight="1" x14ac:dyDescent="0.25">
      <c r="A140" s="37">
        <f t="shared" si="46"/>
        <v>113</v>
      </c>
      <c r="B140" s="30" t="s">
        <v>250</v>
      </c>
      <c r="C140" s="38" t="s">
        <v>251</v>
      </c>
      <c r="D140" s="5">
        <v>302.82</v>
      </c>
      <c r="E140" s="39">
        <f t="shared" si="38"/>
        <v>348.45497399999999</v>
      </c>
      <c r="F140" s="39">
        <f t="shared" si="39"/>
        <v>348.45497399999999</v>
      </c>
      <c r="G140" s="34">
        <v>15.2</v>
      </c>
      <c r="H140" s="34">
        <v>15.2</v>
      </c>
      <c r="I140" s="33">
        <f t="shared" si="40"/>
        <v>4602.8639999999996</v>
      </c>
      <c r="J140" s="33">
        <v>1672.8</v>
      </c>
      <c r="K140" s="33">
        <f t="shared" si="41"/>
        <v>6275.6639999999998</v>
      </c>
      <c r="L140" s="36">
        <f t="shared" si="50"/>
        <v>46.028639999999996</v>
      </c>
      <c r="M140" s="33">
        <v>121.82</v>
      </c>
      <c r="N140" s="33">
        <v>344.31</v>
      </c>
      <c r="O140" s="33"/>
      <c r="P140" s="33"/>
      <c r="Q140" s="33"/>
      <c r="R140" s="33"/>
      <c r="S140" s="33"/>
      <c r="T140" s="1">
        <f t="shared" si="42"/>
        <v>0</v>
      </c>
      <c r="U140" s="36">
        <f t="shared" si="43"/>
        <v>512.15863999999999</v>
      </c>
      <c r="V140" s="40">
        <f t="shared" si="44"/>
        <v>5763.5053600000001</v>
      </c>
      <c r="W140" s="42"/>
    </row>
    <row r="141" spans="1:23" ht="27.95" customHeight="1" x14ac:dyDescent="0.25">
      <c r="A141" s="37">
        <f t="shared" si="46"/>
        <v>114</v>
      </c>
      <c r="B141" s="37" t="s">
        <v>295</v>
      </c>
      <c r="C141" s="46" t="s">
        <v>247</v>
      </c>
      <c r="D141" s="5">
        <v>302.82</v>
      </c>
      <c r="E141" s="39">
        <f t="shared" si="38"/>
        <v>348.45497399999999</v>
      </c>
      <c r="F141" s="39">
        <f t="shared" si="39"/>
        <v>348.45497399999999</v>
      </c>
      <c r="G141" s="34">
        <v>15.2</v>
      </c>
      <c r="H141" s="34">
        <v>15.2</v>
      </c>
      <c r="I141" s="33">
        <f t="shared" si="40"/>
        <v>4602.8639999999996</v>
      </c>
      <c r="J141" s="33"/>
      <c r="K141" s="33">
        <f t="shared" si="41"/>
        <v>4602.8639999999996</v>
      </c>
      <c r="L141" s="36">
        <f t="shared" si="50"/>
        <v>46.028639999999996</v>
      </c>
      <c r="M141" s="33">
        <v>113.96</v>
      </c>
      <c r="N141" s="33">
        <v>344.31</v>
      </c>
      <c r="O141" s="33"/>
      <c r="P141" s="33"/>
      <c r="Q141" s="33"/>
      <c r="R141" s="33"/>
      <c r="S141" s="33"/>
      <c r="T141" s="1">
        <f t="shared" si="42"/>
        <v>0</v>
      </c>
      <c r="U141" s="36">
        <f t="shared" si="43"/>
        <v>504.29863999999998</v>
      </c>
      <c r="V141" s="40">
        <f t="shared" si="44"/>
        <v>4098.5653599999996</v>
      </c>
      <c r="W141" s="42"/>
    </row>
    <row r="142" spans="1:23" ht="27.95" customHeight="1" x14ac:dyDescent="0.25">
      <c r="A142" s="37">
        <f>A141+1</f>
        <v>115</v>
      </c>
      <c r="B142" s="30" t="s">
        <v>302</v>
      </c>
      <c r="C142" s="38" t="s">
        <v>301</v>
      </c>
      <c r="D142" s="5">
        <v>324.45</v>
      </c>
      <c r="E142" s="39">
        <f t="shared" si="38"/>
        <v>373.34461500000003</v>
      </c>
      <c r="F142" s="39">
        <f t="shared" si="39"/>
        <v>373.34461500000003</v>
      </c>
      <c r="G142" s="34">
        <v>15.2</v>
      </c>
      <c r="H142" s="34">
        <v>15.2</v>
      </c>
      <c r="I142" s="33">
        <f t="shared" si="40"/>
        <v>4931.6399999999994</v>
      </c>
      <c r="J142" s="33"/>
      <c r="K142" s="33">
        <f t="shared" si="41"/>
        <v>4931.6399999999994</v>
      </c>
      <c r="L142" s="36">
        <f t="shared" si="50"/>
        <v>49.316399999999994</v>
      </c>
      <c r="M142" s="33">
        <v>126.72</v>
      </c>
      <c r="N142" s="33">
        <v>380.08</v>
      </c>
      <c r="O142" s="33"/>
      <c r="P142" s="33"/>
      <c r="Q142" s="33"/>
      <c r="R142" s="33"/>
      <c r="S142" s="33"/>
      <c r="T142" s="1">
        <f t="shared" si="42"/>
        <v>0</v>
      </c>
      <c r="U142" s="36">
        <f t="shared" si="43"/>
        <v>556.1164</v>
      </c>
      <c r="V142" s="40">
        <f t="shared" si="44"/>
        <v>4375.5235999999995</v>
      </c>
      <c r="W142" s="42"/>
    </row>
    <row r="143" spans="1:23" ht="27.95" customHeight="1" x14ac:dyDescent="0.25">
      <c r="A143" s="37"/>
      <c r="B143" s="30"/>
      <c r="C143" s="57" t="s">
        <v>252</v>
      </c>
      <c r="D143" s="5"/>
      <c r="E143" s="39"/>
      <c r="F143" s="39"/>
      <c r="G143" s="34"/>
      <c r="H143" s="34"/>
      <c r="I143" s="33"/>
      <c r="J143" s="33"/>
      <c r="K143" s="33"/>
      <c r="L143" s="36"/>
      <c r="M143" s="33"/>
      <c r="N143" s="33"/>
      <c r="O143" s="33"/>
      <c r="P143" s="33"/>
      <c r="Q143" s="33"/>
      <c r="R143" s="33"/>
      <c r="S143" s="33"/>
      <c r="T143" s="1"/>
      <c r="U143" s="36"/>
      <c r="V143" s="40"/>
      <c r="W143" s="50"/>
    </row>
    <row r="144" spans="1:23" ht="27" customHeight="1" x14ac:dyDescent="0.25">
      <c r="A144" s="37">
        <f>A142+1</f>
        <v>116</v>
      </c>
      <c r="B144" s="30" t="s">
        <v>253</v>
      </c>
      <c r="C144" s="38" t="s">
        <v>254</v>
      </c>
      <c r="D144" s="5">
        <v>411.21</v>
      </c>
      <c r="E144" s="39">
        <f t="shared" ref="E144:E153" si="51">D144*1.1507</f>
        <v>473.17934700000001</v>
      </c>
      <c r="F144" s="39">
        <f t="shared" ref="F144:F166" si="52">E144</f>
        <v>473.17934700000001</v>
      </c>
      <c r="G144" s="34">
        <v>15.2</v>
      </c>
      <c r="H144" s="34">
        <v>15.2</v>
      </c>
      <c r="I144" s="33">
        <f t="shared" ref="I144:I153" si="53">D144*H144</f>
        <v>6250.3919999999998</v>
      </c>
      <c r="J144" s="33">
        <v>1115.2</v>
      </c>
      <c r="K144" s="33">
        <f t="shared" ref="K144:K153" si="54">SUM(I144+J144)</f>
        <v>7365.5919999999996</v>
      </c>
      <c r="L144" s="36">
        <f t="shared" ref="L144:L149" si="55">I144*1%</f>
        <v>62.503920000000001</v>
      </c>
      <c r="M144" s="33">
        <v>178.38</v>
      </c>
      <c r="N144" s="33">
        <v>562.54</v>
      </c>
      <c r="O144" s="33"/>
      <c r="P144" s="33"/>
      <c r="Q144" s="33"/>
      <c r="R144" s="33"/>
      <c r="S144" s="33"/>
      <c r="T144" s="1">
        <f t="shared" ref="T144:T153" si="56">SUM(O144+P144+Q144+R144+S144)</f>
        <v>0</v>
      </c>
      <c r="U144" s="36">
        <f t="shared" ref="U144:U153" si="57">SUM(L144+M144+N144+O144+P144+Q144+R144+S144)</f>
        <v>803.42391999999995</v>
      </c>
      <c r="V144" s="40">
        <f t="shared" ref="V144:V153" si="58">K144-U144</f>
        <v>6562.1680799999995</v>
      </c>
      <c r="W144" s="48"/>
    </row>
    <row r="145" spans="1:25" ht="27.95" customHeight="1" x14ac:dyDescent="0.25">
      <c r="A145" s="37">
        <f t="shared" ref="A145:A153" si="59">A144+1</f>
        <v>117</v>
      </c>
      <c r="B145" s="30" t="s">
        <v>255</v>
      </c>
      <c r="C145" s="38" t="s">
        <v>256</v>
      </c>
      <c r="D145" s="5">
        <v>367.5</v>
      </c>
      <c r="E145" s="39">
        <f t="shared" si="51"/>
        <v>422.88225</v>
      </c>
      <c r="F145" s="39">
        <f t="shared" si="52"/>
        <v>422.88225</v>
      </c>
      <c r="G145" s="34">
        <v>15.2</v>
      </c>
      <c r="H145" s="34">
        <v>15.2</v>
      </c>
      <c r="I145" s="33">
        <f t="shared" si="53"/>
        <v>5586</v>
      </c>
      <c r="J145" s="33">
        <v>1394</v>
      </c>
      <c r="K145" s="33">
        <f t="shared" si="54"/>
        <v>6980</v>
      </c>
      <c r="L145" s="36">
        <f t="shared" si="55"/>
        <v>55.86</v>
      </c>
      <c r="M145" s="33">
        <v>143.69999999999999</v>
      </c>
      <c r="N145" s="33">
        <v>456.21</v>
      </c>
      <c r="O145" s="33"/>
      <c r="P145" s="33"/>
      <c r="Q145" s="33"/>
      <c r="R145" s="33"/>
      <c r="S145" s="33"/>
      <c r="T145" s="1">
        <f t="shared" si="56"/>
        <v>0</v>
      </c>
      <c r="U145" s="36">
        <f t="shared" si="57"/>
        <v>655.77</v>
      </c>
      <c r="V145" s="40">
        <f t="shared" si="58"/>
        <v>6324.23</v>
      </c>
      <c r="W145" s="48"/>
    </row>
    <row r="146" spans="1:25" ht="27.95" customHeight="1" x14ac:dyDescent="0.25">
      <c r="A146" s="37">
        <f>A145+1</f>
        <v>118</v>
      </c>
      <c r="B146" s="30" t="s">
        <v>257</v>
      </c>
      <c r="C146" s="38" t="s">
        <v>258</v>
      </c>
      <c r="D146" s="5">
        <v>376.94</v>
      </c>
      <c r="E146" s="39">
        <f t="shared" si="51"/>
        <v>433.74485800000002</v>
      </c>
      <c r="F146" s="39">
        <f t="shared" si="52"/>
        <v>433.74485800000002</v>
      </c>
      <c r="G146" s="34">
        <v>15.2</v>
      </c>
      <c r="H146" s="34">
        <v>15.2</v>
      </c>
      <c r="I146" s="33">
        <f t="shared" si="53"/>
        <v>5729.4879999999994</v>
      </c>
      <c r="J146" s="33">
        <v>1951.6</v>
      </c>
      <c r="K146" s="33">
        <f t="shared" si="54"/>
        <v>7681.0879999999997</v>
      </c>
      <c r="L146" s="36">
        <f t="shared" si="55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56"/>
        <v>0</v>
      </c>
      <c r="U146" s="36">
        <f t="shared" si="57"/>
        <v>688.13487999999995</v>
      </c>
      <c r="V146" s="40">
        <f t="shared" si="58"/>
        <v>6992.9531200000001</v>
      </c>
      <c r="W146" s="42"/>
    </row>
    <row r="147" spans="1:25" ht="27.95" customHeight="1" x14ac:dyDescent="0.25">
      <c r="A147" s="37">
        <f t="shared" si="59"/>
        <v>119</v>
      </c>
      <c r="B147" s="30" t="s">
        <v>259</v>
      </c>
      <c r="C147" s="38" t="s">
        <v>260</v>
      </c>
      <c r="D147" s="5">
        <v>376.94</v>
      </c>
      <c r="E147" s="39">
        <f t="shared" si="51"/>
        <v>433.74485800000002</v>
      </c>
      <c r="F147" s="39">
        <f t="shared" si="52"/>
        <v>433.74485800000002</v>
      </c>
      <c r="G147" s="34">
        <v>15.2</v>
      </c>
      <c r="H147" s="34">
        <v>15.2</v>
      </c>
      <c r="I147" s="33">
        <f t="shared" si="53"/>
        <v>5729.4879999999994</v>
      </c>
      <c r="J147" s="33">
        <v>1115.2</v>
      </c>
      <c r="K147" s="33">
        <f t="shared" si="54"/>
        <v>6844.6879999999992</v>
      </c>
      <c r="L147" s="36">
        <f t="shared" si="55"/>
        <v>57.294879999999992</v>
      </c>
      <c r="M147" s="33">
        <v>151.63999999999999</v>
      </c>
      <c r="N147" s="33">
        <v>479.2</v>
      </c>
      <c r="O147" s="33"/>
      <c r="P147" s="33"/>
      <c r="Q147" s="33"/>
      <c r="R147" s="33"/>
      <c r="S147" s="33"/>
      <c r="T147" s="1">
        <f t="shared" si="56"/>
        <v>0</v>
      </c>
      <c r="U147" s="36">
        <f t="shared" si="57"/>
        <v>688.13487999999995</v>
      </c>
      <c r="V147" s="40">
        <f t="shared" si="58"/>
        <v>6156.5531199999996</v>
      </c>
      <c r="W147" s="42"/>
    </row>
    <row r="148" spans="1:25" ht="27.95" customHeight="1" x14ac:dyDescent="0.25">
      <c r="A148" s="37">
        <f t="shared" si="59"/>
        <v>120</v>
      </c>
      <c r="B148" s="37" t="s">
        <v>261</v>
      </c>
      <c r="C148" s="46" t="s">
        <v>262</v>
      </c>
      <c r="D148" s="5">
        <v>376.94</v>
      </c>
      <c r="E148" s="39">
        <f t="shared" si="51"/>
        <v>433.74485800000002</v>
      </c>
      <c r="F148" s="39">
        <f t="shared" si="52"/>
        <v>433.74485800000002</v>
      </c>
      <c r="G148" s="54">
        <v>15.2</v>
      </c>
      <c r="H148" s="34">
        <v>15.2</v>
      </c>
      <c r="I148" s="33">
        <f t="shared" si="53"/>
        <v>5729.4879999999994</v>
      </c>
      <c r="J148" s="33">
        <v>836.4</v>
      </c>
      <c r="K148" s="33">
        <f t="shared" si="54"/>
        <v>6565.887999999999</v>
      </c>
      <c r="L148" s="36">
        <f t="shared" si="55"/>
        <v>57.294879999999992</v>
      </c>
      <c r="M148" s="33">
        <v>151.63999999999999</v>
      </c>
      <c r="N148" s="33">
        <v>479.2</v>
      </c>
      <c r="O148" s="33"/>
      <c r="P148" s="33"/>
      <c r="Q148" s="33"/>
      <c r="R148" s="33"/>
      <c r="S148" s="33"/>
      <c r="T148" s="1">
        <f t="shared" si="56"/>
        <v>0</v>
      </c>
      <c r="U148" s="36">
        <f t="shared" si="57"/>
        <v>688.13487999999995</v>
      </c>
      <c r="V148" s="40">
        <f t="shared" si="58"/>
        <v>5877.7531199999994</v>
      </c>
      <c r="W148" s="58"/>
    </row>
    <row r="149" spans="1:25" ht="27.95" customHeight="1" x14ac:dyDescent="0.25">
      <c r="A149" s="37">
        <f t="shared" si="59"/>
        <v>121</v>
      </c>
      <c r="B149" s="37" t="s">
        <v>263</v>
      </c>
      <c r="C149" s="46" t="s">
        <v>264</v>
      </c>
      <c r="D149" s="5">
        <v>376.94</v>
      </c>
      <c r="E149" s="39">
        <f t="shared" si="51"/>
        <v>433.74485800000002</v>
      </c>
      <c r="F149" s="39">
        <f t="shared" si="52"/>
        <v>433.74485800000002</v>
      </c>
      <c r="G149" s="54">
        <v>15.2</v>
      </c>
      <c r="H149" s="34">
        <v>15.2</v>
      </c>
      <c r="I149" s="33">
        <f t="shared" si="53"/>
        <v>5729.4879999999994</v>
      </c>
      <c r="J149" s="33"/>
      <c r="K149" s="33">
        <f t="shared" si="54"/>
        <v>5729.4879999999994</v>
      </c>
      <c r="L149" s="36">
        <f t="shared" si="55"/>
        <v>57.294879999999992</v>
      </c>
      <c r="M149" s="33">
        <v>151.63999999999999</v>
      </c>
      <c r="N149" s="33">
        <v>479.2</v>
      </c>
      <c r="O149" s="33"/>
      <c r="P149" s="33"/>
      <c r="Q149" s="33"/>
      <c r="R149" s="33"/>
      <c r="S149" s="33"/>
      <c r="T149" s="1">
        <f t="shared" si="56"/>
        <v>0</v>
      </c>
      <c r="U149" s="36">
        <f t="shared" si="57"/>
        <v>688.13487999999995</v>
      </c>
      <c r="V149" s="40">
        <f t="shared" si="58"/>
        <v>5041.3531199999998</v>
      </c>
      <c r="W149" s="58"/>
    </row>
    <row r="150" spans="1:25" ht="27.95" customHeight="1" x14ac:dyDescent="0.25">
      <c r="A150" s="37">
        <f>A149+1</f>
        <v>122</v>
      </c>
      <c r="B150" s="37" t="s">
        <v>320</v>
      </c>
      <c r="C150" s="46" t="s">
        <v>321</v>
      </c>
      <c r="D150" s="5">
        <v>376.94</v>
      </c>
      <c r="E150" s="39">
        <f t="shared" si="51"/>
        <v>433.74485800000002</v>
      </c>
      <c r="F150" s="39">
        <f t="shared" si="52"/>
        <v>433.74485800000002</v>
      </c>
      <c r="G150" s="54">
        <v>15.2</v>
      </c>
      <c r="H150" s="34">
        <v>15.2</v>
      </c>
      <c r="I150" s="33">
        <f t="shared" si="53"/>
        <v>5729.4879999999994</v>
      </c>
      <c r="J150" s="33"/>
      <c r="K150" s="33">
        <f t="shared" si="54"/>
        <v>5729.4879999999994</v>
      </c>
      <c r="L150" s="36">
        <v>0</v>
      </c>
      <c r="M150" s="33">
        <v>151.63999999999999</v>
      </c>
      <c r="N150" s="33">
        <v>479.2</v>
      </c>
      <c r="O150" s="33"/>
      <c r="P150" s="33"/>
      <c r="Q150" s="33"/>
      <c r="R150" s="33"/>
      <c r="S150" s="33"/>
      <c r="T150" s="1">
        <f t="shared" si="56"/>
        <v>0</v>
      </c>
      <c r="U150" s="36">
        <f t="shared" si="57"/>
        <v>630.83999999999992</v>
      </c>
      <c r="V150" s="40">
        <f t="shared" si="58"/>
        <v>5098.6479999999992</v>
      </c>
      <c r="W150" s="58"/>
    </row>
    <row r="151" spans="1:25" ht="27.95" customHeight="1" x14ac:dyDescent="0.25">
      <c r="A151" s="37">
        <f>A150+1</f>
        <v>123</v>
      </c>
      <c r="B151" s="30" t="s">
        <v>323</v>
      </c>
      <c r="C151" s="38" t="s">
        <v>324</v>
      </c>
      <c r="D151" s="5">
        <v>376.94</v>
      </c>
      <c r="E151" s="39">
        <f t="shared" si="51"/>
        <v>433.74485800000002</v>
      </c>
      <c r="F151" s="39">
        <f t="shared" si="52"/>
        <v>433.74485800000002</v>
      </c>
      <c r="G151" s="34">
        <v>15.2</v>
      </c>
      <c r="H151" s="34">
        <v>15.2</v>
      </c>
      <c r="I151" s="33">
        <f t="shared" si="53"/>
        <v>5729.4879999999994</v>
      </c>
      <c r="J151" s="33"/>
      <c r="K151" s="33">
        <f t="shared" si="54"/>
        <v>5729.4879999999994</v>
      </c>
      <c r="L151" s="36">
        <f>I151*1%</f>
        <v>57.294879999999992</v>
      </c>
      <c r="M151" s="33">
        <v>151.63999999999999</v>
      </c>
      <c r="N151" s="33">
        <v>479.2</v>
      </c>
      <c r="O151" s="33"/>
      <c r="P151" s="33"/>
      <c r="Q151" s="33"/>
      <c r="R151" s="33"/>
      <c r="S151" s="33"/>
      <c r="T151" s="1">
        <f t="shared" si="56"/>
        <v>0</v>
      </c>
      <c r="U151" s="36">
        <f t="shared" si="57"/>
        <v>688.13487999999995</v>
      </c>
      <c r="V151" s="40">
        <f t="shared" si="58"/>
        <v>5041.3531199999998</v>
      </c>
    </row>
    <row r="152" spans="1:25" ht="27.95" customHeight="1" x14ac:dyDescent="0.25">
      <c r="A152" s="37">
        <f>A151+1</f>
        <v>124</v>
      </c>
      <c r="B152" s="30" t="s">
        <v>265</v>
      </c>
      <c r="C152" s="38" t="s">
        <v>266</v>
      </c>
      <c r="D152" s="5">
        <v>302.82</v>
      </c>
      <c r="E152" s="39">
        <f t="shared" si="51"/>
        <v>348.45497399999999</v>
      </c>
      <c r="F152" s="39">
        <f t="shared" si="52"/>
        <v>348.45497399999999</v>
      </c>
      <c r="G152" s="34">
        <v>15.2</v>
      </c>
      <c r="H152" s="34">
        <v>15.2</v>
      </c>
      <c r="I152" s="33">
        <f t="shared" si="53"/>
        <v>4602.8639999999996</v>
      </c>
      <c r="J152" s="33">
        <v>1951.6</v>
      </c>
      <c r="K152" s="33">
        <f t="shared" si="54"/>
        <v>6554.4639999999999</v>
      </c>
      <c r="L152" s="36">
        <f>I152*1%</f>
        <v>46.028639999999996</v>
      </c>
      <c r="M152" s="33">
        <v>118.54</v>
      </c>
      <c r="N152" s="33">
        <v>344.31</v>
      </c>
      <c r="O152" s="33"/>
      <c r="P152" s="33"/>
      <c r="Q152" s="33"/>
      <c r="R152" s="33"/>
      <c r="S152" s="33"/>
      <c r="T152" s="1">
        <f t="shared" si="56"/>
        <v>0</v>
      </c>
      <c r="U152" s="36">
        <f t="shared" si="57"/>
        <v>508.87864000000002</v>
      </c>
      <c r="V152" s="40">
        <f t="shared" si="58"/>
        <v>6045.58536</v>
      </c>
      <c r="W152" s="42"/>
    </row>
    <row r="153" spans="1:25" ht="27.95" customHeight="1" x14ac:dyDescent="0.25">
      <c r="A153" s="37">
        <f t="shared" si="59"/>
        <v>125</v>
      </c>
      <c r="B153" s="30" t="s">
        <v>267</v>
      </c>
      <c r="C153" s="46" t="s">
        <v>268</v>
      </c>
      <c r="D153" s="5">
        <v>302.82</v>
      </c>
      <c r="E153" s="39">
        <f t="shared" si="51"/>
        <v>348.45497399999999</v>
      </c>
      <c r="F153" s="39">
        <f t="shared" si="52"/>
        <v>348.45497399999999</v>
      </c>
      <c r="G153" s="34">
        <v>15.2</v>
      </c>
      <c r="H153" s="34">
        <v>15.2</v>
      </c>
      <c r="I153" s="33">
        <f t="shared" si="53"/>
        <v>4602.8639999999996</v>
      </c>
      <c r="J153" s="33">
        <v>1394</v>
      </c>
      <c r="K153" s="33">
        <f t="shared" si="54"/>
        <v>5996.8639999999996</v>
      </c>
      <c r="L153" s="36">
        <f>I153*1%</f>
        <v>46.028639999999996</v>
      </c>
      <c r="M153" s="33">
        <v>118.54</v>
      </c>
      <c r="N153" s="33">
        <v>344.31</v>
      </c>
      <c r="O153" s="33"/>
      <c r="P153" s="33"/>
      <c r="Q153" s="33"/>
      <c r="R153" s="33"/>
      <c r="S153" s="33"/>
      <c r="T153" s="1">
        <f t="shared" si="56"/>
        <v>0</v>
      </c>
      <c r="U153" s="36">
        <f t="shared" si="57"/>
        <v>508.87864000000002</v>
      </c>
      <c r="V153" s="40">
        <f t="shared" si="58"/>
        <v>5487.9853599999997</v>
      </c>
      <c r="W153" s="43"/>
    </row>
    <row r="154" spans="1:25" ht="27.95" customHeight="1" x14ac:dyDescent="0.25">
      <c r="A154" s="37"/>
      <c r="B154" s="30"/>
      <c r="C154" s="31" t="s">
        <v>269</v>
      </c>
      <c r="D154" s="5"/>
      <c r="E154" s="39"/>
      <c r="F154" s="39"/>
      <c r="G154" s="34"/>
      <c r="H154" s="34"/>
      <c r="I154" s="33"/>
      <c r="J154" s="33"/>
      <c r="K154" s="33"/>
      <c r="L154" s="36"/>
      <c r="M154" s="33"/>
      <c r="N154" s="33"/>
      <c r="O154" s="33"/>
      <c r="P154" s="33"/>
      <c r="Q154" s="33"/>
      <c r="R154" s="33"/>
      <c r="S154" s="33"/>
      <c r="T154" s="1"/>
      <c r="U154" s="36"/>
      <c r="V154" s="40"/>
    </row>
    <row r="155" spans="1:25" ht="27.95" customHeight="1" x14ac:dyDescent="0.25">
      <c r="A155" s="37">
        <f>A153+1</f>
        <v>126</v>
      </c>
      <c r="B155" s="30" t="s">
        <v>274</v>
      </c>
      <c r="C155" s="49" t="s">
        <v>275</v>
      </c>
      <c r="D155" s="5">
        <v>449.9</v>
      </c>
      <c r="E155" s="39">
        <f>D155*1.1507</f>
        <v>517.69992999999999</v>
      </c>
      <c r="F155" s="39">
        <f t="shared" si="52"/>
        <v>517.69992999999999</v>
      </c>
      <c r="G155" s="37">
        <v>15.2</v>
      </c>
      <c r="H155" s="34">
        <v>15.2</v>
      </c>
      <c r="I155" s="33">
        <f>D155*H155</f>
        <v>6838.48</v>
      </c>
      <c r="J155" s="33">
        <v>836.4</v>
      </c>
      <c r="K155" s="33">
        <f>SUM(I155+J155)</f>
        <v>7674.8799999999992</v>
      </c>
      <c r="L155" s="36">
        <v>0</v>
      </c>
      <c r="M155" s="33">
        <v>180.99</v>
      </c>
      <c r="N155" s="33">
        <v>650.91999999999996</v>
      </c>
      <c r="O155" s="33"/>
      <c r="P155" s="33"/>
      <c r="Q155" s="33"/>
      <c r="R155" s="33"/>
      <c r="S155" s="33"/>
      <c r="T155" s="1">
        <f>SUM(O155+P155+Q155+R155+S155)</f>
        <v>0</v>
      </c>
      <c r="U155" s="36">
        <f>SUM(L155+M155+N155+O155+P155+Q155+R155+S155)</f>
        <v>831.91</v>
      </c>
      <c r="V155" s="40">
        <f>K155-U155</f>
        <v>6842.9699999999993</v>
      </c>
      <c r="W155" s="42"/>
    </row>
    <row r="156" spans="1:25" ht="27.95" customHeight="1" x14ac:dyDescent="0.25">
      <c r="A156" s="37">
        <f>A155+1</f>
        <v>127</v>
      </c>
      <c r="B156" s="30" t="s">
        <v>71</v>
      </c>
      <c r="C156" s="38" t="s">
        <v>72</v>
      </c>
      <c r="D156" s="5">
        <v>449.98</v>
      </c>
      <c r="E156" s="39">
        <f>D156*1.1507</f>
        <v>517.79198600000007</v>
      </c>
      <c r="F156" s="39">
        <f t="shared" si="52"/>
        <v>517.79198600000007</v>
      </c>
      <c r="G156" s="34">
        <v>15.2</v>
      </c>
      <c r="H156" s="34">
        <v>15.2</v>
      </c>
      <c r="I156" s="33">
        <f>D156*H156</f>
        <v>6839.6959999999999</v>
      </c>
      <c r="J156" s="33">
        <v>1672.8</v>
      </c>
      <c r="K156" s="33">
        <f>SUM(I156+J156)</f>
        <v>8512.4959999999992</v>
      </c>
      <c r="L156" s="36">
        <f>I156*1%</f>
        <v>68.396960000000007</v>
      </c>
      <c r="M156" s="33">
        <v>180.99</v>
      </c>
      <c r="N156" s="33">
        <v>665.31</v>
      </c>
      <c r="O156" s="33"/>
      <c r="P156" s="33"/>
      <c r="Q156" s="36"/>
      <c r="R156" s="36"/>
      <c r="S156" s="33"/>
      <c r="T156" s="1">
        <f>SUM(O156+P156+Q156+R156+S156)</f>
        <v>0</v>
      </c>
      <c r="U156" s="36">
        <f>SUM(L156+M156+N156+O156+P156+Q156+R156+S156)</f>
        <v>914.69695999999999</v>
      </c>
      <c r="V156" s="40">
        <f>K156-U156</f>
        <v>7597.799039999999</v>
      </c>
      <c r="W156" s="42"/>
      <c r="X156" s="36"/>
      <c r="Y156" s="40"/>
    </row>
    <row r="157" spans="1:25" ht="24.75" customHeight="1" x14ac:dyDescent="0.3">
      <c r="A157" s="37">
        <f>A156+1</f>
        <v>128</v>
      </c>
      <c r="B157" s="44" t="s">
        <v>51</v>
      </c>
      <c r="C157" s="45" t="s">
        <v>294</v>
      </c>
      <c r="D157" s="5">
        <v>344.01</v>
      </c>
      <c r="E157" s="39">
        <f>D157*1.1507</f>
        <v>395.852307</v>
      </c>
      <c r="F157" s="39">
        <f>E157</f>
        <v>395.852307</v>
      </c>
      <c r="G157" s="34">
        <v>15.2</v>
      </c>
      <c r="H157" s="34">
        <v>15.2</v>
      </c>
      <c r="I157" s="33">
        <f>D157*H157</f>
        <v>5228.9519999999993</v>
      </c>
      <c r="J157" s="33"/>
      <c r="K157" s="33">
        <f>SUM(I157+J157)</f>
        <v>5228.9519999999993</v>
      </c>
      <c r="L157" s="36">
        <f>I157*1%</f>
        <v>52.289519999999996</v>
      </c>
      <c r="M157" s="33">
        <v>145.31</v>
      </c>
      <c r="N157" s="33">
        <v>412.43</v>
      </c>
      <c r="O157" s="33"/>
      <c r="P157" s="33"/>
      <c r="Q157" s="33"/>
      <c r="R157" s="33"/>
      <c r="S157" s="33"/>
      <c r="T157" s="1">
        <f>SUM(O157+P157+Q157+R157+S157)</f>
        <v>0</v>
      </c>
      <c r="U157" s="36">
        <f>SUM(L157+M157+N157+O157+P157+Q157+R157+S157)</f>
        <v>610.02952000000005</v>
      </c>
      <c r="V157" s="40">
        <f>K157-U157</f>
        <v>4618.9224799999993</v>
      </c>
      <c r="W157" s="42"/>
    </row>
    <row r="158" spans="1:25" ht="27.95" customHeight="1" x14ac:dyDescent="0.25">
      <c r="A158" s="37"/>
      <c r="B158" s="37"/>
      <c r="C158" s="31" t="s">
        <v>276</v>
      </c>
      <c r="D158" s="5"/>
      <c r="E158" s="39"/>
      <c r="F158" s="39"/>
      <c r="G158" s="34"/>
      <c r="H158" s="34"/>
      <c r="I158" s="33"/>
      <c r="J158" s="33"/>
      <c r="K158" s="33"/>
      <c r="L158" s="55"/>
      <c r="M158" s="33"/>
      <c r="N158" s="33"/>
      <c r="O158" s="33"/>
      <c r="P158" s="33"/>
      <c r="Q158" s="33"/>
      <c r="R158" s="33"/>
      <c r="S158" s="33"/>
      <c r="T158" s="1"/>
      <c r="U158" s="36"/>
      <c r="V158" s="40"/>
    </row>
    <row r="159" spans="1:25" ht="27.95" customHeight="1" x14ac:dyDescent="0.25">
      <c r="A159" s="37">
        <f>A157+1</f>
        <v>129</v>
      </c>
      <c r="B159" s="30" t="s">
        <v>277</v>
      </c>
      <c r="C159" s="38" t="s">
        <v>278</v>
      </c>
      <c r="D159" s="5">
        <v>431.77</v>
      </c>
      <c r="E159" s="39">
        <f>D159*1.1507</f>
        <v>496.837739</v>
      </c>
      <c r="F159" s="39">
        <f t="shared" si="52"/>
        <v>496.837739</v>
      </c>
      <c r="G159" s="34">
        <v>15.2</v>
      </c>
      <c r="H159" s="34">
        <v>15.2</v>
      </c>
      <c r="I159" s="33">
        <f>D159*H159</f>
        <v>6562.9039999999995</v>
      </c>
      <c r="J159" s="33">
        <v>1672.8</v>
      </c>
      <c r="K159" s="33">
        <f>SUM(I159+J159)</f>
        <v>8235.7039999999997</v>
      </c>
      <c r="L159" s="36">
        <v>0</v>
      </c>
      <c r="M159" s="33">
        <v>173.69</v>
      </c>
      <c r="N159" s="33">
        <v>615.91999999999996</v>
      </c>
      <c r="O159" s="33"/>
      <c r="P159" s="33"/>
      <c r="Q159" s="33"/>
      <c r="R159" s="33"/>
      <c r="S159" s="33"/>
      <c r="T159" s="1">
        <f>SUM(O159+P159+Q159+R159+S159)</f>
        <v>0</v>
      </c>
      <c r="U159" s="36">
        <f>SUM(L159+M159+N159+O159+P159+Q159+R159+S159)</f>
        <v>789.6099999999999</v>
      </c>
      <c r="V159" s="40">
        <f>K159-U159</f>
        <v>7446.0940000000001</v>
      </c>
      <c r="W159" s="42"/>
    </row>
    <row r="160" spans="1:25" ht="27.95" customHeight="1" x14ac:dyDescent="0.25">
      <c r="A160" s="37">
        <f>A159+1</f>
        <v>130</v>
      </c>
      <c r="B160" s="37" t="s">
        <v>335</v>
      </c>
      <c r="C160" s="46" t="s">
        <v>281</v>
      </c>
      <c r="D160" s="5">
        <v>261.38</v>
      </c>
      <c r="E160" s="39">
        <f>D160*1.1507</f>
        <v>300.76996600000001</v>
      </c>
      <c r="F160" s="39">
        <f t="shared" si="52"/>
        <v>300.76996600000001</v>
      </c>
      <c r="G160" s="34">
        <v>15.2</v>
      </c>
      <c r="H160" s="34">
        <v>15.2</v>
      </c>
      <c r="I160" s="33">
        <f>D160*H160</f>
        <v>3972.9759999999997</v>
      </c>
      <c r="J160" s="33">
        <v>836.4</v>
      </c>
      <c r="K160" s="33">
        <f>SUM(I160+J160)</f>
        <v>4809.3759999999993</v>
      </c>
      <c r="L160" s="36">
        <f>I160*1%</f>
        <v>39.729759999999999</v>
      </c>
      <c r="M160" s="33">
        <v>90.25</v>
      </c>
      <c r="N160" s="33">
        <v>275.77999999999997</v>
      </c>
      <c r="O160" s="33"/>
      <c r="P160" s="33"/>
      <c r="Q160" s="33"/>
      <c r="R160" s="33"/>
      <c r="S160" s="33"/>
      <c r="T160" s="1">
        <f>SUM(O160+P160+Q160+R160+S160)</f>
        <v>0</v>
      </c>
      <c r="U160" s="36">
        <f>SUM(L160+M160+N160+O160+P160+Q160+R160+S160)</f>
        <v>405.75975999999997</v>
      </c>
      <c r="V160" s="40">
        <f>K160-U160</f>
        <v>4403.6162399999994</v>
      </c>
      <c r="W160" s="42"/>
    </row>
    <row r="161" spans="1:23" ht="27.95" customHeight="1" x14ac:dyDescent="0.25">
      <c r="A161" s="37"/>
      <c r="B161" s="37"/>
      <c r="C161" s="51" t="s">
        <v>282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7.95" customHeight="1" x14ac:dyDescent="0.25">
      <c r="A162" s="37">
        <f>A160+1</f>
        <v>131</v>
      </c>
      <c r="B162" s="37" t="s">
        <v>327</v>
      </c>
      <c r="C162" s="46" t="s">
        <v>286</v>
      </c>
      <c r="D162" s="5">
        <v>419.62</v>
      </c>
      <c r="E162" s="39">
        <f>D162*1.1507</f>
        <v>482.85673400000002</v>
      </c>
      <c r="F162" s="39">
        <f>E162</f>
        <v>482.85673400000002</v>
      </c>
      <c r="G162" s="34">
        <v>15.2</v>
      </c>
      <c r="H162" s="34">
        <v>15.2</v>
      </c>
      <c r="I162" s="33">
        <f>D162*H162</f>
        <v>6378.2240000000002</v>
      </c>
      <c r="J162" s="33"/>
      <c r="K162" s="33">
        <f>SUM(I162+J162)</f>
        <v>6378.2240000000002</v>
      </c>
      <c r="L162" s="36">
        <f>I162*1%</f>
        <v>63.782240000000002</v>
      </c>
      <c r="M162" s="33">
        <v>168.81</v>
      </c>
      <c r="N162" s="33">
        <v>582.99</v>
      </c>
      <c r="O162" s="33"/>
      <c r="P162" s="33"/>
      <c r="Q162" s="33"/>
      <c r="R162" s="33">
        <v>1000</v>
      </c>
      <c r="S162" s="33"/>
      <c r="T162" s="1">
        <f>SUM(O162+P162+Q162+R162+S162)</f>
        <v>1000</v>
      </c>
      <c r="U162" s="36">
        <f>SUM(L162+M162+N162+O162+P162+Q162+R162+S162)</f>
        <v>1815.58224</v>
      </c>
      <c r="V162" s="40">
        <f>K162-U162</f>
        <v>4562.6417600000004</v>
      </c>
      <c r="W162" s="42"/>
    </row>
    <row r="163" spans="1:23" ht="27.95" customHeight="1" x14ac:dyDescent="0.25">
      <c r="A163" s="37"/>
      <c r="B163" s="37"/>
      <c r="C163" s="51" t="s">
        <v>285</v>
      </c>
      <c r="D163" s="5"/>
      <c r="E163" s="39"/>
      <c r="F163" s="39"/>
      <c r="G163" s="34"/>
      <c r="H163" s="34"/>
      <c r="I163" s="33"/>
      <c r="J163" s="33"/>
      <c r="K163" s="33"/>
      <c r="L163" s="55"/>
      <c r="M163" s="33"/>
      <c r="N163" s="33"/>
      <c r="O163" s="33"/>
      <c r="P163" s="33"/>
      <c r="Q163" s="33"/>
      <c r="R163" s="33"/>
      <c r="S163" s="33"/>
      <c r="T163" s="1"/>
      <c r="U163" s="36"/>
      <c r="V163" s="40"/>
      <c r="W163" s="42"/>
    </row>
    <row r="164" spans="1:23" ht="21.75" customHeight="1" x14ac:dyDescent="0.3">
      <c r="A164" s="59"/>
      <c r="B164" s="37"/>
      <c r="C164" s="60" t="s">
        <v>315</v>
      </c>
      <c r="D164" s="5"/>
      <c r="E164" s="39"/>
      <c r="F164" s="39"/>
      <c r="G164" s="34"/>
      <c r="H164" s="34"/>
      <c r="I164" s="33"/>
      <c r="J164" s="33"/>
      <c r="K164" s="33"/>
      <c r="L164" s="55"/>
      <c r="M164" s="33"/>
      <c r="N164" s="33"/>
      <c r="O164" s="33"/>
      <c r="P164" s="33"/>
      <c r="Q164" s="33"/>
      <c r="R164" s="33"/>
      <c r="S164" s="33"/>
      <c r="T164" s="1"/>
      <c r="U164" s="36"/>
      <c r="V164" s="40"/>
    </row>
    <row r="165" spans="1:23" ht="21.75" customHeight="1" x14ac:dyDescent="0.3">
      <c r="A165" s="59">
        <f>A162+1</f>
        <v>132</v>
      </c>
      <c r="B165" s="37" t="s">
        <v>299</v>
      </c>
      <c r="C165" s="6" t="s">
        <v>300</v>
      </c>
      <c r="D165" s="5">
        <v>443.42</v>
      </c>
      <c r="E165" s="39">
        <f>D165*1.1507</f>
        <v>510.24339400000002</v>
      </c>
      <c r="F165" s="39">
        <f t="shared" si="52"/>
        <v>510.24339400000002</v>
      </c>
      <c r="G165" s="34">
        <v>15.2</v>
      </c>
      <c r="H165" s="34">
        <v>13.2</v>
      </c>
      <c r="I165" s="33">
        <f>D165*H165</f>
        <v>5853.1440000000002</v>
      </c>
      <c r="J165" s="33"/>
      <c r="K165" s="33">
        <f>SUM(I165+J165)</f>
        <v>5853.1440000000002</v>
      </c>
      <c r="L165" s="55">
        <v>0</v>
      </c>
      <c r="M165" s="33">
        <v>178.38</v>
      </c>
      <c r="N165" s="33">
        <v>647.66</v>
      </c>
      <c r="O165" s="33"/>
      <c r="P165" s="33"/>
      <c r="Q165" s="33"/>
      <c r="R165" s="33"/>
      <c r="S165" s="33"/>
      <c r="T165" s="1">
        <f>SUM(O165+P165+Q165+R165+S165)</f>
        <v>0</v>
      </c>
      <c r="U165" s="36">
        <f>SUM(L165+M165+N165+O165+P165+Q165+R165+S165)</f>
        <v>826.04</v>
      </c>
      <c r="V165" s="40">
        <f>K165-U165</f>
        <v>5027.1040000000003</v>
      </c>
      <c r="W165" s="42"/>
    </row>
    <row r="166" spans="1:23" ht="26.25" customHeight="1" x14ac:dyDescent="0.3">
      <c r="A166" s="59">
        <f>A165+1</f>
        <v>133</v>
      </c>
      <c r="B166" s="37" t="s">
        <v>317</v>
      </c>
      <c r="C166" s="6" t="s">
        <v>316</v>
      </c>
      <c r="D166" s="5">
        <v>397.2</v>
      </c>
      <c r="E166" s="39">
        <f>D166*1.1507</f>
        <v>457.05804000000001</v>
      </c>
      <c r="F166" s="39">
        <f t="shared" si="52"/>
        <v>457.05804000000001</v>
      </c>
      <c r="G166" s="34">
        <v>15.2</v>
      </c>
      <c r="H166" s="34">
        <v>15.2</v>
      </c>
      <c r="I166" s="33">
        <f>D166*H166</f>
        <v>6037.44</v>
      </c>
      <c r="J166" s="33"/>
      <c r="K166" s="33">
        <f>SUM(I166+J166)</f>
        <v>6037.44</v>
      </c>
      <c r="L166" s="55"/>
      <c r="M166" s="33">
        <v>0</v>
      </c>
      <c r="N166" s="33">
        <v>528.47</v>
      </c>
      <c r="O166" s="33"/>
      <c r="P166" s="33"/>
      <c r="Q166" s="33"/>
      <c r="R166" s="33"/>
      <c r="S166" s="33"/>
      <c r="T166" s="1">
        <f>SUM(O166+P166+Q166+R166+S166)</f>
        <v>0</v>
      </c>
      <c r="U166" s="36">
        <f>SUM(L166+M166+N166+O166+P166+Q166+R166+S166)</f>
        <v>528.47</v>
      </c>
      <c r="V166" s="40">
        <f>K166-U166</f>
        <v>5508.9699999999993</v>
      </c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2">
        <f t="shared" ref="I167:N167" si="60">SUM(I11:I166)</f>
        <v>737761.1679999989</v>
      </c>
      <c r="J167" s="62">
        <f t="shared" si="60"/>
        <v>144139.6</v>
      </c>
      <c r="K167" s="62">
        <f t="shared" si="60"/>
        <v>881900.76799999992</v>
      </c>
      <c r="L167" s="62">
        <f t="shared" si="60"/>
        <v>5668.7214400000066</v>
      </c>
      <c r="M167" s="62">
        <f t="shared" si="60"/>
        <v>18717.229999999996</v>
      </c>
      <c r="N167" s="62">
        <f t="shared" si="60"/>
        <v>64640.879999999946</v>
      </c>
      <c r="O167" s="62">
        <f t="shared" ref="O167" si="61">SUM(O11:O166)</f>
        <v>0</v>
      </c>
      <c r="P167" s="62">
        <f t="shared" ref="P167:V167" si="62">SUM(P11:P166)</f>
        <v>800</v>
      </c>
      <c r="Q167" s="62">
        <f t="shared" si="62"/>
        <v>10470.1684</v>
      </c>
      <c r="R167" s="62">
        <f t="shared" si="62"/>
        <v>7375</v>
      </c>
      <c r="S167" s="62">
        <f t="shared" si="62"/>
        <v>6780</v>
      </c>
      <c r="T167" s="62">
        <f t="shared" si="62"/>
        <v>25425.168399999995</v>
      </c>
      <c r="U167" s="62">
        <f t="shared" si="62"/>
        <v>114451.99983999999</v>
      </c>
      <c r="V167" s="62">
        <f t="shared" si="62"/>
        <v>767448.76816000033</v>
      </c>
    </row>
    <row r="168" spans="1:23" ht="27.95" customHeight="1" x14ac:dyDescent="0.25">
      <c r="A168" s="30"/>
      <c r="C168" s="6"/>
      <c r="D168" s="61"/>
      <c r="E168" s="39"/>
      <c r="F168" s="39"/>
      <c r="G168" s="54"/>
      <c r="H168" s="54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</row>
    <row r="169" spans="1:23" ht="27.95" customHeight="1" x14ac:dyDescent="0.25">
      <c r="A169" s="30"/>
      <c r="C169" s="6"/>
      <c r="D169" s="61"/>
      <c r="E169" s="39"/>
      <c r="F169" s="39"/>
      <c r="G169" s="54"/>
      <c r="H169" s="54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82"/>
      <c r="V169" s="63"/>
    </row>
    <row r="170" spans="1:23" ht="18" customHeight="1" x14ac:dyDescent="0.25">
      <c r="A170" s="37"/>
      <c r="B170" s="37" t="s">
        <v>0</v>
      </c>
      <c r="C170" s="38"/>
      <c r="D170" s="33"/>
      <c r="E170" s="64"/>
      <c r="F170" s="64"/>
      <c r="G170" s="65"/>
      <c r="H170" s="65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7"/>
      <c r="U170" s="67"/>
      <c r="V170" s="67"/>
    </row>
    <row r="171" spans="1:23" ht="17.25" x14ac:dyDescent="0.25">
      <c r="A171" s="49"/>
      <c r="B171" s="68" t="s">
        <v>287</v>
      </c>
      <c r="C171" s="68" t="s">
        <v>288</v>
      </c>
      <c r="D171" s="49"/>
      <c r="E171" s="49"/>
      <c r="F171" s="49"/>
      <c r="G171" s="49"/>
      <c r="H171" s="49"/>
      <c r="I171" s="49"/>
      <c r="J171" s="49"/>
      <c r="K171" s="68" t="s">
        <v>287</v>
      </c>
      <c r="L171" s="68" t="s">
        <v>8</v>
      </c>
      <c r="M171" s="49"/>
      <c r="N171" s="49"/>
      <c r="O171" s="49"/>
      <c r="P171" s="49"/>
      <c r="Q171" s="49"/>
      <c r="R171" s="49"/>
      <c r="S171" s="49"/>
      <c r="T171" s="49"/>
      <c r="U171" s="49"/>
      <c r="V171" s="69"/>
    </row>
    <row r="172" spans="1:23" ht="18" thickBot="1" x14ac:dyDescent="0.3">
      <c r="A172" s="49"/>
      <c r="B172" s="70">
        <v>3</v>
      </c>
      <c r="C172" s="70" t="s">
        <v>290</v>
      </c>
      <c r="D172" s="49"/>
      <c r="E172" s="49" t="s">
        <v>0</v>
      </c>
      <c r="F172" s="49"/>
      <c r="G172" s="49"/>
      <c r="H172" s="49"/>
      <c r="I172" s="49"/>
      <c r="J172" s="49"/>
      <c r="K172" s="70">
        <v>2</v>
      </c>
      <c r="L172" s="71" t="s">
        <v>296</v>
      </c>
      <c r="M172" s="49"/>
      <c r="N172" s="49"/>
      <c r="O172" s="49"/>
      <c r="P172" s="49"/>
      <c r="Q172" s="49"/>
      <c r="R172" s="49"/>
      <c r="S172" s="49"/>
      <c r="T172" s="49"/>
      <c r="U172" s="62"/>
      <c r="V172" s="49"/>
    </row>
    <row r="173" spans="1:23" ht="17.25" x14ac:dyDescent="0.25">
      <c r="A173" s="49"/>
      <c r="B173" s="70">
        <v>1</v>
      </c>
      <c r="C173" s="70" t="s">
        <v>289</v>
      </c>
      <c r="D173" s="49"/>
      <c r="E173" s="49"/>
      <c r="F173" s="72" t="s">
        <v>311</v>
      </c>
      <c r="G173" s="3">
        <v>2.4150000000000001E-2</v>
      </c>
      <c r="H173" s="49"/>
      <c r="I173" s="49"/>
      <c r="J173" s="49"/>
      <c r="K173" s="70">
        <v>4</v>
      </c>
      <c r="L173" s="71" t="s">
        <v>297</v>
      </c>
      <c r="M173" s="49"/>
      <c r="N173" s="49"/>
      <c r="O173" s="49"/>
      <c r="P173" s="49"/>
      <c r="Q173" s="49"/>
      <c r="R173" s="49"/>
      <c r="S173" s="49"/>
      <c r="T173" s="33"/>
      <c r="U173" s="49"/>
      <c r="V173" s="49"/>
    </row>
    <row r="174" spans="1:23" ht="18" thickBot="1" x14ac:dyDescent="0.35">
      <c r="A174" s="44" t="s">
        <v>0</v>
      </c>
      <c r="B174" s="73"/>
      <c r="C174" s="73"/>
      <c r="D174" s="44"/>
      <c r="E174" s="44"/>
      <c r="F174" s="74" t="s">
        <v>312</v>
      </c>
      <c r="G174" s="75">
        <v>548.85</v>
      </c>
      <c r="H174" s="44"/>
      <c r="I174" s="44"/>
      <c r="J174" s="44"/>
      <c r="K174" s="70">
        <v>8</v>
      </c>
      <c r="L174" s="71" t="s">
        <v>308</v>
      </c>
      <c r="M174" s="44"/>
      <c r="N174" s="44"/>
      <c r="O174" s="44"/>
      <c r="P174" s="44"/>
      <c r="Q174" s="44"/>
      <c r="R174" s="44"/>
      <c r="S174" s="44"/>
      <c r="T174" s="44"/>
      <c r="U174" s="44"/>
      <c r="V174" s="44"/>
    </row>
    <row r="175" spans="1:23" ht="16.5" thickTop="1" x14ac:dyDescent="0.25">
      <c r="B175" s="73"/>
      <c r="C175" s="73"/>
      <c r="F175" s="74"/>
      <c r="G175" s="76">
        <f>+G174*G173</f>
        <v>13.254727500000001</v>
      </c>
      <c r="K175" s="70">
        <v>10</v>
      </c>
      <c r="L175" s="71" t="s">
        <v>291</v>
      </c>
    </row>
    <row r="176" spans="1:23" ht="16.5" thickBot="1" x14ac:dyDescent="0.3">
      <c r="B176" s="73"/>
      <c r="C176" s="73"/>
      <c r="F176" s="74" t="s">
        <v>313</v>
      </c>
      <c r="G176" s="75">
        <v>30.4</v>
      </c>
      <c r="K176" s="70">
        <v>12</v>
      </c>
      <c r="L176" s="71" t="s">
        <v>22</v>
      </c>
    </row>
    <row r="177" spans="2:20" ht="16.5" thickTop="1" x14ac:dyDescent="0.25">
      <c r="B177" s="73"/>
      <c r="C177" s="73"/>
      <c r="F177" s="74"/>
      <c r="G177" s="76">
        <f>+G175*G176</f>
        <v>402.94371599999999</v>
      </c>
      <c r="K177" s="70">
        <v>14</v>
      </c>
      <c r="L177" s="71" t="s">
        <v>304</v>
      </c>
    </row>
    <row r="178" spans="2:20" x14ac:dyDescent="0.25">
      <c r="B178" s="73"/>
      <c r="C178" s="73"/>
      <c r="F178" s="74"/>
      <c r="G178" s="77"/>
      <c r="K178" s="70">
        <v>32</v>
      </c>
      <c r="L178" s="71" t="s">
        <v>20</v>
      </c>
    </row>
    <row r="179" spans="2:20" ht="16.5" thickBot="1" x14ac:dyDescent="0.3">
      <c r="B179" s="73"/>
      <c r="C179" s="73"/>
      <c r="F179" s="78" t="s">
        <v>314</v>
      </c>
      <c r="G179" s="4">
        <f>+G177/2</f>
        <v>201.471858</v>
      </c>
      <c r="K179" s="70">
        <v>34</v>
      </c>
      <c r="L179" s="71" t="s">
        <v>21</v>
      </c>
    </row>
    <row r="180" spans="2:20" x14ac:dyDescent="0.25">
      <c r="B180" s="73"/>
      <c r="C180" s="73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80"/>
      <c r="K182" s="73"/>
      <c r="L182" s="79"/>
    </row>
    <row r="183" spans="2:20" x14ac:dyDescent="0.25">
      <c r="B183" s="73"/>
      <c r="C183" s="73"/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G185" s="6" t="s">
        <v>0</v>
      </c>
      <c r="K185" s="73"/>
      <c r="L185" s="79"/>
    </row>
    <row r="186" spans="2:20" x14ac:dyDescent="0.25">
      <c r="B186" s="73"/>
      <c r="C186" s="73"/>
      <c r="K186" s="73"/>
      <c r="L186" s="79"/>
    </row>
    <row r="187" spans="2:20" x14ac:dyDescent="0.25">
      <c r="B187" s="73"/>
      <c r="C187" s="73"/>
      <c r="K187" s="73"/>
      <c r="L187" s="79"/>
    </row>
    <row r="188" spans="2:20" x14ac:dyDescent="0.25">
      <c r="B188" s="81"/>
      <c r="C188" s="81"/>
      <c r="K188" s="73"/>
      <c r="L188" s="79"/>
    </row>
    <row r="189" spans="2:20" x14ac:dyDescent="0.25">
      <c r="K189" s="73"/>
      <c r="L189" s="79"/>
      <c r="T189" s="6" t="s">
        <v>5</v>
      </c>
    </row>
    <row r="190" spans="2:20" x14ac:dyDescent="0.25">
      <c r="K190" s="73"/>
      <c r="L190" s="79"/>
    </row>
    <row r="191" spans="2:20" x14ac:dyDescent="0.25">
      <c r="K191" s="73"/>
      <c r="L191" s="79"/>
      <c r="M191" s="6" t="s">
        <v>0</v>
      </c>
    </row>
    <row r="192" spans="2:20" x14ac:dyDescent="0.25">
      <c r="E192" s="6" t="s">
        <v>0</v>
      </c>
      <c r="K192" s="73"/>
    </row>
    <row r="196" spans="5:21" x14ac:dyDescent="0.25">
      <c r="I196" s="6" t="s">
        <v>0</v>
      </c>
    </row>
    <row r="197" spans="5:21" x14ac:dyDescent="0.25">
      <c r="U197" s="6" t="s">
        <v>0</v>
      </c>
    </row>
    <row r="201" spans="5:21" x14ac:dyDescent="0.25">
      <c r="T201" s="6" t="s">
        <v>0</v>
      </c>
    </row>
    <row r="208" spans="5:21" x14ac:dyDescent="0.25">
      <c r="E208" s="6" t="s">
        <v>0</v>
      </c>
    </row>
    <row r="212" spans="3:3" x14ac:dyDescent="0.25">
      <c r="C212" s="7" t="s">
        <v>0</v>
      </c>
    </row>
  </sheetData>
  <mergeCells count="29">
    <mergeCell ref="U7:U9"/>
    <mergeCell ref="V7:V9"/>
    <mergeCell ref="W7:W9"/>
    <mergeCell ref="P7:P8"/>
    <mergeCell ref="Q7:Q8"/>
    <mergeCell ref="S7:S8"/>
    <mergeCell ref="T7:T8"/>
    <mergeCell ref="N7:N8"/>
    <mergeCell ref="A7:A9"/>
    <mergeCell ref="B7:B9"/>
    <mergeCell ref="C7:C9"/>
    <mergeCell ref="D7:D9"/>
    <mergeCell ref="E7:E9"/>
    <mergeCell ref="O7:O8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132" max="21" man="1"/>
    <brk id="179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15</vt:lpstr>
      <vt:lpstr>FEBRERO 28</vt:lpstr>
      <vt:lpstr>'ENERO 15'!Área_de_impresión</vt:lpstr>
      <vt:lpstr>'FEBRERO 28'!Área_de_impresión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2025-05-09T15:58:30Z</cp:lastPrinted>
  <dcterms:created xsi:type="dcterms:W3CDTF">2022-01-04T16:38:31Z</dcterms:created>
  <dcterms:modified xsi:type="dcterms:W3CDTF">2025-05-13T16:19:13Z</dcterms:modified>
</cp:coreProperties>
</file>