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F1B2F99-85BE-4FFB-A687-C24DB6F97FD9}" xr6:coauthVersionLast="47" xr6:coauthVersionMax="47" xr10:uidLastSave="{00000000-0000-0000-0000-000000000000}"/>
  <bookViews>
    <workbookView xWindow="-120" yWindow="-120" windowWidth="29040" windowHeight="15720" xr2:uid="{847AFAFC-EB9F-4F94-88E4-6243CA636F1B}"/>
  </bookViews>
  <sheets>
    <sheet name="JULIO 30" sheetId="24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3" i="241" l="1"/>
  <c r="U173" i="241"/>
  <c r="T173" i="241"/>
  <c r="R173" i="241"/>
  <c r="P173" i="241"/>
  <c r="O173" i="241"/>
  <c r="K173" i="241"/>
  <c r="J173" i="241"/>
  <c r="L173" i="241"/>
  <c r="G181" i="241"/>
  <c r="G183" i="241" s="1"/>
  <c r="G185" i="241" s="1"/>
  <c r="V172" i="241"/>
  <c r="I172" i="241"/>
  <c r="M172" i="241" s="1"/>
  <c r="E172" i="241"/>
  <c r="F172" i="241" s="1"/>
  <c r="W171" i="241"/>
  <c r="V171" i="241"/>
  <c r="I171" i="241"/>
  <c r="M171" i="241" s="1"/>
  <c r="E171" i="241"/>
  <c r="F171" i="241" s="1"/>
  <c r="W170" i="241"/>
  <c r="V170" i="241"/>
  <c r="I170" i="241"/>
  <c r="M170" i="241" s="1"/>
  <c r="E170" i="241"/>
  <c r="F170" i="241" s="1"/>
  <c r="V167" i="241"/>
  <c r="I167" i="241"/>
  <c r="M167" i="241" s="1"/>
  <c r="E167" i="241"/>
  <c r="F167" i="241" s="1"/>
  <c r="V165" i="241"/>
  <c r="I165" i="241"/>
  <c r="N165" i="241" s="1"/>
  <c r="W165" i="241" s="1"/>
  <c r="E165" i="241"/>
  <c r="F165" i="241" s="1"/>
  <c r="I164" i="241"/>
  <c r="N164" i="241" s="1"/>
  <c r="E164" i="241"/>
  <c r="F164" i="241" s="1"/>
  <c r="V162" i="241"/>
  <c r="I162" i="241"/>
  <c r="N162" i="241" s="1"/>
  <c r="W162" i="241" s="1"/>
  <c r="E162" i="241"/>
  <c r="F162" i="241" s="1"/>
  <c r="V161" i="241"/>
  <c r="I161" i="241"/>
  <c r="N161" i="241" s="1"/>
  <c r="W161" i="241" s="1"/>
  <c r="E161" i="241"/>
  <c r="F161" i="241" s="1"/>
  <c r="W160" i="241"/>
  <c r="V160" i="241"/>
  <c r="I160" i="241"/>
  <c r="M160" i="241" s="1"/>
  <c r="E160" i="241"/>
  <c r="F160" i="241" s="1"/>
  <c r="V158" i="241"/>
  <c r="I158" i="241"/>
  <c r="N158" i="241" s="1"/>
  <c r="W158" i="241" s="1"/>
  <c r="E158" i="241"/>
  <c r="F158" i="241" s="1"/>
  <c r="V157" i="241"/>
  <c r="I157" i="241"/>
  <c r="N157" i="241" s="1"/>
  <c r="W157" i="241" s="1"/>
  <c r="E157" i="241"/>
  <c r="F157" i="241" s="1"/>
  <c r="V156" i="241"/>
  <c r="I156" i="241"/>
  <c r="N156" i="241" s="1"/>
  <c r="W156" i="241" s="1"/>
  <c r="E156" i="241"/>
  <c r="F156" i="241" s="1"/>
  <c r="W155" i="241"/>
  <c r="V155" i="241"/>
  <c r="I155" i="241"/>
  <c r="M155" i="241" s="1"/>
  <c r="E155" i="241"/>
  <c r="F155" i="241" s="1"/>
  <c r="V154" i="241"/>
  <c r="I154" i="241"/>
  <c r="N154" i="241" s="1"/>
  <c r="W154" i="241" s="1"/>
  <c r="E154" i="241"/>
  <c r="F154" i="241" s="1"/>
  <c r="V153" i="241"/>
  <c r="I153" i="241"/>
  <c r="N153" i="241" s="1"/>
  <c r="W153" i="241" s="1"/>
  <c r="E153" i="241"/>
  <c r="F153" i="241" s="1"/>
  <c r="V152" i="241"/>
  <c r="I152" i="241"/>
  <c r="N152" i="241" s="1"/>
  <c r="W152" i="241" s="1"/>
  <c r="E152" i="241"/>
  <c r="F152" i="241" s="1"/>
  <c r="V151" i="241"/>
  <c r="I151" i="241"/>
  <c r="M151" i="241" s="1"/>
  <c r="E151" i="241"/>
  <c r="F151" i="241" s="1"/>
  <c r="V150" i="241"/>
  <c r="I150" i="241"/>
  <c r="N150" i="241" s="1"/>
  <c r="W150" i="241" s="1"/>
  <c r="E150" i="241"/>
  <c r="F150" i="241" s="1"/>
  <c r="V149" i="241"/>
  <c r="I149" i="241"/>
  <c r="N149" i="241" s="1"/>
  <c r="W149" i="241" s="1"/>
  <c r="E149" i="241"/>
  <c r="F149" i="241" s="1"/>
  <c r="W148" i="241"/>
  <c r="V148" i="241"/>
  <c r="I148" i="241"/>
  <c r="M148" i="241" s="1"/>
  <c r="E148" i="241"/>
  <c r="F148" i="241" s="1"/>
  <c r="V146" i="241"/>
  <c r="I146" i="241"/>
  <c r="N146" i="241" s="1"/>
  <c r="W146" i="241" s="1"/>
  <c r="E146" i="241"/>
  <c r="F146" i="241" s="1"/>
  <c r="V145" i="241"/>
  <c r="I145" i="241"/>
  <c r="N145" i="241" s="1"/>
  <c r="W145" i="241" s="1"/>
  <c r="E145" i="241"/>
  <c r="F145" i="241" s="1"/>
  <c r="V144" i="241"/>
  <c r="I144" i="241"/>
  <c r="N144" i="241" s="1"/>
  <c r="W144" i="241" s="1"/>
  <c r="E144" i="241"/>
  <c r="F144" i="241" s="1"/>
  <c r="V143" i="241"/>
  <c r="I143" i="241"/>
  <c r="N143" i="241" s="1"/>
  <c r="W143" i="241" s="1"/>
  <c r="E143" i="241"/>
  <c r="F143" i="241" s="1"/>
  <c r="V142" i="241"/>
  <c r="I142" i="241"/>
  <c r="N142" i="241" s="1"/>
  <c r="W142" i="241" s="1"/>
  <c r="E142" i="241"/>
  <c r="F142" i="241" s="1"/>
  <c r="V141" i="241"/>
  <c r="I141" i="241"/>
  <c r="N141" i="241" s="1"/>
  <c r="W141" i="241" s="1"/>
  <c r="E141" i="241"/>
  <c r="F141" i="241" s="1"/>
  <c r="V140" i="241"/>
  <c r="I140" i="241"/>
  <c r="N140" i="241" s="1"/>
  <c r="W140" i="241" s="1"/>
  <c r="E140" i="241"/>
  <c r="F140" i="241" s="1"/>
  <c r="V139" i="241"/>
  <c r="I139" i="241"/>
  <c r="N139" i="241" s="1"/>
  <c r="W139" i="241" s="1"/>
  <c r="E139" i="241"/>
  <c r="F139" i="241" s="1"/>
  <c r="V138" i="241"/>
  <c r="I138" i="241"/>
  <c r="M138" i="241" s="1"/>
  <c r="E138" i="241"/>
  <c r="F138" i="241" s="1"/>
  <c r="I137" i="241"/>
  <c r="S137" i="241" s="1"/>
  <c r="V137" i="241" s="1"/>
  <c r="E137" i="241"/>
  <c r="F137" i="241" s="1"/>
  <c r="I136" i="241"/>
  <c r="N136" i="241" s="1"/>
  <c r="E136" i="241"/>
  <c r="F136" i="241" s="1"/>
  <c r="I135" i="241"/>
  <c r="N135" i="241" s="1"/>
  <c r="E135" i="241"/>
  <c r="F135" i="241" s="1"/>
  <c r="I134" i="241"/>
  <c r="S134" i="241" s="1"/>
  <c r="E134" i="241"/>
  <c r="F134" i="241" s="1"/>
  <c r="V133" i="241"/>
  <c r="I133" i="241"/>
  <c r="N133" i="241" s="1"/>
  <c r="W133" i="241" s="1"/>
  <c r="E133" i="241"/>
  <c r="F133" i="241" s="1"/>
  <c r="I132" i="241"/>
  <c r="N132" i="241" s="1"/>
  <c r="E132" i="241"/>
  <c r="F132" i="241" s="1"/>
  <c r="I131" i="241"/>
  <c r="S131" i="241" s="1"/>
  <c r="V131" i="241" s="1"/>
  <c r="E131" i="241"/>
  <c r="F131" i="241" s="1"/>
  <c r="I130" i="241"/>
  <c r="S130" i="241" s="1"/>
  <c r="V130" i="241" s="1"/>
  <c r="E130" i="241"/>
  <c r="F130" i="241" s="1"/>
  <c r="V129" i="241"/>
  <c r="I129" i="241"/>
  <c r="N129" i="241" s="1"/>
  <c r="W129" i="241" s="1"/>
  <c r="E129" i="241"/>
  <c r="F129" i="241" s="1"/>
  <c r="V128" i="241"/>
  <c r="I128" i="241"/>
  <c r="N128" i="241" s="1"/>
  <c r="W128" i="241" s="1"/>
  <c r="E128" i="241"/>
  <c r="F128" i="241" s="1"/>
  <c r="V127" i="241"/>
  <c r="I127" i="241"/>
  <c r="N127" i="241" s="1"/>
  <c r="W127" i="241" s="1"/>
  <c r="E127" i="241"/>
  <c r="F127" i="241" s="1"/>
  <c r="I126" i="241"/>
  <c r="N126" i="241" s="1"/>
  <c r="E126" i="241"/>
  <c r="F126" i="241" s="1"/>
  <c r="V125" i="241"/>
  <c r="I125" i="241"/>
  <c r="N125" i="241" s="1"/>
  <c r="W125" i="241" s="1"/>
  <c r="E125" i="241"/>
  <c r="F125" i="241" s="1"/>
  <c r="I124" i="241"/>
  <c r="S124" i="241" s="1"/>
  <c r="V124" i="241" s="1"/>
  <c r="E124" i="241"/>
  <c r="F124" i="241" s="1"/>
  <c r="I123" i="241"/>
  <c r="S123" i="241" s="1"/>
  <c r="W123" i="241" s="1"/>
  <c r="E123" i="241"/>
  <c r="F123" i="241" s="1"/>
  <c r="I121" i="241"/>
  <c r="S121" i="241" s="1"/>
  <c r="V121" i="241" s="1"/>
  <c r="E121" i="241"/>
  <c r="F121" i="241" s="1"/>
  <c r="I120" i="241"/>
  <c r="N120" i="241" s="1"/>
  <c r="E120" i="241"/>
  <c r="F120" i="241" s="1"/>
  <c r="V119" i="241"/>
  <c r="I119" i="241"/>
  <c r="N119" i="241" s="1"/>
  <c r="W119" i="241" s="1"/>
  <c r="E119" i="241"/>
  <c r="F119" i="241" s="1"/>
  <c r="V118" i="241"/>
  <c r="I118" i="241"/>
  <c r="N118" i="241" s="1"/>
  <c r="W118" i="241" s="1"/>
  <c r="E118" i="241"/>
  <c r="F118" i="241" s="1"/>
  <c r="I117" i="241"/>
  <c r="S117" i="241" s="1"/>
  <c r="E117" i="241"/>
  <c r="F117" i="241" s="1"/>
  <c r="V116" i="241"/>
  <c r="I116" i="241"/>
  <c r="M116" i="241" s="1"/>
  <c r="E116" i="241"/>
  <c r="F116" i="241" s="1"/>
  <c r="V115" i="241"/>
  <c r="I115" i="241"/>
  <c r="N115" i="241" s="1"/>
  <c r="W115" i="241" s="1"/>
  <c r="E115" i="241"/>
  <c r="F115" i="241" s="1"/>
  <c r="V114" i="241"/>
  <c r="I114" i="241"/>
  <c r="N114" i="241" s="1"/>
  <c r="W114" i="241" s="1"/>
  <c r="E114" i="241"/>
  <c r="F114" i="241" s="1"/>
  <c r="I113" i="241"/>
  <c r="N113" i="241" s="1"/>
  <c r="E113" i="241"/>
  <c r="F113" i="241" s="1"/>
  <c r="I112" i="241"/>
  <c r="S112" i="241" s="1"/>
  <c r="V112" i="241" s="1"/>
  <c r="E112" i="241"/>
  <c r="F112" i="241" s="1"/>
  <c r="V111" i="241"/>
  <c r="I111" i="241"/>
  <c r="N111" i="241" s="1"/>
  <c r="W111" i="241" s="1"/>
  <c r="E111" i="241"/>
  <c r="F111" i="241" s="1"/>
  <c r="V110" i="241"/>
  <c r="I110" i="241"/>
  <c r="N110" i="241" s="1"/>
  <c r="W110" i="241" s="1"/>
  <c r="E110" i="241"/>
  <c r="F110" i="241" s="1"/>
  <c r="V109" i="241"/>
  <c r="I109" i="241"/>
  <c r="N109" i="241" s="1"/>
  <c r="W109" i="241" s="1"/>
  <c r="E109" i="241"/>
  <c r="F109" i="241" s="1"/>
  <c r="I108" i="241"/>
  <c r="N108" i="241" s="1"/>
  <c r="E108" i="241"/>
  <c r="F108" i="241" s="1"/>
  <c r="V107" i="241"/>
  <c r="I107" i="241"/>
  <c r="N107" i="241" s="1"/>
  <c r="W107" i="241" s="1"/>
  <c r="E107" i="241"/>
  <c r="F107" i="241" s="1"/>
  <c r="I106" i="241"/>
  <c r="S106" i="241" s="1"/>
  <c r="V106" i="241" s="1"/>
  <c r="E106" i="241"/>
  <c r="F106" i="241" s="1"/>
  <c r="I105" i="241"/>
  <c r="M105" i="241" s="1"/>
  <c r="E105" i="241"/>
  <c r="F105" i="241" s="1"/>
  <c r="V104" i="241"/>
  <c r="I104" i="241"/>
  <c r="N104" i="241" s="1"/>
  <c r="W104" i="241" s="1"/>
  <c r="E104" i="241"/>
  <c r="F104" i="241" s="1"/>
  <c r="I103" i="241"/>
  <c r="N103" i="241" s="1"/>
  <c r="E103" i="241"/>
  <c r="F103" i="241" s="1"/>
  <c r="I102" i="241"/>
  <c r="N102" i="241" s="1"/>
  <c r="E102" i="241"/>
  <c r="F102" i="241" s="1"/>
  <c r="W101" i="241"/>
  <c r="V101" i="241"/>
  <c r="I101" i="241"/>
  <c r="M101" i="241" s="1"/>
  <c r="E101" i="241"/>
  <c r="F101" i="241" s="1"/>
  <c r="W99" i="241"/>
  <c r="V99" i="241"/>
  <c r="I99" i="241"/>
  <c r="M99" i="241" s="1"/>
  <c r="E99" i="241"/>
  <c r="F99" i="241" s="1"/>
  <c r="V98" i="241"/>
  <c r="I98" i="241"/>
  <c r="N98" i="241" s="1"/>
  <c r="W98" i="241" s="1"/>
  <c r="E98" i="241"/>
  <c r="F98" i="241" s="1"/>
  <c r="I97" i="241"/>
  <c r="N97" i="241" s="1"/>
  <c r="E97" i="241"/>
  <c r="F97" i="241" s="1"/>
  <c r="V96" i="241"/>
  <c r="I96" i="241"/>
  <c r="N96" i="241" s="1"/>
  <c r="W96" i="241" s="1"/>
  <c r="E96" i="241"/>
  <c r="F96" i="241" s="1"/>
  <c r="I95" i="241"/>
  <c r="N95" i="241" s="1"/>
  <c r="E95" i="241"/>
  <c r="F95" i="241" s="1"/>
  <c r="W92" i="241"/>
  <c r="V92" i="241"/>
  <c r="I92" i="241"/>
  <c r="M92" i="241" s="1"/>
  <c r="E92" i="241"/>
  <c r="F92" i="241" s="1"/>
  <c r="W90" i="241"/>
  <c r="V90" i="241"/>
  <c r="I90" i="241"/>
  <c r="M90" i="241" s="1"/>
  <c r="E90" i="241"/>
  <c r="F90" i="241" s="1"/>
  <c r="V88" i="241"/>
  <c r="I88" i="241"/>
  <c r="M88" i="241" s="1"/>
  <c r="E88" i="241"/>
  <c r="F88" i="241" s="1"/>
  <c r="I87" i="241"/>
  <c r="S87" i="241" s="1"/>
  <c r="V87" i="241" s="1"/>
  <c r="E87" i="241"/>
  <c r="F87" i="241" s="1"/>
  <c r="V86" i="241"/>
  <c r="I86" i="241"/>
  <c r="N86" i="241" s="1"/>
  <c r="W86" i="241" s="1"/>
  <c r="E86" i="241"/>
  <c r="F86" i="241" s="1"/>
  <c r="W85" i="241"/>
  <c r="V85" i="241"/>
  <c r="I85" i="241"/>
  <c r="M85" i="241" s="1"/>
  <c r="E85" i="241"/>
  <c r="F85" i="241" s="1"/>
  <c r="V82" i="241"/>
  <c r="I82" i="241"/>
  <c r="N82" i="241" s="1"/>
  <c r="W82" i="241" s="1"/>
  <c r="E82" i="241"/>
  <c r="F82" i="241" s="1"/>
  <c r="I81" i="241"/>
  <c r="N81" i="241" s="1"/>
  <c r="E81" i="241"/>
  <c r="F81" i="241" s="1"/>
  <c r="V80" i="241"/>
  <c r="I80" i="241"/>
  <c r="N80" i="241" s="1"/>
  <c r="W80" i="241" s="1"/>
  <c r="E80" i="241"/>
  <c r="F80" i="241" s="1"/>
  <c r="V79" i="241"/>
  <c r="I79" i="241"/>
  <c r="N79" i="241" s="1"/>
  <c r="W79" i="241" s="1"/>
  <c r="E79" i="241"/>
  <c r="F79" i="241" s="1"/>
  <c r="V78" i="241"/>
  <c r="I78" i="241"/>
  <c r="N78" i="241" s="1"/>
  <c r="W78" i="241" s="1"/>
  <c r="E78" i="241"/>
  <c r="F78" i="241" s="1"/>
  <c r="I77" i="241"/>
  <c r="S77" i="241" s="1"/>
  <c r="E77" i="241"/>
  <c r="F77" i="241" s="1"/>
  <c r="I76" i="241"/>
  <c r="N76" i="241" s="1"/>
  <c r="E76" i="241"/>
  <c r="F76" i="241" s="1"/>
  <c r="I75" i="241"/>
  <c r="N75" i="241" s="1"/>
  <c r="E75" i="241"/>
  <c r="F75" i="241" s="1"/>
  <c r="V73" i="241"/>
  <c r="I73" i="241"/>
  <c r="N73" i="241" s="1"/>
  <c r="W73" i="241" s="1"/>
  <c r="E73" i="241"/>
  <c r="F73" i="241" s="1"/>
  <c r="V72" i="241"/>
  <c r="I72" i="241"/>
  <c r="N72" i="241" s="1"/>
  <c r="W72" i="241" s="1"/>
  <c r="E72" i="241"/>
  <c r="F72" i="241" s="1"/>
  <c r="V71" i="241"/>
  <c r="I71" i="241"/>
  <c r="N71" i="241" s="1"/>
  <c r="W71" i="241" s="1"/>
  <c r="E71" i="241"/>
  <c r="F71" i="241" s="1"/>
  <c r="V70" i="241"/>
  <c r="I70" i="241"/>
  <c r="N70" i="241" s="1"/>
  <c r="W70" i="241" s="1"/>
  <c r="E70" i="241"/>
  <c r="F70" i="241" s="1"/>
  <c r="V69" i="241"/>
  <c r="I69" i="241"/>
  <c r="N69" i="241" s="1"/>
  <c r="W69" i="241" s="1"/>
  <c r="E69" i="241"/>
  <c r="F69" i="241" s="1"/>
  <c r="V68" i="241"/>
  <c r="I68" i="241"/>
  <c r="N68" i="241" s="1"/>
  <c r="W68" i="241" s="1"/>
  <c r="E68" i="241"/>
  <c r="F68" i="241" s="1"/>
  <c r="V67" i="241"/>
  <c r="I67" i="241"/>
  <c r="N67" i="241" s="1"/>
  <c r="W67" i="241" s="1"/>
  <c r="E67" i="241"/>
  <c r="F67" i="241" s="1"/>
  <c r="V66" i="241"/>
  <c r="I66" i="241"/>
  <c r="N66" i="241" s="1"/>
  <c r="W66" i="241" s="1"/>
  <c r="E66" i="241"/>
  <c r="F66" i="241" s="1"/>
  <c r="V65" i="241"/>
  <c r="I65" i="241"/>
  <c r="N65" i="241" s="1"/>
  <c r="W65" i="241" s="1"/>
  <c r="E65" i="241"/>
  <c r="F65" i="241" s="1"/>
  <c r="V64" i="241"/>
  <c r="I64" i="241"/>
  <c r="N64" i="241" s="1"/>
  <c r="W64" i="241" s="1"/>
  <c r="E64" i="241"/>
  <c r="F64" i="241" s="1"/>
  <c r="V63" i="241"/>
  <c r="I63" i="241"/>
  <c r="N63" i="241" s="1"/>
  <c r="W63" i="241" s="1"/>
  <c r="E63" i="241"/>
  <c r="F63" i="241" s="1"/>
  <c r="V62" i="241"/>
  <c r="I62" i="241"/>
  <c r="N62" i="241" s="1"/>
  <c r="W62" i="241" s="1"/>
  <c r="E62" i="241"/>
  <c r="F62" i="241" s="1"/>
  <c r="W61" i="241"/>
  <c r="V61" i="241"/>
  <c r="I61" i="241"/>
  <c r="M61" i="241" s="1"/>
  <c r="E61" i="241"/>
  <c r="F61" i="241" s="1"/>
  <c r="I60" i="241"/>
  <c r="N60" i="241" s="1"/>
  <c r="E60" i="241"/>
  <c r="F60" i="241" s="1"/>
  <c r="V59" i="241"/>
  <c r="I59" i="241"/>
  <c r="N59" i="241" s="1"/>
  <c r="W59" i="241" s="1"/>
  <c r="E59" i="241"/>
  <c r="F59" i="241" s="1"/>
  <c r="W58" i="241"/>
  <c r="V58" i="241"/>
  <c r="I58" i="241"/>
  <c r="M58" i="241" s="1"/>
  <c r="E58" i="241"/>
  <c r="F58" i="241" s="1"/>
  <c r="I56" i="241"/>
  <c r="S56" i="241" s="1"/>
  <c r="V56" i="241" s="1"/>
  <c r="E56" i="241"/>
  <c r="F56" i="241" s="1"/>
  <c r="I55" i="241"/>
  <c r="S55" i="241" s="1"/>
  <c r="V55" i="241" s="1"/>
  <c r="E55" i="241"/>
  <c r="F55" i="241" s="1"/>
  <c r="I54" i="241"/>
  <c r="S54" i="241" s="1"/>
  <c r="V54" i="241" s="1"/>
  <c r="E54" i="241"/>
  <c r="F54" i="241" s="1"/>
  <c r="W53" i="241"/>
  <c r="V53" i="241"/>
  <c r="I53" i="241"/>
  <c r="M53" i="241" s="1"/>
  <c r="E53" i="241"/>
  <c r="F53" i="241" s="1"/>
  <c r="W52" i="241"/>
  <c r="V52" i="241"/>
  <c r="I52" i="241"/>
  <c r="M52" i="241" s="1"/>
  <c r="E52" i="241"/>
  <c r="F52" i="241" s="1"/>
  <c r="I50" i="241"/>
  <c r="N50" i="241" s="1"/>
  <c r="E50" i="241"/>
  <c r="F50" i="241" s="1"/>
  <c r="I49" i="241"/>
  <c r="S49" i="241" s="1"/>
  <c r="E49" i="241"/>
  <c r="F49" i="241" s="1"/>
  <c r="I48" i="241"/>
  <c r="N48" i="241" s="1"/>
  <c r="E48" i="241"/>
  <c r="F48" i="241" s="1"/>
  <c r="W47" i="241"/>
  <c r="V47" i="241"/>
  <c r="I47" i="241"/>
  <c r="M47" i="241" s="1"/>
  <c r="E47" i="241"/>
  <c r="F47" i="241" s="1"/>
  <c r="V45" i="241"/>
  <c r="I45" i="241"/>
  <c r="N45" i="241" s="1"/>
  <c r="W45" i="241" s="1"/>
  <c r="E45" i="241"/>
  <c r="F45" i="241" s="1"/>
  <c r="I44" i="241"/>
  <c r="S44" i="241" s="1"/>
  <c r="V44" i="241" s="1"/>
  <c r="E44" i="241"/>
  <c r="F44" i="241" s="1"/>
  <c r="W43" i="241"/>
  <c r="V43" i="241"/>
  <c r="I43" i="241"/>
  <c r="M43" i="241" s="1"/>
  <c r="E43" i="241"/>
  <c r="F43" i="241" s="1"/>
  <c r="V41" i="241"/>
  <c r="I41" i="241"/>
  <c r="N41" i="241" s="1"/>
  <c r="W41" i="241" s="1"/>
  <c r="E41" i="241"/>
  <c r="F41" i="241" s="1"/>
  <c r="V40" i="241"/>
  <c r="I40" i="241"/>
  <c r="N40" i="241" s="1"/>
  <c r="W40" i="241" s="1"/>
  <c r="E40" i="241"/>
  <c r="F40" i="241" s="1"/>
  <c r="V39" i="241"/>
  <c r="I39" i="241"/>
  <c r="N39" i="241" s="1"/>
  <c r="W39" i="241" s="1"/>
  <c r="E39" i="241"/>
  <c r="F39" i="241" s="1"/>
  <c r="W38" i="241"/>
  <c r="V38" i="241"/>
  <c r="I38" i="241"/>
  <c r="M38" i="241" s="1"/>
  <c r="E38" i="241"/>
  <c r="F38" i="241" s="1"/>
  <c r="I36" i="241"/>
  <c r="S36" i="241" s="1"/>
  <c r="V36" i="241" s="1"/>
  <c r="E36" i="241"/>
  <c r="F36" i="241" s="1"/>
  <c r="I35" i="241"/>
  <c r="S35" i="241" s="1"/>
  <c r="V35" i="241" s="1"/>
  <c r="E35" i="241"/>
  <c r="F35" i="241" s="1"/>
  <c r="I34" i="241"/>
  <c r="N34" i="241" s="1"/>
  <c r="E34" i="241"/>
  <c r="F34" i="241" s="1"/>
  <c r="V33" i="241"/>
  <c r="I33" i="241"/>
  <c r="M33" i="241" s="1"/>
  <c r="E33" i="241"/>
  <c r="F33" i="241" s="1"/>
  <c r="I32" i="241"/>
  <c r="S32" i="241" s="1"/>
  <c r="V32" i="241" s="1"/>
  <c r="E32" i="241"/>
  <c r="F32" i="241" s="1"/>
  <c r="W31" i="241"/>
  <c r="V31" i="241"/>
  <c r="I31" i="241"/>
  <c r="M31" i="241" s="1"/>
  <c r="E31" i="241"/>
  <c r="F31" i="241" s="1"/>
  <c r="I29" i="241"/>
  <c r="N29" i="241" s="1"/>
  <c r="E29" i="241"/>
  <c r="F29" i="241" s="1"/>
  <c r="V27" i="241"/>
  <c r="I27" i="241"/>
  <c r="N27" i="241" s="1"/>
  <c r="W27" i="241" s="1"/>
  <c r="E27" i="241"/>
  <c r="F27" i="241" s="1"/>
  <c r="V26" i="241"/>
  <c r="I26" i="241"/>
  <c r="N26" i="241" s="1"/>
  <c r="W26" i="241" s="1"/>
  <c r="E26" i="241"/>
  <c r="F26" i="241" s="1"/>
  <c r="W24" i="241"/>
  <c r="V24" i="241"/>
  <c r="I24" i="241"/>
  <c r="M24" i="241" s="1"/>
  <c r="E24" i="241"/>
  <c r="F24" i="241" s="1"/>
  <c r="V23" i="241"/>
  <c r="I23" i="241"/>
  <c r="N23" i="241" s="1"/>
  <c r="W23" i="241" s="1"/>
  <c r="E23" i="241"/>
  <c r="F23" i="241" s="1"/>
  <c r="V22" i="241"/>
  <c r="I22" i="241"/>
  <c r="M22" i="241" s="1"/>
  <c r="E22" i="241"/>
  <c r="F22" i="241" s="1"/>
  <c r="V21" i="241"/>
  <c r="I21" i="241"/>
  <c r="N21" i="241" s="1"/>
  <c r="W21" i="241" s="1"/>
  <c r="E21" i="241"/>
  <c r="F21" i="241" s="1"/>
  <c r="I20" i="241"/>
  <c r="S20" i="241" s="1"/>
  <c r="E20" i="241"/>
  <c r="F20" i="241" s="1"/>
  <c r="W19" i="241"/>
  <c r="V19" i="241"/>
  <c r="I19" i="241"/>
  <c r="M19" i="241" s="1"/>
  <c r="E19" i="241"/>
  <c r="F19" i="241" s="1"/>
  <c r="V17" i="241"/>
  <c r="I17" i="241"/>
  <c r="N17" i="241" s="1"/>
  <c r="W17" i="241" s="1"/>
  <c r="E17" i="241"/>
  <c r="F17" i="241" s="1"/>
  <c r="V16" i="241"/>
  <c r="I16" i="241"/>
  <c r="M16" i="241" s="1"/>
  <c r="E16" i="241"/>
  <c r="F16" i="241" s="1"/>
  <c r="V15" i="241"/>
  <c r="I15" i="241"/>
  <c r="N15" i="241" s="1"/>
  <c r="W15" i="241" s="1"/>
  <c r="E15" i="241"/>
  <c r="F15" i="241" s="1"/>
  <c r="W14" i="241"/>
  <c r="V14" i="241"/>
  <c r="I14" i="241"/>
  <c r="M14" i="241" s="1"/>
  <c r="E14" i="241"/>
  <c r="F14" i="241" s="1"/>
  <c r="W13" i="241"/>
  <c r="V13" i="241"/>
  <c r="I13" i="241"/>
  <c r="M13" i="241" s="1"/>
  <c r="E13" i="241"/>
  <c r="F13" i="241" s="1"/>
  <c r="A13" i="241"/>
  <c r="A14" i="241" s="1"/>
  <c r="A15" i="241" s="1"/>
  <c r="A16" i="241" s="1"/>
  <c r="A17" i="241" s="1"/>
  <c r="A19" i="241" s="1"/>
  <c r="A20" i="241" s="1"/>
  <c r="A21" i="241" s="1"/>
  <c r="A22" i="241" s="1"/>
  <c r="A23" i="241" s="1"/>
  <c r="A24" i="241" s="1"/>
  <c r="A26" i="241" s="1"/>
  <c r="A27" i="241" s="1"/>
  <c r="A29" i="241" s="1"/>
  <c r="A31" i="241" s="1"/>
  <c r="A32" i="241" s="1"/>
  <c r="A33" i="241" s="1"/>
  <c r="A34" i="241" s="1"/>
  <c r="A35" i="241" s="1"/>
  <c r="A36" i="241" s="1"/>
  <c r="A38" i="241" s="1"/>
  <c r="A39" i="241" s="1"/>
  <c r="A40" i="241" s="1"/>
  <c r="A41" i="241" s="1"/>
  <c r="A43" i="241" s="1"/>
  <c r="A44" i="241" s="1"/>
  <c r="A45" i="241" s="1"/>
  <c r="A47" i="241" s="1"/>
  <c r="A48" i="241" s="1"/>
  <c r="A49" i="241" s="1"/>
  <c r="A50" i="241" s="1"/>
  <c r="A52" i="241" s="1"/>
  <c r="A53" i="241" s="1"/>
  <c r="A54" i="241" s="1"/>
  <c r="A55" i="241" s="1"/>
  <c r="A56" i="241" s="1"/>
  <c r="A58" i="241" s="1"/>
  <c r="A59" i="241" s="1"/>
  <c r="A60" i="241" s="1"/>
  <c r="A61" i="241" s="1"/>
  <c r="A62" i="241" s="1"/>
  <c r="A63" i="241" s="1"/>
  <c r="A64" i="241" s="1"/>
  <c r="A65" i="241" s="1"/>
  <c r="A66" i="241" s="1"/>
  <c r="A67" i="241" s="1"/>
  <c r="A68" i="241" s="1"/>
  <c r="A69" i="241" s="1"/>
  <c r="A70" i="241" s="1"/>
  <c r="A71" i="241" s="1"/>
  <c r="A72" i="241" s="1"/>
  <c r="A73" i="241" s="1"/>
  <c r="A75" i="241" s="1"/>
  <c r="A76" i="241" s="1"/>
  <c r="A77" i="241" s="1"/>
  <c r="A78" i="241" s="1"/>
  <c r="A79" i="241" s="1"/>
  <c r="A80" i="241" s="1"/>
  <c r="A81" i="241" s="1"/>
  <c r="A82" i="241" s="1"/>
  <c r="A85" i="241" s="1"/>
  <c r="A86" i="241" s="1"/>
  <c r="A87" i="241" s="1"/>
  <c r="A88" i="241" s="1"/>
  <c r="A90" i="241" s="1"/>
  <c r="A92" i="241" s="1"/>
  <c r="A95" i="241" s="1"/>
  <c r="A96" i="241" s="1"/>
  <c r="A97" i="241" s="1"/>
  <c r="A98" i="241" s="1"/>
  <c r="A99" i="241" s="1"/>
  <c r="A101" i="241" s="1"/>
  <c r="A102" i="241" s="1"/>
  <c r="A103" i="241" s="1"/>
  <c r="A104" i="241" s="1"/>
  <c r="A105" i="241" s="1"/>
  <c r="A106" i="241" s="1"/>
  <c r="A107" i="241" s="1"/>
  <c r="A108" i="241" s="1"/>
  <c r="A109" i="241" s="1"/>
  <c r="A110" i="241" s="1"/>
  <c r="A111" i="241" s="1"/>
  <c r="A112" i="241" s="1"/>
  <c r="A113" i="241" s="1"/>
  <c r="A114" i="241" s="1"/>
  <c r="A115" i="241" s="1"/>
  <c r="A116" i="241" s="1"/>
  <c r="A117" i="241" s="1"/>
  <c r="A118" i="241" s="1"/>
  <c r="A119" i="241" s="1"/>
  <c r="A120" i="241" s="1"/>
  <c r="A121" i="241" s="1"/>
  <c r="A123" i="241" s="1"/>
  <c r="A124" i="241" s="1"/>
  <c r="A125" i="241" s="1"/>
  <c r="A126" i="241" s="1"/>
  <c r="A127" i="241" s="1"/>
  <c r="A128" i="241" s="1"/>
  <c r="A129" i="241" s="1"/>
  <c r="A130" i="241" s="1"/>
  <c r="A131" i="241" s="1"/>
  <c r="A132" i="241" s="1"/>
  <c r="A133" i="241" s="1"/>
  <c r="A134" i="241" s="1"/>
  <c r="A135" i="241" s="1"/>
  <c r="A136" i="241" s="1"/>
  <c r="A137" i="241" s="1"/>
  <c r="A138" i="241" s="1"/>
  <c r="A139" i="241" s="1"/>
  <c r="A140" i="241" s="1"/>
  <c r="A141" i="241" s="1"/>
  <c r="A142" i="241" s="1"/>
  <c r="A143" i="241" s="1"/>
  <c r="A144" i="241" s="1"/>
  <c r="A145" i="241" s="1"/>
  <c r="A146" i="241" s="1"/>
  <c r="A148" i="241" s="1"/>
  <c r="A149" i="241" s="1"/>
  <c r="A150" i="241" s="1"/>
  <c r="A151" i="241" s="1"/>
  <c r="A152" i="241" s="1"/>
  <c r="A153" i="241" s="1"/>
  <c r="A154" i="241" s="1"/>
  <c r="A155" i="241" s="1"/>
  <c r="A156" i="241" s="1"/>
  <c r="A157" i="241" s="1"/>
  <c r="A158" i="241" s="1"/>
  <c r="A160" i="241" s="1"/>
  <c r="A161" i="241" s="1"/>
  <c r="A162" i="241" s="1"/>
  <c r="A164" i="241" s="1"/>
  <c r="A165" i="241" s="1"/>
  <c r="A167" i="241" s="1"/>
  <c r="A170" i="241" s="1"/>
  <c r="A171" i="241" s="1"/>
  <c r="A172" i="241" s="1"/>
  <c r="W11" i="241"/>
  <c r="V11" i="241"/>
  <c r="I11" i="241"/>
  <c r="E11" i="241"/>
  <c r="F11" i="241" s="1"/>
  <c r="N116" i="241" l="1"/>
  <c r="W116" i="241" s="1"/>
  <c r="X116" i="241" s="1"/>
  <c r="M153" i="241"/>
  <c r="X153" i="241" s="1"/>
  <c r="M80" i="241"/>
  <c r="X80" i="241" s="1"/>
  <c r="N131" i="241"/>
  <c r="W131" i="241" s="1"/>
  <c r="N138" i="241"/>
  <c r="W138" i="241" s="1"/>
  <c r="X138" i="241" s="1"/>
  <c r="M144" i="241"/>
  <c r="X144" i="241" s="1"/>
  <c r="M70" i="241"/>
  <c r="X70" i="241" s="1"/>
  <c r="M136" i="241"/>
  <c r="M62" i="241"/>
  <c r="X62" i="241" s="1"/>
  <c r="M128" i="241"/>
  <c r="X128" i="241" s="1"/>
  <c r="M119" i="241"/>
  <c r="X119" i="241" s="1"/>
  <c r="M111" i="241"/>
  <c r="X111" i="241" s="1"/>
  <c r="M164" i="241"/>
  <c r="M103" i="241"/>
  <c r="I173" i="241"/>
  <c r="M162" i="241"/>
  <c r="X162" i="241" s="1"/>
  <c r="M11" i="241"/>
  <c r="X11" i="241" s="1"/>
  <c r="M161" i="241"/>
  <c r="X161" i="241" s="1"/>
  <c r="M152" i="241"/>
  <c r="X152" i="241" s="1"/>
  <c r="M143" i="241"/>
  <c r="X143" i="241" s="1"/>
  <c r="M135" i="241"/>
  <c r="M127" i="241"/>
  <c r="X127" i="241" s="1"/>
  <c r="M118" i="241"/>
  <c r="X118" i="241" s="1"/>
  <c r="M110" i="241"/>
  <c r="X110" i="241" s="1"/>
  <c r="M102" i="241"/>
  <c r="M79" i="241"/>
  <c r="X79" i="241" s="1"/>
  <c r="M69" i="241"/>
  <c r="X69" i="241" s="1"/>
  <c r="M41" i="241"/>
  <c r="X41" i="241" s="1"/>
  <c r="M32" i="241"/>
  <c r="M21" i="241"/>
  <c r="X21" i="241" s="1"/>
  <c r="M76" i="241"/>
  <c r="M142" i="241"/>
  <c r="X142" i="241" s="1"/>
  <c r="M134" i="241"/>
  <c r="M126" i="241"/>
  <c r="M117" i="241"/>
  <c r="M109" i="241"/>
  <c r="X109" i="241" s="1"/>
  <c r="M78" i="241"/>
  <c r="X78" i="241" s="1"/>
  <c r="M68" i="241"/>
  <c r="X68" i="241" s="1"/>
  <c r="M60" i="241"/>
  <c r="M50" i="241"/>
  <c r="M40" i="241"/>
  <c r="X40" i="241" s="1"/>
  <c r="M20" i="241"/>
  <c r="M158" i="241"/>
  <c r="M150" i="241"/>
  <c r="X150" i="241" s="1"/>
  <c r="M141" i="241"/>
  <c r="X141" i="241" s="1"/>
  <c r="M133" i="241"/>
  <c r="X133" i="241" s="1"/>
  <c r="M125" i="241"/>
  <c r="X125" i="241" s="1"/>
  <c r="M108" i="241"/>
  <c r="M87" i="241"/>
  <c r="M77" i="241"/>
  <c r="M67" i="241"/>
  <c r="X67" i="241" s="1"/>
  <c r="M59" i="241"/>
  <c r="X59" i="241" s="1"/>
  <c r="M49" i="241"/>
  <c r="M39" i="241"/>
  <c r="X39" i="241" s="1"/>
  <c r="M29" i="241"/>
  <c r="M157" i="241"/>
  <c r="X157" i="241" s="1"/>
  <c r="M149" i="241"/>
  <c r="X149" i="241" s="1"/>
  <c r="M140" i="241"/>
  <c r="X140" i="241" s="1"/>
  <c r="M132" i="241"/>
  <c r="M124" i="241"/>
  <c r="M115" i="241"/>
  <c r="X115" i="241" s="1"/>
  <c r="M107" i="241"/>
  <c r="X107" i="241" s="1"/>
  <c r="M98" i="241"/>
  <c r="X98" i="241" s="1"/>
  <c r="M86" i="241"/>
  <c r="X86" i="241" s="1"/>
  <c r="M75" i="241"/>
  <c r="M66" i="241"/>
  <c r="X66" i="241" s="1"/>
  <c r="M48" i="241"/>
  <c r="M27" i="241"/>
  <c r="X27" i="241" s="1"/>
  <c r="M17" i="241"/>
  <c r="X17" i="241" s="1"/>
  <c r="M156" i="241"/>
  <c r="X156" i="241" s="1"/>
  <c r="M139" i="241"/>
  <c r="X139" i="241" s="1"/>
  <c r="M131" i="241"/>
  <c r="M123" i="241"/>
  <c r="X123" i="241" s="1"/>
  <c r="M114" i="241"/>
  <c r="X114" i="241" s="1"/>
  <c r="M106" i="241"/>
  <c r="M97" i="241"/>
  <c r="M73" i="241"/>
  <c r="X73" i="241" s="1"/>
  <c r="M65" i="241"/>
  <c r="X65" i="241" s="1"/>
  <c r="M56" i="241"/>
  <c r="M36" i="241"/>
  <c r="M26" i="241"/>
  <c r="X26" i="241" s="1"/>
  <c r="M165" i="241"/>
  <c r="X165" i="241" s="1"/>
  <c r="M146" i="241"/>
  <c r="X146" i="241" s="1"/>
  <c r="M130" i="241"/>
  <c r="M121" i="241"/>
  <c r="M113" i="241"/>
  <c r="M96" i="241"/>
  <c r="X96" i="241" s="1"/>
  <c r="M82" i="241"/>
  <c r="X82" i="241" s="1"/>
  <c r="M72" i="241"/>
  <c r="X72" i="241" s="1"/>
  <c r="M64" i="241"/>
  <c r="X64" i="241" s="1"/>
  <c r="M55" i="241"/>
  <c r="M45" i="241"/>
  <c r="X45" i="241" s="1"/>
  <c r="M35" i="241"/>
  <c r="M15" i="241"/>
  <c r="X15" i="241" s="1"/>
  <c r="M154" i="241"/>
  <c r="X154" i="241" s="1"/>
  <c r="M145" i="241"/>
  <c r="X145" i="241" s="1"/>
  <c r="M137" i="241"/>
  <c r="M129" i="241"/>
  <c r="X129" i="241" s="1"/>
  <c r="M120" i="241"/>
  <c r="M112" i="241"/>
  <c r="M104" i="241"/>
  <c r="X104" i="241" s="1"/>
  <c r="M95" i="241"/>
  <c r="M81" i="241"/>
  <c r="M71" i="241"/>
  <c r="X71" i="241" s="1"/>
  <c r="M63" i="241"/>
  <c r="X63" i="241" s="1"/>
  <c r="M54" i="241"/>
  <c r="M44" i="241"/>
  <c r="M34" i="241"/>
  <c r="M23" i="241"/>
  <c r="X23" i="241" s="1"/>
  <c r="X85" i="241"/>
  <c r="N49" i="241"/>
  <c r="W49" i="241" s="1"/>
  <c r="X171" i="241"/>
  <c r="X155" i="241"/>
  <c r="X90" i="241"/>
  <c r="X13" i="241"/>
  <c r="X43" i="241"/>
  <c r="X53" i="241"/>
  <c r="S97" i="241"/>
  <c r="V97" i="241" s="1"/>
  <c r="S76" i="241"/>
  <c r="V76" i="241" s="1"/>
  <c r="X38" i="241"/>
  <c r="X61" i="241"/>
  <c r="N54" i="241"/>
  <c r="W54" i="241" s="1"/>
  <c r="S135" i="241"/>
  <c r="V135" i="241" s="1"/>
  <c r="X148" i="241"/>
  <c r="X160" i="241"/>
  <c r="N167" i="241"/>
  <c r="W167" i="241" s="1"/>
  <c r="X167" i="241" s="1"/>
  <c r="N16" i="241"/>
  <c r="W16" i="241" s="1"/>
  <c r="X16" i="241" s="1"/>
  <c r="X92" i="241"/>
  <c r="N151" i="241"/>
  <c r="W151" i="241" s="1"/>
  <c r="X151" i="241" s="1"/>
  <c r="N88" i="241"/>
  <c r="W88" i="241" s="1"/>
  <c r="X88" i="241" s="1"/>
  <c r="S102" i="241"/>
  <c r="V102" i="241" s="1"/>
  <c r="N134" i="241"/>
  <c r="W134" i="241" s="1"/>
  <c r="S136" i="241"/>
  <c r="V136" i="241" s="1"/>
  <c r="S34" i="241"/>
  <c r="V34" i="241" s="1"/>
  <c r="X58" i="241"/>
  <c r="S75" i="241"/>
  <c r="V75" i="241" s="1"/>
  <c r="N105" i="241"/>
  <c r="S113" i="241"/>
  <c r="V113" i="241" s="1"/>
  <c r="N22" i="241"/>
  <c r="W22" i="241" s="1"/>
  <c r="X22" i="241" s="1"/>
  <c r="X52" i="241"/>
  <c r="S60" i="241"/>
  <c r="V60" i="241" s="1"/>
  <c r="S95" i="241"/>
  <c r="V95" i="241" s="1"/>
  <c r="S103" i="241"/>
  <c r="V103" i="241" s="1"/>
  <c r="S105" i="241"/>
  <c r="V105" i="241" s="1"/>
  <c r="S164" i="241"/>
  <c r="V164" i="241" s="1"/>
  <c r="X31" i="241"/>
  <c r="X99" i="241"/>
  <c r="S120" i="241"/>
  <c r="V120" i="241" s="1"/>
  <c r="X170" i="241"/>
  <c r="X24" i="241"/>
  <c r="N172" i="241"/>
  <c r="W172" i="241" s="1"/>
  <c r="X172" i="241" s="1"/>
  <c r="X14" i="241"/>
  <c r="N33" i="241"/>
  <c r="W33" i="241" s="1"/>
  <c r="X33" i="241" s="1"/>
  <c r="N32" i="241"/>
  <c r="W32" i="241" s="1"/>
  <c r="N121" i="241"/>
  <c r="W121" i="241" s="1"/>
  <c r="N44" i="241"/>
  <c r="W44" i="241" s="1"/>
  <c r="N77" i="241"/>
  <c r="W77" i="241" s="1"/>
  <c r="X47" i="241"/>
  <c r="S108" i="241"/>
  <c r="V108" i="241" s="1"/>
  <c r="X19" i="241"/>
  <c r="N35" i="241"/>
  <c r="W35" i="241" s="1"/>
  <c r="N56" i="241"/>
  <c r="W56" i="241" s="1"/>
  <c r="X101" i="241"/>
  <c r="N117" i="241"/>
  <c r="W117" i="241" s="1"/>
  <c r="N137" i="241"/>
  <c r="W137" i="241" s="1"/>
  <c r="S29" i="241"/>
  <c r="V29" i="241" s="1"/>
  <c r="S126" i="241"/>
  <c r="V126" i="241" s="1"/>
  <c r="V49" i="241"/>
  <c r="V117" i="241"/>
  <c r="V20" i="241"/>
  <c r="V134" i="241"/>
  <c r="V77" i="241"/>
  <c r="N36" i="241"/>
  <c r="W36" i="241" s="1"/>
  <c r="S48" i="241"/>
  <c r="S50" i="241"/>
  <c r="V50" i="241" s="1"/>
  <c r="S81" i="241"/>
  <c r="V81" i="241" s="1"/>
  <c r="S132" i="241"/>
  <c r="V132" i="241" s="1"/>
  <c r="N20" i="241"/>
  <c r="W20" i="241" s="1"/>
  <c r="X158" i="241"/>
  <c r="N55" i="241"/>
  <c r="W55" i="241" s="1"/>
  <c r="N87" i="241"/>
  <c r="W87" i="241" s="1"/>
  <c r="N106" i="241"/>
  <c r="W106" i="241" s="1"/>
  <c r="N112" i="241"/>
  <c r="W112" i="241" s="1"/>
  <c r="V123" i="241"/>
  <c r="N124" i="241"/>
  <c r="W124" i="241" s="1"/>
  <c r="N130" i="241"/>
  <c r="W130" i="241" s="1"/>
  <c r="X131" i="241" l="1"/>
  <c r="W60" i="241"/>
  <c r="X60" i="241" s="1"/>
  <c r="N173" i="241"/>
  <c r="M173" i="241"/>
  <c r="S173" i="241"/>
  <c r="W135" i="241"/>
  <c r="X54" i="241"/>
  <c r="X44" i="241"/>
  <c r="X87" i="241"/>
  <c r="X134" i="241"/>
  <c r="X49" i="241"/>
  <c r="X117" i="241"/>
  <c r="W97" i="241"/>
  <c r="X97" i="241" s="1"/>
  <c r="W136" i="241"/>
  <c r="X136" i="241" s="1"/>
  <c r="W76" i="241"/>
  <c r="X76" i="241" s="1"/>
  <c r="X106" i="241"/>
  <c r="W105" i="241"/>
  <c r="X105" i="241" s="1"/>
  <c r="W102" i="241"/>
  <c r="X102" i="241" s="1"/>
  <c r="X32" i="241"/>
  <c r="X20" i="241"/>
  <c r="X55" i="241"/>
  <c r="X137" i="241"/>
  <c r="W103" i="241"/>
  <c r="X103" i="241" s="1"/>
  <c r="W75" i="241"/>
  <c r="X75" i="241" s="1"/>
  <c r="X112" i="241"/>
  <c r="W164" i="241"/>
  <c r="X164" i="241" s="1"/>
  <c r="W34" i="241"/>
  <c r="X34" i="241" s="1"/>
  <c r="W126" i="241"/>
  <c r="X126" i="241" s="1"/>
  <c r="W120" i="241"/>
  <c r="X120" i="241" s="1"/>
  <c r="W95" i="241"/>
  <c r="X95" i="241" s="1"/>
  <c r="W113" i="241"/>
  <c r="X113" i="241" s="1"/>
  <c r="X35" i="241"/>
  <c r="X121" i="241"/>
  <c r="X130" i="241"/>
  <c r="X56" i="241"/>
  <c r="X124" i="241"/>
  <c r="W50" i="241"/>
  <c r="X50" i="241" s="1"/>
  <c r="X135" i="241"/>
  <c r="X77" i="241"/>
  <c r="W132" i="241"/>
  <c r="X132" i="241" s="1"/>
  <c r="W29" i="241"/>
  <c r="W108" i="241"/>
  <c r="X108" i="241" s="1"/>
  <c r="X36" i="241"/>
  <c r="W48" i="241"/>
  <c r="X48" i="241" s="1"/>
  <c r="V48" i="241"/>
  <c r="V173" i="241" s="1"/>
  <c r="W81" i="241"/>
  <c r="X81" i="241" s="1"/>
  <c r="X29" i="241" l="1"/>
  <c r="X173" i="241" s="1"/>
  <c r="W173" i="241"/>
</calcChain>
</file>

<file path=xl/sharedStrings.xml><?xml version="1.0" encoding="utf-8"?>
<sst xmlns="http://schemas.openxmlformats.org/spreadsheetml/2006/main" count="384" uniqueCount="352">
  <si>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</si>
  <si>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</si>
  <si>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</si>
  <si>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</si>
  <si>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</si>
  <si>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</si>
  <si>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</si>
  <si>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</si>
  <si>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</si>
  <si>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</si>
  <si>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</si>
  <si>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</si>
  <si>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</si>
  <si>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</si>
  <si>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</si>
  <si>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</si>
  <si>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</si>
  <si>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</si>
  <si>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 xml:space="preserve">TOTAL PERCEPCIONES </t>
  </si>
  <si>
    <t>CUOTA  IMSS</t>
  </si>
  <si>
    <t>APOYO FUNERARIO</t>
  </si>
  <si>
    <t>CAJA DE AHORRO</t>
  </si>
  <si>
    <t>PRESTAMO DIF</t>
  </si>
  <si>
    <t>TOTAL OTRAS DEDUCCIONES</t>
  </si>
  <si>
    <t>TOTAL  DEDUCCIONES</t>
  </si>
  <si>
    <t>NETO  A PAGAR</t>
  </si>
  <si>
    <t>04</t>
  </si>
  <si>
    <t>02</t>
  </si>
  <si>
    <t>32</t>
  </si>
  <si>
    <t>34</t>
  </si>
  <si>
    <t>12</t>
  </si>
  <si>
    <t>DIRECCION</t>
  </si>
  <si>
    <t>ADMINISTRACION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</si>
  <si>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</si>
  <si>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</si>
  <si>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</si>
  <si>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</si>
  <si>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</si>
  <si>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</si>
  <si>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</si>
  <si>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</si>
  <si>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</si>
  <si>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RECURSOS HUMANOS</t>
  </si>
  <si>
    <t>.0408863219-7.</t>
  </si>
  <si>
    <t>RUIZ CARDENAS NORMA CECILIA</t>
  </si>
  <si>
    <t>.0406832618-2.</t>
  </si>
  <si>
    <t>GARCIA CASTILLO GILBERTO SALVADOR</t>
  </si>
  <si>
    <t>.0404700405-0.</t>
  </si>
  <si>
    <t>MAGAÑA RODRIGUEZ MARIA LETICIA</t>
  </si>
  <si>
    <t>.0217021555-8.</t>
  </si>
  <si>
    <t>.7510926482-2.</t>
  </si>
  <si>
    <t>FAJARDO ROMERO JOSE ANTONIO</t>
  </si>
  <si>
    <t>DELEGACION SINDICAL SIDEDIF</t>
  </si>
  <si>
    <t>.0403823415-1.</t>
  </si>
  <si>
    <t xml:space="preserve">HERNANDEZ VENEGAS JOSE ANTONIO </t>
  </si>
  <si>
    <t>DELEGACION SINDICAL SUSPAZ</t>
  </si>
  <si>
    <t>.5200780432-2.</t>
  </si>
  <si>
    <t>MORALES RAMOS MARIA DOLORES</t>
  </si>
  <si>
    <t>JURIDICO</t>
  </si>
  <si>
    <t>.0407781197-6.</t>
  </si>
  <si>
    <t>LUJAN FLORES MIRNA GUADALUPE</t>
  </si>
  <si>
    <t>.0409915538-6.</t>
  </si>
  <si>
    <t>CUEVAS EVANGELISTA JOSE ANGEL</t>
  </si>
  <si>
    <t>.0409680350-9.</t>
  </si>
  <si>
    <t xml:space="preserve">DE SANTIAGO MARTINEZ DALIA ROCIO </t>
  </si>
  <si>
    <t>.5499801498-6.</t>
  </si>
  <si>
    <t>GARCIA GARCIA ADRIANA</t>
  </si>
  <si>
    <t>.0409640244-3.</t>
  </si>
  <si>
    <t>CORONA ARIAS JOSEFINA</t>
  </si>
  <si>
    <t>.0400710786-7.</t>
  </si>
  <si>
    <t>CARDENAS RAMIREZ CESAR HERNANDO</t>
  </si>
  <si>
    <t>TRABAJO SOCIAL</t>
  </si>
  <si>
    <t>.0116936918-6.</t>
  </si>
  <si>
    <t>IGNACIO GARCIA TANIA ELIZABETH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</si>
  <si>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</si>
  <si>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</si>
  <si>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</si>
  <si>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</si>
  <si>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</si>
  <si>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</si>
  <si>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PSICOLOGIA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</si>
  <si>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</si>
  <si>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</si>
  <si>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</si>
  <si>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</si>
  <si>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</si>
  <si>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</si>
  <si>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</si>
  <si>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</si>
  <si>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PROTECCION A LA INFANCIA</t>
  </si>
  <si>
    <t>.7501833737-0.</t>
  </si>
  <si>
    <t>BARTOLO MENDEZ SERGIO</t>
  </si>
  <si>
    <t>.0401836461-3.</t>
  </si>
  <si>
    <t>.7503853331-3.</t>
  </si>
  <si>
    <t>MEJIA PIZANO JOSE SALVADOR</t>
  </si>
  <si>
    <t>.0409790659-0.</t>
  </si>
  <si>
    <t>AGUILAR QUINTERO ESMERALDA</t>
  </si>
  <si>
    <t>ATENCION AL ADULTO MAYOR</t>
  </si>
  <si>
    <t>.5497760131-6.</t>
  </si>
  <si>
    <t>BARAJAS ZUÑIGA MARTHA ELENA</t>
  </si>
  <si>
    <t>.7275530545-4.</t>
  </si>
  <si>
    <t>HERNANDEZ MENDOZA FRANCISCO XAVIER</t>
  </si>
  <si>
    <t>.5482662156-4.</t>
  </si>
  <si>
    <t>DE JESUS ALONSO JOAQUIN</t>
  </si>
  <si>
    <t>.0408540194-3.</t>
  </si>
  <si>
    <t>EUSEBIO MARTINEZ MA DE JESÙS</t>
  </si>
  <si>
    <t>ASISTENCIA ALIMENTARIA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</si>
  <si>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</si>
  <si>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</si>
  <si>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</si>
  <si>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</si>
  <si>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</si>
  <si>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</si>
  <si>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</si>
  <si>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</si>
  <si>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</si>
  <si>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</si>
  <si>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.0499560359-6.</t>
  </si>
  <si>
    <t>RAMON CRUZ MARIA SEBASTIANA</t>
  </si>
  <si>
    <t>.5484606074-4.</t>
  </si>
  <si>
    <t xml:space="preserve">ALCARAZ LARA MARTHA ELIA </t>
  </si>
  <si>
    <t>.5484617746-4.</t>
  </si>
  <si>
    <t>TORRES CAMPOS ROCIO SELINA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</si>
  <si>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</si>
  <si>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</si>
  <si>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</si>
  <si>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</si>
  <si>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</si>
  <si>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</si>
  <si>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</si>
  <si>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</si>
  <si>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.0518883849-3.</t>
  </si>
  <si>
    <t>PINTO CHAVEZ OCTAVIO ADOLFO</t>
  </si>
  <si>
    <t>COMEDORES COMUNITARIOS</t>
  </si>
  <si>
    <t>.3515935939-3.</t>
  </si>
  <si>
    <t>LUJAN FLORES JUAN JOSE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</si>
  <si>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</si>
  <si>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</si>
  <si>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</si>
  <si>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</si>
  <si>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</si>
  <si>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</si>
  <si>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</si>
  <si>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</si>
  <si>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</si>
  <si>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</si>
  <si>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.5490590464-2.</t>
  </si>
  <si>
    <t>SANCHEZ FRIAS EVA GRACIELA</t>
  </si>
  <si>
    <t>COMUNICACIÓN SOCIAL Y ESTADISTICAS</t>
  </si>
  <si>
    <t>.7511930587-0.</t>
  </si>
  <si>
    <t>ZUÑIGA LEAL AARON</t>
  </si>
  <si>
    <t>.0410932829-6.</t>
  </si>
  <si>
    <t>DE LA MORA ZANABRIA ANA SOFIA</t>
  </si>
  <si>
    <t>GOBIERNO INCLUYENTE</t>
  </si>
  <si>
    <t>SERVICIOS GENERALES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</si>
  <si>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</si>
  <si>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</si>
  <si>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</si>
  <si>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</si>
  <si>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</si>
  <si>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</si>
  <si>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.0401610128-1.</t>
  </si>
  <si>
    <t>BAUTISTA FLORES MARTHA</t>
  </si>
  <si>
    <t>CENTROS COMUNITARIOS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</si>
  <si>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</si>
  <si>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</si>
  <si>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</si>
  <si>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</si>
  <si>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</si>
  <si>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</si>
  <si>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</si>
  <si>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</si>
  <si>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</si>
  <si>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</si>
  <si>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</si>
  <si>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</si>
  <si>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</si>
  <si>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</si>
  <si>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</si>
  <si>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</si>
  <si>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</si>
  <si>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</si>
  <si>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</si>
  <si>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</si>
  <si>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</si>
  <si>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</si>
  <si>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</si>
  <si>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</si>
  <si>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</si>
  <si>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</si>
  <si>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</si>
  <si>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</si>
  <si>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</si>
  <si>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</si>
  <si>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</si>
  <si>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</si>
  <si>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</si>
  <si>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</si>
  <si>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</si>
  <si>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</si>
  <si>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.5489650541-6.</t>
  </si>
  <si>
    <t xml:space="preserve">LICEA ESTEBAN MAGDALENO </t>
  </si>
  <si>
    <t>.03146936764.</t>
  </si>
  <si>
    <t>LEAL SANCHEZ MARIA ELENA</t>
  </si>
  <si>
    <t>GUARDERIA (CADI)</t>
  </si>
  <si>
    <t>.2916954050-0.</t>
  </si>
  <si>
    <t>LARIOS ABAN LIZETH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</si>
  <si>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</si>
  <si>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</si>
  <si>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</si>
  <si>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</si>
  <si>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</si>
  <si>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</si>
  <si>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</si>
  <si>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</si>
  <si>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.5495770300-9.</t>
  </si>
  <si>
    <t>REBOLLEDO REYES ALEJANDRA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</si>
  <si>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</si>
  <si>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</si>
  <si>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</si>
  <si>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</si>
  <si>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</si>
  <si>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</si>
  <si>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</si>
  <si>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</si>
  <si>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</si>
  <si>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</si>
  <si>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.0407821936-9.</t>
  </si>
  <si>
    <t>GUZMAN REYES ROSA ELIA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</si>
  <si>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</si>
  <si>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</si>
  <si>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</si>
  <si>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</si>
  <si>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</si>
  <si>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</si>
  <si>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</si>
  <si>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</si>
  <si>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</si>
  <si>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</si>
  <si>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</si>
  <si>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</si>
  <si>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</si>
  <si>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</si>
  <si>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</si>
  <si>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</si>
  <si>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PALAFOX GARCES ARACELI</t>
  </si>
  <si>
    <t>.0400660425-2.</t>
  </si>
  <si>
    <t>CARMONA VICTORIANO MARIA DE LA LUZ</t>
  </si>
  <si>
    <t>.0407730677-9.</t>
  </si>
  <si>
    <t>SALVADOR LEAL MARIA DE JESUS</t>
  </si>
  <si>
    <t>UNIDAD REGIONAL DE REHABILITACION (URR)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</si>
  <si>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</si>
  <si>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</si>
  <si>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</si>
  <si>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</si>
  <si>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</si>
  <si>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</si>
  <si>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</si>
  <si>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</si>
  <si>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</si>
  <si>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</si>
  <si>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</si>
  <si>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</si>
  <si>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.0407630336-3.</t>
  </si>
  <si>
    <t>IGLESIAS SANCHEZ MARTHA ELVA</t>
  </si>
  <si>
    <t>.0403824596-7.</t>
  </si>
  <si>
    <t>FLORES GARCIA ROSA MARIA</t>
  </si>
  <si>
    <t>UAVI</t>
  </si>
  <si>
    <t>.6816921032-2.</t>
  </si>
  <si>
    <t>SOLIS AVALOS ALEJANDRA</t>
  </si>
  <si>
    <t>.0412890922-5.</t>
  </si>
  <si>
    <t>LOMELI RENTERIA CHRISTIAN EVARISTO</t>
  </si>
  <si>
    <t>.0407922888-0.</t>
  </si>
  <si>
    <t>RUBIO CASILLAS JOSE LUIS</t>
  </si>
  <si>
    <t>LUDOTECA</t>
  </si>
  <si>
    <t>.0401801539-8.</t>
  </si>
  <si>
    <t>ALVAREZ RAMIREZ PATRICIA EUGENIA</t>
  </si>
  <si>
    <t>.0407875035-5.</t>
  </si>
  <si>
    <t>AGUILAR TAPIA SARA</t>
  </si>
  <si>
    <t>BALTAZAR MORAN MARGARITO</t>
  </si>
  <si>
    <t>ASISTENTE DE DIRECCION</t>
  </si>
  <si>
    <t>.0400842512-8.</t>
  </si>
  <si>
    <t>AGUILAR SOLANO ALEJANDRA GUADALUPE</t>
  </si>
  <si>
    <t>ASISTENTE DE PRESIDENCIA</t>
  </si>
  <si>
    <t>CASTREJON GUERRERO ARACELY</t>
  </si>
  <si>
    <t>CODIGOS</t>
  </si>
  <si>
    <t>PERCEPCIONES</t>
  </si>
  <si>
    <t>DESPENSA</t>
  </si>
  <si>
    <t>QUINQUENIO</t>
  </si>
  <si>
    <t>PERMISO S/GS</t>
  </si>
  <si>
    <t xml:space="preserve">CUOTA SINDICAL </t>
  </si>
  <si>
    <t>RECIBI DE CONFORMIDAD</t>
  </si>
  <si>
    <t xml:space="preserve"> RODRIGUEZ LOPEZ ALEJANDRA</t>
  </si>
  <si>
    <t>.0221759870-1.</t>
  </si>
  <si>
    <t>CUOTA IMSS</t>
  </si>
  <si>
    <t>CUOTA SINDICAL</t>
  </si>
  <si>
    <t>.0616950343-7.</t>
  </si>
  <si>
    <t>.0222720136-1.</t>
  </si>
  <si>
    <t>LEAL CASTILLO RODOLFO</t>
  </si>
  <si>
    <t>GONZALEZ HERNANDEZ BERENICE</t>
  </si>
  <si>
    <t>.0409886548-0.</t>
  </si>
  <si>
    <t>14</t>
  </si>
  <si>
    <t>PRESTAMO SINDICATO</t>
  </si>
  <si>
    <t>.0223610181-8.</t>
  </si>
  <si>
    <t>GOMEZ TOSCANO SOLEDAD</t>
  </si>
  <si>
    <t>08</t>
  </si>
  <si>
    <t>DESC. RETARDO</t>
  </si>
  <si>
    <t>08,10,12,14,32,34</t>
  </si>
  <si>
    <t>LOMELI CONTRERAS JAQUELINE</t>
  </si>
  <si>
    <t>CUOTAS</t>
  </si>
  <si>
    <t>SALARIO D INT</t>
  </si>
  <si>
    <t>DIAS /MES</t>
  </si>
  <si>
    <t>CUOTA RET. IMSS</t>
  </si>
  <si>
    <t>SALUD</t>
  </si>
  <si>
    <t>GOMEZ GOMEZ FRANCISCO JAVIER</t>
  </si>
  <si>
    <t>.0474541812-1.</t>
  </si>
  <si>
    <t>DESCUENTO ISR</t>
  </si>
  <si>
    <t>06</t>
  </si>
  <si>
    <t>.2216978096-6.</t>
  </si>
  <si>
    <t>SOTO COVARRUBIAS FATIMA</t>
  </si>
  <si>
    <t>.6216905370-9.</t>
  </si>
  <si>
    <t>BARBOZA PULIDO MAYRA LILIANA</t>
  </si>
  <si>
    <t>FALTA INJUSTIFICADA/ DIA SIN GOCE</t>
  </si>
  <si>
    <t>RAMOS GONZALEZ FRANCISCO JAVIER</t>
  </si>
  <si>
    <t>.0321764008-9.</t>
  </si>
  <si>
    <t>RIVERA BALTAZAR ANA LUISA</t>
  </si>
  <si>
    <t>.7598791138-7.</t>
  </si>
  <si>
    <t>.5491717061-2.</t>
  </si>
  <si>
    <t>CASTREJON GUERRERO MARICELA</t>
  </si>
  <si>
    <t>TRANSPARENCIA</t>
  </si>
  <si>
    <t>.0409864691-4.</t>
  </si>
  <si>
    <t>SANCHEZ ARIAS MARIA GORETTI</t>
  </si>
  <si>
    <t>.5461411002-8.</t>
  </si>
  <si>
    <t>.5499808647-1.</t>
  </si>
  <si>
    <t>OLVERA AGUIRRE RAQUEL</t>
  </si>
  <si>
    <t>GARCIA VALENCIA MIRIAM IVAN</t>
  </si>
  <si>
    <t>COBIAN MEDINA ISAAC ALEJANDRO</t>
  </si>
  <si>
    <t>.0400833770-3</t>
  </si>
  <si>
    <t>.0519015488-9.</t>
  </si>
  <si>
    <t>.0412850642-7.</t>
  </si>
  <si>
    <t>0517961093-5</t>
  </si>
  <si>
    <t>VILLALVAZO MAGAÑA DIANA ITZEL</t>
  </si>
  <si>
    <t>PATRIMONIO</t>
  </si>
  <si>
    <t>.0401826668-6.</t>
  </si>
  <si>
    <t>BERNARDINO CALVARIO GUSTAVO</t>
  </si>
  <si>
    <t>JIMENEZ GONZALEZ LETICIA GUADALUPE</t>
  </si>
  <si>
    <t>.0116912168-6.</t>
  </si>
  <si>
    <t>VELAZQUEZ FARIAS MARIA GUADALUPE</t>
  </si>
  <si>
    <t>VILLALVAZO MAGAÑA KARLA VIRIDIANA</t>
  </si>
  <si>
    <t>NOMINA DEL 16  AL 31  DE JULIO 2025</t>
  </si>
  <si>
    <t xml:space="preserve">BONO SERVIDOR </t>
  </si>
  <si>
    <t>BONO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</si>
</sst>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0">
    <xf numFmtId="0" fontId="0" fillId="0" borderId="0" xfId="0"/>
    <xf numFmtId="44" fontId="14" fillId="0" borderId="0" xfId="1" applyFont="1" applyFill="1" applyBorder="1" applyAlignment="1">
      <alignment horizontal="center" vertical="center"/>
    </xf>
    <xf numFmtId="44" fontId="6" fillId="0" borderId="0" xfId="1" applyFont="1" applyFill="1" applyBorder="1"/>
    <xf numFmtId="165" fontId="0" fillId="0" borderId="11" xfId="2" applyNumberFormat="1" applyFont="1" applyFill="1" applyBorder="1"/>
    <xf numFmtId="44" fontId="0" fillId="0" borderId="17" xfId="1" applyFont="1" applyFill="1" applyBorder="1"/>
    <xf numFmtId="44" fontId="14" fillId="0" borderId="0" xfId="3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/>
    <xf numFmtId="44" fontId="8" fillId="0" borderId="0" xfId="0" applyNumberFormat="1" applyFont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0" fontId="8" fillId="0" borderId="0" xfId="0" applyFont="1"/>
    <xf numFmtId="44" fontId="3" fillId="0" borderId="0" xfId="0" applyNumberFormat="1" applyFont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8" fillId="0" borderId="3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4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left" vertical="center"/>
    </xf>
    <xf numFmtId="44" fontId="1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44" fontId="14" fillId="0" borderId="0" xfId="4" applyNumberFormat="1" applyFont="1" applyAlignment="1">
      <alignment vertical="center"/>
    </xf>
    <xf numFmtId="44" fontId="14" fillId="0" borderId="0" xfId="0" applyNumberFormat="1" applyFont="1" applyAlignment="1">
      <alignment horizontal="center" vertical="center"/>
    </xf>
    <xf numFmtId="44" fontId="3" fillId="0" borderId="5" xfId="0" applyNumberFormat="1" applyFont="1" applyBorder="1"/>
    <xf numFmtId="0" fontId="3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5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164" fontId="20" fillId="0" borderId="0" xfId="4" applyNumberFormat="1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164" fontId="14" fillId="0" borderId="0" xfId="4" applyNumberFormat="1" applyFont="1" applyAlignment="1">
      <alignment horizontal="center" vertical="center"/>
    </xf>
    <xf numFmtId="44" fontId="14" fillId="0" borderId="0" xfId="0" applyNumberFormat="1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/>
    <xf numFmtId="44" fontId="16" fillId="0" borderId="0" xfId="0" applyNumberFormat="1" applyFont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44" fontId="14" fillId="0" borderId="0" xfId="3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0" fillId="0" borderId="10" xfId="0" applyBorder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0" xfId="0" applyNumberFormat="1" applyFont="1"/>
    <xf numFmtId="44" fontId="0" fillId="0" borderId="7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6" fillId="0" borderId="6" xfId="3" applyNumberFormat="1" applyFont="1" applyBorder="1" applyAlignment="1">
      <alignment horizontal="center" vertical="center" wrapText="1"/>
    </xf>
    <xf numFmtId="44" fontId="6" fillId="0" borderId="8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_PRES NOMINA JUL A DIC 2011" xfId="3" xr:uid="{65EA2789-CF39-4B28-91C5-431599A74A18}"/>
    <cellStyle name="Normal_RELACION LABORAL 2012" xfId="4" xr:uid="{AD5AD2A3-BB63-4C37-8672-5DA4A514A86E}"/>
    <cellStyle name="Porcentaje" xfId="2" builtinId="5"/>
  </cellStyles>
  <dxfs count="0"/>
  <tableStyles count="0" defaultTableStyle="TableStyleMedium2" defaultPivotStyle="PivotStyleLight16"/>
  <colors>
    <mruColors>
      <color rgb="FFB0B404"/>
      <color rgb="FF1791A1"/>
      <color rgb="FF99056F"/>
      <color rgb="FFFF00FF"/>
      <color rgb="FF4F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0</xdr:row>
      <xdr:rowOff>87842</xdr:rowOff>
    </xdr:from>
    <xdr:to>
      <xdr:col>2</xdr:col>
      <xdr:colOff>3131606</xdr:colOff>
      <xdr:row>5</xdr:row>
      <xdr:rowOff>135467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DC4EBF-A44F-48FD-B40F-B5D316192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117" y="87842"/>
          <a:ext cx="412643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6795-75D5-48DE-B728-3CE62183271A}">
  <sheetPr>
    <pageSetUpPr fitToPage="1"/>
  </sheetPr>
  <dimension ref="A1:AA218"/>
  <sheetViews>
    <sheetView tabSelected="1" topLeftCell="A97" zoomScale="90" zoomScaleNormal="90" zoomScaleSheetLayoutView="90" workbookViewId="0">
      <selection activeCell="F117" sqref="F117"/>
    </sheetView>
  </sheetViews>
  <sheetFormatPr baseColWidth="10" defaultColWidth="12.7109375" defaultRowHeight="15.75" x14ac:dyDescent="0.25"/>
  <cols>
    <col min="1" max="1" width="5.42578125" style="6" customWidth="1"/>
    <col min="2" max="2" width="17.140625" style="6" customWidth="1"/>
    <col min="3" max="3" width="48.28515625" style="7" customWidth="1"/>
    <col min="4" max="4" width="13" style="6" customWidth="1"/>
    <col min="5" max="5" width="16.7109375" style="6" customWidth="1"/>
    <col min="6" max="6" width="12.85546875" style="6" customWidth="1"/>
    <col min="7" max="7" width="13.28515625" style="6" customWidth="1"/>
    <col min="8" max="8" width="9.5703125" style="6" customWidth="1"/>
    <col min="9" max="9" width="20" style="6" customWidth="1"/>
    <col min="10" max="10" width="16.85546875" style="6" customWidth="1"/>
    <col min="11" max="12" width="14.7109375" style="6" customWidth="1"/>
    <col min="13" max="13" width="15.5703125" style="6" customWidth="1"/>
    <col min="14" max="14" width="13" style="6" customWidth="1"/>
    <col min="15" max="15" width="14.85546875" style="6" customWidth="1"/>
    <col min="16" max="16" width="13.7109375" style="6" customWidth="1"/>
    <col min="17" max="17" width="14.42578125" style="6" customWidth="1"/>
    <col min="18" max="18" width="19.5703125" style="6" customWidth="1"/>
    <col min="19" max="19" width="13.5703125" style="6" customWidth="1"/>
    <col min="20" max="20" width="14.28515625" style="6" customWidth="1"/>
    <col min="21" max="21" width="14.5703125" style="6" customWidth="1"/>
    <col min="22" max="22" width="16.7109375" style="6" customWidth="1"/>
    <col min="23" max="23" width="14.5703125" style="6" customWidth="1"/>
    <col min="24" max="24" width="17.28515625" style="6" customWidth="1"/>
    <col min="25" max="25" width="54.140625" style="6" customWidth="1"/>
    <col min="26" max="16384" width="12.7109375" style="6"/>
  </cols>
  <sheetData>
    <row r="1" spans="1:26" x14ac:dyDescent="0.25">
      <c r="B1" s="6" t="s">
        <v>0</v>
      </c>
      <c r="C1" s="7" t="s">
        <v>0</v>
      </c>
      <c r="E1" s="6" t="s">
        <v>0</v>
      </c>
      <c r="O1" s="6" t="s">
        <v>0</v>
      </c>
      <c r="V1" s="6" t="s">
        <v>0</v>
      </c>
    </row>
    <row r="2" spans="1:26" x14ac:dyDescent="0.25">
      <c r="A2" s="8" t="s">
        <v>0</v>
      </c>
      <c r="B2" s="8" t="s">
        <v>0</v>
      </c>
      <c r="D2" s="108" t="s">
        <v>1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6" t="s">
        <v>0</v>
      </c>
    </row>
    <row r="3" spans="1:26" x14ac:dyDescent="0.25">
      <c r="A3" s="9" t="s">
        <v>0</v>
      </c>
      <c r="B3" s="9"/>
      <c r="C3" s="10" t="s">
        <v>0</v>
      </c>
      <c r="D3" s="109" t="s">
        <v>2</v>
      </c>
      <c r="E3" s="109"/>
      <c r="F3" s="109"/>
      <c r="G3" s="109"/>
      <c r="H3" s="109"/>
      <c r="I3" s="109"/>
      <c r="J3" s="11"/>
      <c r="K3" s="11"/>
      <c r="L3" s="11"/>
      <c r="M3" s="12"/>
      <c r="N3" s="13"/>
      <c r="O3" s="14"/>
      <c r="P3" s="14"/>
      <c r="Q3" s="14"/>
      <c r="R3" s="14"/>
      <c r="S3" s="14"/>
      <c r="T3" s="14"/>
      <c r="U3" s="14"/>
      <c r="V3" s="2"/>
      <c r="W3" s="15" t="s">
        <v>0</v>
      </c>
      <c r="X3" s="15"/>
    </row>
    <row r="4" spans="1:26" x14ac:dyDescent="0.25">
      <c r="A4" s="9" t="s">
        <v>0</v>
      </c>
      <c r="B4" s="9" t="s">
        <v>0</v>
      </c>
      <c r="C4" s="10"/>
      <c r="D4" s="16" t="s">
        <v>3</v>
      </c>
      <c r="E4" s="17" t="s">
        <v>4</v>
      </c>
      <c r="F4" s="17"/>
      <c r="H4" s="110"/>
      <c r="I4" s="110"/>
      <c r="J4" s="18"/>
      <c r="K4" s="18"/>
      <c r="L4" s="18"/>
      <c r="M4" s="12"/>
      <c r="X4" s="19"/>
      <c r="Y4" s="19"/>
      <c r="Z4" s="19"/>
    </row>
    <row r="5" spans="1:26" x14ac:dyDescent="0.25">
      <c r="A5" s="9"/>
      <c r="B5" s="9" t="s">
        <v>5</v>
      </c>
      <c r="C5" s="10"/>
      <c r="D5" s="20" t="s">
        <v>6</v>
      </c>
      <c r="E5" s="20"/>
      <c r="F5" s="20"/>
      <c r="G5" s="20"/>
      <c r="H5" s="20"/>
      <c r="I5" s="20"/>
      <c r="J5" s="20"/>
      <c r="K5" s="20"/>
      <c r="L5" s="20"/>
      <c r="M5" s="12"/>
      <c r="N5" s="111" t="s">
        <v>349</v>
      </c>
      <c r="O5" s="111"/>
      <c r="P5" s="111"/>
      <c r="Q5" s="111"/>
      <c r="R5" s="111"/>
      <c r="S5" s="111"/>
      <c r="T5" s="111"/>
      <c r="U5" s="111"/>
      <c r="V5" s="111"/>
      <c r="W5" s="111"/>
    </row>
    <row r="6" spans="1:26" x14ac:dyDescent="0.25">
      <c r="A6" s="21"/>
      <c r="B6" s="21"/>
      <c r="C6" s="22"/>
      <c r="D6" s="112" t="s">
        <v>7</v>
      </c>
      <c r="E6" s="113"/>
      <c r="F6" s="113"/>
      <c r="G6" s="113"/>
      <c r="H6" s="113"/>
      <c r="I6" s="114"/>
      <c r="J6" s="23"/>
      <c r="K6" s="23"/>
      <c r="L6" s="23"/>
      <c r="M6" s="24"/>
      <c r="N6" s="115" t="s">
        <v>8</v>
      </c>
      <c r="O6" s="116"/>
      <c r="P6" s="25"/>
      <c r="Q6" s="25"/>
      <c r="R6" s="25"/>
      <c r="S6" s="25"/>
      <c r="T6" s="25"/>
      <c r="U6" s="25"/>
      <c r="V6" s="26"/>
      <c r="W6" s="27"/>
      <c r="X6" s="15"/>
    </row>
    <row r="7" spans="1:26" ht="15.75" customHeight="1" x14ac:dyDescent="0.25">
      <c r="A7" s="98" t="s">
        <v>9</v>
      </c>
      <c r="B7" s="100" t="s">
        <v>10</v>
      </c>
      <c r="C7" s="102" t="s">
        <v>11</v>
      </c>
      <c r="D7" s="105" t="s">
        <v>12</v>
      </c>
      <c r="E7" s="88" t="s">
        <v>13</v>
      </c>
      <c r="F7" s="88" t="s">
        <v>14</v>
      </c>
      <c r="G7" s="117" t="s">
        <v>15</v>
      </c>
      <c r="H7" s="117" t="s">
        <v>16</v>
      </c>
      <c r="I7" s="88" t="s">
        <v>17</v>
      </c>
      <c r="J7" s="88" t="s">
        <v>350</v>
      </c>
      <c r="K7" s="88" t="s">
        <v>351</v>
      </c>
      <c r="L7" s="83"/>
      <c r="M7" s="88" t="s">
        <v>18</v>
      </c>
      <c r="N7" s="94" t="s">
        <v>290</v>
      </c>
      <c r="O7" s="88" t="s">
        <v>19</v>
      </c>
      <c r="P7" s="88" t="s">
        <v>316</v>
      </c>
      <c r="Q7" s="88" t="s">
        <v>322</v>
      </c>
      <c r="R7" s="88" t="s">
        <v>20</v>
      </c>
      <c r="S7" s="88" t="s">
        <v>21</v>
      </c>
      <c r="T7" s="88" t="s">
        <v>22</v>
      </c>
      <c r="U7" s="90" t="s">
        <v>302</v>
      </c>
      <c r="V7" s="92" t="s">
        <v>23</v>
      </c>
      <c r="W7" s="94" t="s">
        <v>24</v>
      </c>
      <c r="X7" s="94" t="s">
        <v>25</v>
      </c>
      <c r="Y7" s="85" t="s">
        <v>291</v>
      </c>
    </row>
    <row r="8" spans="1:26" ht="24" customHeight="1" x14ac:dyDescent="0.25">
      <c r="A8" s="99"/>
      <c r="B8" s="100"/>
      <c r="C8" s="103"/>
      <c r="D8" s="106"/>
      <c r="E8" s="97"/>
      <c r="F8" s="97"/>
      <c r="G8" s="118"/>
      <c r="H8" s="118"/>
      <c r="I8" s="97"/>
      <c r="J8" s="89"/>
      <c r="K8" s="89"/>
      <c r="L8" s="84"/>
      <c r="M8" s="97"/>
      <c r="N8" s="96"/>
      <c r="O8" s="89"/>
      <c r="P8" s="89"/>
      <c r="Q8" s="89"/>
      <c r="R8" s="89"/>
      <c r="S8" s="89"/>
      <c r="T8" s="89"/>
      <c r="U8" s="91"/>
      <c r="V8" s="93"/>
      <c r="W8" s="95"/>
      <c r="X8" s="95"/>
      <c r="Y8" s="86"/>
    </row>
    <row r="9" spans="1:26" ht="33" customHeight="1" x14ac:dyDescent="0.25">
      <c r="A9" s="99"/>
      <c r="B9" s="101"/>
      <c r="C9" s="104"/>
      <c r="D9" s="107"/>
      <c r="E9" s="89"/>
      <c r="F9" s="89"/>
      <c r="G9" s="119"/>
      <c r="H9" s="119"/>
      <c r="I9" s="89"/>
      <c r="J9" s="29"/>
      <c r="K9" s="28"/>
      <c r="L9" s="28"/>
      <c r="M9" s="89"/>
      <c r="N9" s="29" t="s">
        <v>26</v>
      </c>
      <c r="O9" s="29" t="s">
        <v>27</v>
      </c>
      <c r="P9" s="28" t="s">
        <v>317</v>
      </c>
      <c r="Q9" s="28" t="s">
        <v>305</v>
      </c>
      <c r="R9" s="28" t="s">
        <v>28</v>
      </c>
      <c r="S9" s="28" t="s">
        <v>29</v>
      </c>
      <c r="T9" s="28" t="s">
        <v>30</v>
      </c>
      <c r="U9" s="28" t="s">
        <v>301</v>
      </c>
      <c r="V9" s="28" t="s">
        <v>307</v>
      </c>
      <c r="W9" s="96"/>
      <c r="X9" s="96"/>
      <c r="Y9" s="87"/>
    </row>
    <row r="10" spans="1:26" ht="27.95" customHeight="1" x14ac:dyDescent="0.25">
      <c r="A10" s="30"/>
      <c r="B10" s="30"/>
      <c r="C10" s="31" t="s">
        <v>31</v>
      </c>
      <c r="D10" s="32"/>
      <c r="E10" s="33"/>
      <c r="F10" s="33"/>
      <c r="G10" s="34"/>
      <c r="H10" s="34"/>
      <c r="I10" s="33"/>
      <c r="J10" s="33"/>
      <c r="K10" s="33"/>
      <c r="L10" s="33"/>
      <c r="M10" s="35"/>
      <c r="N10" s="36"/>
      <c r="O10" s="33"/>
      <c r="P10" s="33"/>
      <c r="Q10" s="33"/>
      <c r="R10" s="33"/>
      <c r="S10" s="33"/>
      <c r="T10" s="33"/>
      <c r="U10" s="33"/>
      <c r="V10" s="1"/>
      <c r="W10" s="36"/>
      <c r="X10" s="36"/>
    </row>
    <row r="11" spans="1:26" ht="27.95" customHeight="1" x14ac:dyDescent="0.3">
      <c r="A11" s="37">
        <v>1</v>
      </c>
      <c r="B11" s="44" t="s">
        <v>43</v>
      </c>
      <c r="C11" s="45" t="s">
        <v>44</v>
      </c>
      <c r="D11" s="5">
        <v>1057.27</v>
      </c>
      <c r="E11" s="39">
        <f>D11*1.1507</f>
        <v>1216.6005890000001</v>
      </c>
      <c r="F11" s="39">
        <f>E11</f>
        <v>1216.6005890000001</v>
      </c>
      <c r="G11" s="34">
        <v>15.2</v>
      </c>
      <c r="H11" s="34">
        <v>15.2</v>
      </c>
      <c r="I11" s="33">
        <f>D11*H11</f>
        <v>16070.503999999999</v>
      </c>
      <c r="J11" s="33">
        <v>16070.5</v>
      </c>
      <c r="K11" s="33">
        <v>442</v>
      </c>
      <c r="L11" s="33"/>
      <c r="M11" s="33">
        <f>I11+J11+K11+L11</f>
        <v>32583.004000000001</v>
      </c>
      <c r="N11" s="36">
        <v>0</v>
      </c>
      <c r="O11" s="33">
        <v>486.04</v>
      </c>
      <c r="P11" s="33">
        <v>2608.4299999999998</v>
      </c>
      <c r="Q11" s="82"/>
      <c r="R11" s="33"/>
      <c r="S11" s="33"/>
      <c r="T11" s="33"/>
      <c r="U11" s="33"/>
      <c r="V11" s="1">
        <f>SUM(Q11+R11+S11+T11+U11)</f>
        <v>0</v>
      </c>
      <c r="W11" s="36">
        <f>N11+O11+P11+Q11+R11+S11+T11+U11</f>
        <v>3094.47</v>
      </c>
      <c r="X11" s="40">
        <f>M11-W11</f>
        <v>29488.534</v>
      </c>
      <c r="Y11" s="41"/>
    </row>
    <row r="12" spans="1:26" ht="27.95" customHeight="1" x14ac:dyDescent="0.25">
      <c r="A12" s="37"/>
      <c r="B12" s="30"/>
      <c r="C12" s="31" t="s">
        <v>32</v>
      </c>
      <c r="D12" s="5"/>
      <c r="E12" s="39"/>
      <c r="F12" s="39"/>
      <c r="G12" s="34"/>
      <c r="H12" s="34"/>
      <c r="I12" s="33"/>
      <c r="J12" s="33"/>
      <c r="K12" s="33"/>
      <c r="L12" s="33"/>
      <c r="M12" s="33"/>
      <c r="N12" s="36"/>
      <c r="O12" s="33"/>
      <c r="P12" s="33"/>
      <c r="R12" s="33"/>
      <c r="S12" s="33"/>
      <c r="T12" s="33"/>
      <c r="U12" s="33"/>
      <c r="V12" s="1"/>
      <c r="W12" s="36"/>
      <c r="X12" s="40"/>
    </row>
    <row r="13" spans="1:26" ht="27.95" customHeight="1" x14ac:dyDescent="0.25">
      <c r="A13" s="37">
        <f>A11+1</f>
        <v>2</v>
      </c>
      <c r="B13" s="30"/>
      <c r="C13" s="38" t="s">
        <v>33</v>
      </c>
      <c r="D13" s="5">
        <v>911.06</v>
      </c>
      <c r="E13" s="39">
        <f>D13*1.1507</f>
        <v>1048.3567419999999</v>
      </c>
      <c r="F13" s="39">
        <f>E13</f>
        <v>1048.3567419999999</v>
      </c>
      <c r="G13" s="34">
        <v>15.2</v>
      </c>
      <c r="H13" s="34">
        <v>15.2</v>
      </c>
      <c r="I13" s="33">
        <f>D13*H13</f>
        <v>13848.111999999999</v>
      </c>
      <c r="J13" s="33">
        <v>13848.11</v>
      </c>
      <c r="K13" s="33"/>
      <c r="L13" s="33"/>
      <c r="M13" s="33">
        <f t="shared" ref="M13:M75" si="0">I13+J13+K13+L13</f>
        <v>27696.222000000002</v>
      </c>
      <c r="N13" s="36">
        <v>0</v>
      </c>
      <c r="O13" s="33">
        <v>0</v>
      </c>
      <c r="P13" s="33">
        <v>2060.58</v>
      </c>
      <c r="Q13" s="33"/>
      <c r="R13" s="33"/>
      <c r="S13" s="33"/>
      <c r="T13" s="33"/>
      <c r="U13" s="33"/>
      <c r="V13" s="1">
        <f>SUM(Q13+R13+S13+T13+U13)</f>
        <v>0</v>
      </c>
      <c r="W13" s="36">
        <f>N13+O13+P13+Q13+R13+S13+T13+U13</f>
        <v>2060.58</v>
      </c>
      <c r="X13" s="40">
        <f>M13-W13</f>
        <v>25635.642</v>
      </c>
      <c r="Y13" s="42"/>
    </row>
    <row r="14" spans="1:26" ht="27.95" customHeight="1" x14ac:dyDescent="0.25">
      <c r="A14" s="37">
        <f>A13+1</f>
        <v>3</v>
      </c>
      <c r="B14" s="30" t="s">
        <v>34</v>
      </c>
      <c r="C14" s="38" t="s">
        <v>35</v>
      </c>
      <c r="D14" s="5">
        <v>554.86</v>
      </c>
      <c r="E14" s="39">
        <f>D14*1.1507</f>
        <v>638.4774020000001</v>
      </c>
      <c r="F14" s="39">
        <f>E14</f>
        <v>638.4774020000001</v>
      </c>
      <c r="G14" s="34">
        <v>15.2</v>
      </c>
      <c r="H14" s="34">
        <v>15.2</v>
      </c>
      <c r="I14" s="33">
        <f>D14*H14</f>
        <v>8433.8719999999994</v>
      </c>
      <c r="J14" s="33">
        <v>8433.8700000000008</v>
      </c>
      <c r="K14" s="33"/>
      <c r="L14" s="33"/>
      <c r="M14" s="33">
        <f t="shared" si="0"/>
        <v>16867.741999999998</v>
      </c>
      <c r="N14" s="36">
        <v>0</v>
      </c>
      <c r="O14" s="33">
        <v>245.39</v>
      </c>
      <c r="P14" s="33">
        <v>967.48</v>
      </c>
      <c r="Q14" s="33"/>
      <c r="R14" s="33">
        <v>50</v>
      </c>
      <c r="S14" s="33"/>
      <c r="T14" s="33">
        <v>1000</v>
      </c>
      <c r="U14" s="33"/>
      <c r="V14" s="1">
        <f>SUM(Q14+R14+S14+T14+U14)</f>
        <v>1050</v>
      </c>
      <c r="W14" s="36">
        <f>N14+O14+P14+Q14+R14+S14+T14+U14</f>
        <v>2262.87</v>
      </c>
      <c r="X14" s="40">
        <f>M14-W14</f>
        <v>14604.871999999999</v>
      </c>
      <c r="Y14" s="41"/>
    </row>
    <row r="15" spans="1:26" ht="27.95" customHeight="1" x14ac:dyDescent="0.25">
      <c r="A15" s="37">
        <f>A14+1</f>
        <v>4</v>
      </c>
      <c r="B15" s="30" t="s">
        <v>36</v>
      </c>
      <c r="C15" s="38" t="s">
        <v>37</v>
      </c>
      <c r="D15" s="5">
        <v>470.56</v>
      </c>
      <c r="E15" s="39">
        <f>D15*1.1507</f>
        <v>541.47339199999999</v>
      </c>
      <c r="F15" s="39">
        <f>E15</f>
        <v>541.47339199999999</v>
      </c>
      <c r="G15" s="34">
        <v>15.2</v>
      </c>
      <c r="H15" s="34">
        <v>15.2</v>
      </c>
      <c r="I15" s="33">
        <f>D15*H15</f>
        <v>7152.5119999999997</v>
      </c>
      <c r="J15" s="33">
        <v>7152.51</v>
      </c>
      <c r="K15" s="33">
        <v>884</v>
      </c>
      <c r="L15" s="33"/>
      <c r="M15" s="33">
        <f t="shared" si="0"/>
        <v>15189.022000000001</v>
      </c>
      <c r="N15" s="36">
        <f>I15*1%</f>
        <v>71.525120000000001</v>
      </c>
      <c r="O15" s="33">
        <v>205.02</v>
      </c>
      <c r="P15" s="33">
        <v>714.12</v>
      </c>
      <c r="Q15" s="33"/>
      <c r="R15" s="33">
        <v>50</v>
      </c>
      <c r="S15" s="33"/>
      <c r="T15" s="33"/>
      <c r="U15" s="33"/>
      <c r="V15" s="1">
        <f>SUM(Q15+R15+S15+T15+U15)</f>
        <v>50</v>
      </c>
      <c r="W15" s="36">
        <f>N15+O15+P15+Q15+R15+S15+T15+U15</f>
        <v>1040.6651200000001</v>
      </c>
      <c r="X15" s="40">
        <f>M15-W15</f>
        <v>14148.356880000001</v>
      </c>
      <c r="Y15" s="42"/>
    </row>
    <row r="16" spans="1:26" ht="27.95" customHeight="1" x14ac:dyDescent="0.25">
      <c r="A16" s="37">
        <f>A15+1</f>
        <v>5</v>
      </c>
      <c r="B16" s="30" t="s">
        <v>38</v>
      </c>
      <c r="C16" s="38" t="s">
        <v>39</v>
      </c>
      <c r="D16" s="5">
        <v>427.65</v>
      </c>
      <c r="E16" s="39">
        <f>D16*1.1507</f>
        <v>492.09685500000001</v>
      </c>
      <c r="F16" s="39">
        <f>E16</f>
        <v>492.09685500000001</v>
      </c>
      <c r="G16" s="34">
        <v>15.2</v>
      </c>
      <c r="H16" s="34">
        <v>15.2</v>
      </c>
      <c r="I16" s="33">
        <f>D16*H16</f>
        <v>6500.28</v>
      </c>
      <c r="J16" s="33">
        <v>6500.28</v>
      </c>
      <c r="K16" s="33"/>
      <c r="L16" s="33"/>
      <c r="M16" s="33">
        <f t="shared" si="0"/>
        <v>13000.56</v>
      </c>
      <c r="N16" s="36">
        <f>I16*1%</f>
        <v>65.002799999999993</v>
      </c>
      <c r="O16" s="33">
        <v>184.46</v>
      </c>
      <c r="P16" s="33">
        <v>597.24</v>
      </c>
      <c r="Q16" s="33"/>
      <c r="R16" s="33">
        <v>50</v>
      </c>
      <c r="S16" s="33"/>
      <c r="T16" s="33">
        <v>2000</v>
      </c>
      <c r="U16" s="33"/>
      <c r="V16" s="1">
        <f>SUM(Q16+R16+S16+T16+U16)</f>
        <v>2050</v>
      </c>
      <c r="W16" s="36">
        <f>N16+O16+P16+Q16+R16+S16+T16+U16</f>
        <v>2896.7028</v>
      </c>
      <c r="X16" s="40">
        <f>M16-W16</f>
        <v>10103.857199999999</v>
      </c>
      <c r="Y16" s="42"/>
    </row>
    <row r="17" spans="1:25" ht="27.75" customHeight="1" x14ac:dyDescent="0.25">
      <c r="A17" s="37">
        <f>A16+1</f>
        <v>6</v>
      </c>
      <c r="B17" s="30" t="s">
        <v>40</v>
      </c>
      <c r="C17" s="38" t="s">
        <v>41</v>
      </c>
      <c r="D17" s="5">
        <v>373.6</v>
      </c>
      <c r="E17" s="39">
        <f>D17*1.1507</f>
        <v>429.90152000000006</v>
      </c>
      <c r="F17" s="39">
        <f>E17</f>
        <v>429.90152000000006</v>
      </c>
      <c r="G17" s="34">
        <v>15.2</v>
      </c>
      <c r="H17" s="34">
        <v>15.2</v>
      </c>
      <c r="I17" s="33">
        <f>D17*H17</f>
        <v>5678.72</v>
      </c>
      <c r="J17" s="33">
        <v>5678.72</v>
      </c>
      <c r="K17" s="33"/>
      <c r="L17" s="33">
        <v>625</v>
      </c>
      <c r="M17" s="33">
        <f t="shared" si="0"/>
        <v>11982.44</v>
      </c>
      <c r="N17" s="36">
        <f>I17*1%</f>
        <v>56.787200000000006</v>
      </c>
      <c r="O17" s="33">
        <v>158.58000000000001</v>
      </c>
      <c r="P17" s="33">
        <v>465.17</v>
      </c>
      <c r="Q17" s="33"/>
      <c r="R17" s="33">
        <v>50</v>
      </c>
      <c r="S17" s="33"/>
      <c r="T17" s="33"/>
      <c r="U17" s="33"/>
      <c r="V17" s="1">
        <f>SUM(Q17+R17+S17+T17+U17)</f>
        <v>50</v>
      </c>
      <c r="W17" s="36">
        <f>N17+O17+P17+Q17+R17+S17+T17+U17</f>
        <v>730.53719999999998</v>
      </c>
      <c r="X17" s="40">
        <f>M17-W17</f>
        <v>11251.9028</v>
      </c>
      <c r="Y17" s="43"/>
    </row>
    <row r="18" spans="1:25" ht="27.95" customHeight="1" x14ac:dyDescent="0.25">
      <c r="A18" s="37"/>
      <c r="B18" s="30" t="s">
        <v>5</v>
      </c>
      <c r="C18" s="31" t="s">
        <v>42</v>
      </c>
      <c r="D18" s="5"/>
      <c r="E18" s="39"/>
      <c r="F18" s="39"/>
      <c r="G18" s="34"/>
      <c r="H18" s="34"/>
      <c r="I18" s="33"/>
      <c r="J18" s="33"/>
      <c r="K18" s="33"/>
      <c r="L18" s="33"/>
      <c r="M18" s="33"/>
      <c r="N18" s="36"/>
      <c r="O18" s="33"/>
      <c r="P18" s="33"/>
      <c r="Q18" s="33"/>
      <c r="R18" s="33"/>
      <c r="S18" s="33"/>
      <c r="T18" s="33"/>
      <c r="U18" s="33"/>
      <c r="V18" s="1"/>
      <c r="W18" s="36"/>
      <c r="X18" s="40"/>
    </row>
    <row r="19" spans="1:25" ht="27.95" customHeight="1" x14ac:dyDescent="0.25">
      <c r="A19" s="37">
        <f>A17+1</f>
        <v>7</v>
      </c>
      <c r="B19" s="30" t="s">
        <v>100</v>
      </c>
      <c r="C19" s="38" t="s">
        <v>101</v>
      </c>
      <c r="D19" s="5">
        <v>641.11</v>
      </c>
      <c r="E19" s="39">
        <f t="shared" ref="E19:E24" si="1">D19*1.1507</f>
        <v>737.72527700000001</v>
      </c>
      <c r="F19" s="39">
        <f t="shared" ref="F19:F24" si="2">E19</f>
        <v>737.72527700000001</v>
      </c>
      <c r="G19" s="34">
        <v>15.2</v>
      </c>
      <c r="H19" s="34">
        <v>15.2</v>
      </c>
      <c r="I19" s="33">
        <f t="shared" ref="I19:I24" si="3">D19*H19</f>
        <v>9744.8719999999994</v>
      </c>
      <c r="J19" s="33">
        <v>9744.8700000000008</v>
      </c>
      <c r="K19" s="33"/>
      <c r="L19" s="33"/>
      <c r="M19" s="33">
        <f t="shared" si="0"/>
        <v>19489.741999999998</v>
      </c>
      <c r="N19" s="36">
        <v>0</v>
      </c>
      <c r="O19" s="33">
        <v>286.88</v>
      </c>
      <c r="P19" s="33">
        <v>1247.51</v>
      </c>
      <c r="Q19" s="33"/>
      <c r="R19" s="33">
        <v>50</v>
      </c>
      <c r="S19" s="33"/>
      <c r="T19" s="33"/>
      <c r="U19" s="33"/>
      <c r="V19" s="1">
        <f t="shared" ref="V19:V24" si="4">SUM(Q19+R19+S19+T19+U19)</f>
        <v>50</v>
      </c>
      <c r="W19" s="36">
        <f t="shared" ref="W19:W24" si="5">N19+O19+P19+Q19+R19+S19+T19+U19</f>
        <v>1584.3899999999999</v>
      </c>
      <c r="X19" s="40">
        <f t="shared" ref="X19:X24" si="6">M19-W19</f>
        <v>17905.351999999999</v>
      </c>
      <c r="Y19" s="42"/>
    </row>
    <row r="20" spans="1:25" ht="27.95" customHeight="1" x14ac:dyDescent="0.25">
      <c r="A20" s="37">
        <f>A19+1</f>
        <v>8</v>
      </c>
      <c r="B20" s="30" t="s">
        <v>47</v>
      </c>
      <c r="C20" s="38" t="s">
        <v>48</v>
      </c>
      <c r="D20" s="5">
        <v>427.65</v>
      </c>
      <c r="E20" s="39">
        <f t="shared" si="1"/>
        <v>492.09685500000001</v>
      </c>
      <c r="F20" s="39">
        <f t="shared" si="2"/>
        <v>492.09685500000001</v>
      </c>
      <c r="G20" s="34">
        <v>15.2</v>
      </c>
      <c r="H20" s="34">
        <v>15.2</v>
      </c>
      <c r="I20" s="33">
        <f t="shared" si="3"/>
        <v>6500.28</v>
      </c>
      <c r="J20" s="33">
        <v>6500.28</v>
      </c>
      <c r="K20" s="33"/>
      <c r="L20" s="33"/>
      <c r="M20" s="33">
        <f t="shared" si="0"/>
        <v>13000.56</v>
      </c>
      <c r="N20" s="36">
        <f>I20*1%</f>
        <v>65.002799999999993</v>
      </c>
      <c r="O20" s="33">
        <v>184.46</v>
      </c>
      <c r="P20" s="33">
        <v>597.24</v>
      </c>
      <c r="Q20" s="33"/>
      <c r="R20" s="33">
        <v>20</v>
      </c>
      <c r="S20" s="33">
        <f>I20*5%</f>
        <v>325.01400000000001</v>
      </c>
      <c r="T20" s="33"/>
      <c r="U20" s="33"/>
      <c r="V20" s="1">
        <f t="shared" si="4"/>
        <v>345.01400000000001</v>
      </c>
      <c r="W20" s="36">
        <f t="shared" si="5"/>
        <v>1191.7168000000001</v>
      </c>
      <c r="X20" s="40">
        <f t="shared" si="6"/>
        <v>11808.843199999999</v>
      </c>
      <c r="Y20" s="42"/>
    </row>
    <row r="21" spans="1:25" ht="27.95" customHeight="1" x14ac:dyDescent="0.25">
      <c r="A21" s="37">
        <f>A20+1</f>
        <v>9</v>
      </c>
      <c r="B21" s="30" t="s">
        <v>50</v>
      </c>
      <c r="C21" s="46" t="s">
        <v>51</v>
      </c>
      <c r="D21" s="5">
        <v>427.65</v>
      </c>
      <c r="E21" s="39">
        <f t="shared" si="1"/>
        <v>492.09685500000001</v>
      </c>
      <c r="F21" s="39">
        <f t="shared" si="2"/>
        <v>492.09685500000001</v>
      </c>
      <c r="G21" s="34">
        <v>15.2</v>
      </c>
      <c r="H21" s="34">
        <v>15.2</v>
      </c>
      <c r="I21" s="33">
        <f t="shared" si="3"/>
        <v>6500.28</v>
      </c>
      <c r="J21" s="33">
        <v>6500.28</v>
      </c>
      <c r="K21" s="33"/>
      <c r="L21" s="33"/>
      <c r="M21" s="33">
        <f t="shared" si="0"/>
        <v>13000.56</v>
      </c>
      <c r="N21" s="36">
        <f>I21*1%</f>
        <v>65.002799999999993</v>
      </c>
      <c r="O21" s="33">
        <v>184.46</v>
      </c>
      <c r="P21" s="33">
        <v>597.24</v>
      </c>
      <c r="Q21" s="33"/>
      <c r="R21" s="33">
        <v>50</v>
      </c>
      <c r="S21" s="33"/>
      <c r="T21" s="33">
        <v>500</v>
      </c>
      <c r="U21" s="33"/>
      <c r="V21" s="1">
        <f t="shared" si="4"/>
        <v>550</v>
      </c>
      <c r="W21" s="36">
        <f t="shared" si="5"/>
        <v>1396.7028</v>
      </c>
      <c r="X21" s="40">
        <f t="shared" si="6"/>
        <v>11603.857199999999</v>
      </c>
      <c r="Y21" s="42"/>
    </row>
    <row r="22" spans="1:25" ht="27.95" customHeight="1" x14ac:dyDescent="0.25">
      <c r="A22" s="37">
        <f>A21+1</f>
        <v>10</v>
      </c>
      <c r="B22" s="30" t="s">
        <v>45</v>
      </c>
      <c r="C22" s="46" t="s">
        <v>46</v>
      </c>
      <c r="D22" s="5">
        <v>427.65</v>
      </c>
      <c r="E22" s="39">
        <f t="shared" si="1"/>
        <v>492.09685500000001</v>
      </c>
      <c r="F22" s="39">
        <f t="shared" si="2"/>
        <v>492.09685500000001</v>
      </c>
      <c r="G22" s="34">
        <v>15.2</v>
      </c>
      <c r="H22" s="34">
        <v>15.2</v>
      </c>
      <c r="I22" s="33">
        <f t="shared" si="3"/>
        <v>6500.28</v>
      </c>
      <c r="J22" s="33">
        <v>6500.28</v>
      </c>
      <c r="K22" s="33"/>
      <c r="L22" s="33"/>
      <c r="M22" s="33">
        <f t="shared" si="0"/>
        <v>13000.56</v>
      </c>
      <c r="N22" s="36">
        <f>I22*1%</f>
        <v>65.002799999999993</v>
      </c>
      <c r="O22" s="33">
        <v>184.46</v>
      </c>
      <c r="P22" s="33">
        <v>597.24</v>
      </c>
      <c r="Q22" s="33"/>
      <c r="R22" s="33">
        <v>50</v>
      </c>
      <c r="S22" s="33"/>
      <c r="T22" s="33"/>
      <c r="U22" s="33"/>
      <c r="V22" s="1">
        <f t="shared" si="4"/>
        <v>50</v>
      </c>
      <c r="W22" s="36">
        <f t="shared" si="5"/>
        <v>896.70280000000002</v>
      </c>
      <c r="X22" s="40">
        <f t="shared" si="6"/>
        <v>12103.857199999999</v>
      </c>
      <c r="Y22" s="42"/>
    </row>
    <row r="23" spans="1:25" ht="27.95" customHeight="1" x14ac:dyDescent="0.25">
      <c r="A23" s="37">
        <f>A22+1</f>
        <v>11</v>
      </c>
      <c r="B23" s="30" t="s">
        <v>63</v>
      </c>
      <c r="C23" s="38" t="s">
        <v>64</v>
      </c>
      <c r="D23" s="5">
        <v>382.2</v>
      </c>
      <c r="E23" s="39">
        <f t="shared" si="1"/>
        <v>439.79754000000003</v>
      </c>
      <c r="F23" s="39">
        <f t="shared" si="2"/>
        <v>439.79754000000003</v>
      </c>
      <c r="G23" s="34">
        <v>15.2</v>
      </c>
      <c r="H23" s="34">
        <v>15.2</v>
      </c>
      <c r="I23" s="33">
        <f t="shared" si="3"/>
        <v>5809.44</v>
      </c>
      <c r="J23" s="33">
        <v>5809.44</v>
      </c>
      <c r="K23" s="33"/>
      <c r="L23" s="33"/>
      <c r="M23" s="33">
        <f t="shared" si="0"/>
        <v>11618.88</v>
      </c>
      <c r="N23" s="36">
        <f>I23*1%</f>
        <v>58.0944</v>
      </c>
      <c r="O23" s="33">
        <v>162.69999999999999</v>
      </c>
      <c r="P23" s="33">
        <v>486.08</v>
      </c>
      <c r="Q23" s="33"/>
      <c r="R23" s="33">
        <v>50</v>
      </c>
      <c r="S23" s="33"/>
      <c r="T23" s="33">
        <v>1000</v>
      </c>
      <c r="U23" s="33"/>
      <c r="V23" s="1">
        <f t="shared" si="4"/>
        <v>1050</v>
      </c>
      <c r="W23" s="36">
        <f t="shared" si="5"/>
        <v>1756.8743999999999</v>
      </c>
      <c r="X23" s="40">
        <f t="shared" si="6"/>
        <v>9862.0055999999986</v>
      </c>
      <c r="Y23" s="42"/>
    </row>
    <row r="24" spans="1:25" ht="27.95" customHeight="1" x14ac:dyDescent="0.25">
      <c r="A24" s="37">
        <f>A23+1</f>
        <v>12</v>
      </c>
      <c r="B24" s="30" t="s">
        <v>63</v>
      </c>
      <c r="C24" s="38" t="s">
        <v>348</v>
      </c>
      <c r="D24" s="5">
        <v>307.83999999999997</v>
      </c>
      <c r="E24" s="39">
        <f t="shared" si="1"/>
        <v>354.23148800000001</v>
      </c>
      <c r="F24" s="39">
        <f t="shared" si="2"/>
        <v>354.23148800000001</v>
      </c>
      <c r="G24" s="34">
        <v>15.2</v>
      </c>
      <c r="H24" s="34">
        <v>15.2</v>
      </c>
      <c r="I24" s="33">
        <f t="shared" si="3"/>
        <v>4679.1679999999997</v>
      </c>
      <c r="J24" s="33">
        <v>4679.17</v>
      </c>
      <c r="K24" s="33"/>
      <c r="L24" s="33"/>
      <c r="M24" s="33">
        <f t="shared" si="0"/>
        <v>9358.3379999999997</v>
      </c>
      <c r="N24" s="36"/>
      <c r="O24" s="33">
        <v>127.09</v>
      </c>
      <c r="P24" s="33">
        <v>113.04</v>
      </c>
      <c r="Q24" s="33"/>
      <c r="R24" s="33"/>
      <c r="S24" s="33"/>
      <c r="T24" s="33"/>
      <c r="U24" s="33"/>
      <c r="V24" s="1">
        <f t="shared" si="4"/>
        <v>0</v>
      </c>
      <c r="W24" s="36">
        <f t="shared" si="5"/>
        <v>240.13</v>
      </c>
      <c r="X24" s="40">
        <f t="shared" si="6"/>
        <v>9118.2080000000005</v>
      </c>
      <c r="Y24" s="42"/>
    </row>
    <row r="25" spans="1:25" ht="28.5" customHeight="1" x14ac:dyDescent="0.25">
      <c r="A25" s="37"/>
      <c r="B25" s="30"/>
      <c r="C25" s="31" t="s">
        <v>52</v>
      </c>
      <c r="D25" s="5"/>
      <c r="E25" s="39"/>
      <c r="F25" s="39"/>
      <c r="G25" s="34"/>
      <c r="H25" s="34"/>
      <c r="I25" s="33"/>
      <c r="J25" s="33"/>
      <c r="K25" s="33"/>
      <c r="L25" s="33"/>
      <c r="M25" s="33"/>
      <c r="N25" s="36"/>
      <c r="O25" s="33"/>
      <c r="P25" s="33"/>
      <c r="Q25" s="33"/>
      <c r="R25" s="33"/>
      <c r="S25" s="33"/>
      <c r="T25" s="33"/>
      <c r="U25" s="33"/>
      <c r="V25" s="1"/>
      <c r="W25" s="36"/>
      <c r="X25" s="40"/>
    </row>
    <row r="26" spans="1:25" ht="27.95" customHeight="1" x14ac:dyDescent="0.25">
      <c r="A26" s="37">
        <f>A24+1</f>
        <v>13</v>
      </c>
      <c r="B26" s="30" t="s">
        <v>53</v>
      </c>
      <c r="C26" s="38" t="s">
        <v>54</v>
      </c>
      <c r="D26" s="5">
        <v>470.56</v>
      </c>
      <c r="E26" s="39">
        <f>D26*1.1507</f>
        <v>541.47339199999999</v>
      </c>
      <c r="F26" s="39">
        <f>E26</f>
        <v>541.47339199999999</v>
      </c>
      <c r="G26" s="34">
        <v>15.2</v>
      </c>
      <c r="H26" s="34">
        <v>15.2</v>
      </c>
      <c r="I26" s="33">
        <f>D26*H26</f>
        <v>7152.5119999999997</v>
      </c>
      <c r="J26" s="33">
        <v>7152.51</v>
      </c>
      <c r="K26" s="33"/>
      <c r="L26" s="33"/>
      <c r="M26" s="33">
        <f t="shared" si="0"/>
        <v>14305.022000000001</v>
      </c>
      <c r="N26" s="36">
        <f>I26*1%</f>
        <v>71.525120000000001</v>
      </c>
      <c r="O26" s="33">
        <v>205.02</v>
      </c>
      <c r="P26" s="33">
        <v>714.12</v>
      </c>
      <c r="Q26" s="33"/>
      <c r="R26" s="33">
        <v>50</v>
      </c>
      <c r="S26" s="33"/>
      <c r="T26" s="33"/>
      <c r="U26" s="33"/>
      <c r="V26" s="1">
        <f>SUM(Q26+R26+S26+T26+U26)</f>
        <v>50</v>
      </c>
      <c r="W26" s="36">
        <f>N26+O26+P26+Q26+R26+S26+T26+U26</f>
        <v>1040.6651200000001</v>
      </c>
      <c r="X26" s="40">
        <f>M26-W26</f>
        <v>13264.356880000001</v>
      </c>
      <c r="Y26" s="43"/>
    </row>
    <row r="27" spans="1:25" ht="30" customHeight="1" x14ac:dyDescent="0.25">
      <c r="A27" s="37">
        <f t="shared" ref="A27" si="7">A26+1</f>
        <v>14</v>
      </c>
      <c r="B27" s="30" t="s">
        <v>227</v>
      </c>
      <c r="C27" s="38" t="s">
        <v>228</v>
      </c>
      <c r="D27" s="5">
        <v>314.93</v>
      </c>
      <c r="E27" s="39">
        <f t="shared" ref="E27" si="8">D27*1.1507</f>
        <v>362.38995100000005</v>
      </c>
      <c r="F27" s="39">
        <f t="shared" ref="F27" si="9">E27</f>
        <v>362.38995100000005</v>
      </c>
      <c r="G27" s="34">
        <v>15.2</v>
      </c>
      <c r="H27" s="34">
        <v>15.2</v>
      </c>
      <c r="I27" s="33">
        <f t="shared" ref="I27" si="10">D27*H27</f>
        <v>4786.9359999999997</v>
      </c>
      <c r="J27" s="33">
        <v>4786.9399999999996</v>
      </c>
      <c r="K27" s="33"/>
      <c r="L27" s="33"/>
      <c r="M27" s="33">
        <f t="shared" si="0"/>
        <v>9573.8760000000002</v>
      </c>
      <c r="N27" s="36">
        <f>I27*1%</f>
        <v>47.86936</v>
      </c>
      <c r="O27" s="33">
        <v>130.47</v>
      </c>
      <c r="P27" s="33">
        <v>362.27</v>
      </c>
      <c r="Q27" s="33"/>
      <c r="R27" s="33">
        <v>50</v>
      </c>
      <c r="S27" s="33"/>
      <c r="T27" s="33"/>
      <c r="U27" s="33"/>
      <c r="V27" s="1">
        <f>SUM(Q27+R27+S27+T27+U27)</f>
        <v>50</v>
      </c>
      <c r="W27" s="36">
        <f>N27+O27+P27+Q27+R27+S27+T27+U27</f>
        <v>590.60935999999992</v>
      </c>
      <c r="X27" s="40">
        <f>M27-W27</f>
        <v>8983.2666399999998</v>
      </c>
      <c r="Y27" s="42"/>
    </row>
    <row r="28" spans="1:25" ht="27.95" customHeight="1" x14ac:dyDescent="0.25">
      <c r="A28" s="37"/>
      <c r="B28" s="30"/>
      <c r="C28" s="31" t="s">
        <v>55</v>
      </c>
      <c r="D28" s="5"/>
      <c r="E28" s="39"/>
      <c r="F28" s="39"/>
      <c r="G28" s="34"/>
      <c r="H28" s="34"/>
      <c r="I28" s="33"/>
      <c r="J28" s="33"/>
      <c r="K28" s="33"/>
      <c r="L28" s="33"/>
      <c r="M28" s="33"/>
      <c r="N28" s="36"/>
      <c r="O28" s="33"/>
      <c r="P28" s="33"/>
      <c r="Q28" s="33"/>
      <c r="R28" s="33"/>
      <c r="S28" s="33"/>
      <c r="T28" s="33"/>
      <c r="U28" s="33"/>
      <c r="V28" s="1"/>
      <c r="W28" s="36"/>
      <c r="X28" s="40"/>
      <c r="Y28" s="47"/>
    </row>
    <row r="29" spans="1:25" ht="27.95" customHeight="1" x14ac:dyDescent="0.25">
      <c r="A29" s="37">
        <f>A27+1</f>
        <v>15</v>
      </c>
      <c r="B29" s="30" t="s">
        <v>56</v>
      </c>
      <c r="C29" s="38" t="s">
        <v>57</v>
      </c>
      <c r="D29" s="5">
        <v>467.97</v>
      </c>
      <c r="E29" s="39">
        <f>D29*1.1507</f>
        <v>538.49307900000008</v>
      </c>
      <c r="F29" s="39">
        <f>E29</f>
        <v>538.49307900000008</v>
      </c>
      <c r="G29" s="34">
        <v>15.2</v>
      </c>
      <c r="H29" s="34">
        <v>15.2</v>
      </c>
      <c r="I29" s="33">
        <f>D29*H29</f>
        <v>7113.1440000000002</v>
      </c>
      <c r="J29" s="33">
        <v>7113.14</v>
      </c>
      <c r="K29" s="33">
        <v>884</v>
      </c>
      <c r="L29" s="33"/>
      <c r="M29" s="33">
        <f t="shared" si="0"/>
        <v>15110.284</v>
      </c>
      <c r="N29" s="36">
        <f>I29*1%</f>
        <v>71.131439999999998</v>
      </c>
      <c r="O29" s="33">
        <v>203.77</v>
      </c>
      <c r="P29" s="33">
        <v>707.06</v>
      </c>
      <c r="Q29" s="33"/>
      <c r="R29" s="33">
        <v>20</v>
      </c>
      <c r="S29" s="33">
        <f>I29*5%</f>
        <v>355.65720000000005</v>
      </c>
      <c r="T29" s="33"/>
      <c r="U29" s="33"/>
      <c r="V29" s="1">
        <f>SUM(Q29+R29+S29+T29+U29)</f>
        <v>375.65720000000005</v>
      </c>
      <c r="W29" s="36">
        <f>N29+O29+P29+Q29+R29+S29+T29+U29</f>
        <v>1357.6186399999999</v>
      </c>
      <c r="X29" s="40">
        <f>M29-W29</f>
        <v>13752.665359999999</v>
      </c>
      <c r="Y29" s="48"/>
    </row>
    <row r="30" spans="1:25" ht="27.95" customHeight="1" x14ac:dyDescent="0.25">
      <c r="A30" s="37"/>
      <c r="B30" s="30"/>
      <c r="C30" s="31" t="s">
        <v>58</v>
      </c>
      <c r="D30" s="5"/>
      <c r="E30" s="39"/>
      <c r="F30" s="39"/>
      <c r="G30" s="34"/>
      <c r="H30" s="34"/>
      <c r="I30" s="33"/>
      <c r="J30" s="33"/>
      <c r="K30" s="33"/>
      <c r="L30" s="33"/>
      <c r="M30" s="33"/>
      <c r="N30" s="36"/>
      <c r="O30" s="33"/>
      <c r="P30" s="33"/>
      <c r="Q30" s="33"/>
      <c r="R30" s="33"/>
      <c r="S30" s="33"/>
      <c r="T30" s="33"/>
      <c r="U30" s="33"/>
      <c r="V30" s="1"/>
      <c r="W30" s="36"/>
      <c r="X30" s="40"/>
    </row>
    <row r="31" spans="1:25" ht="27.95" customHeight="1" x14ac:dyDescent="0.25">
      <c r="A31" s="37">
        <f>A29+1</f>
        <v>16</v>
      </c>
      <c r="B31" s="30" t="s">
        <v>270</v>
      </c>
      <c r="C31" s="38" t="s">
        <v>271</v>
      </c>
      <c r="D31" s="5">
        <v>494.89</v>
      </c>
      <c r="E31" s="39">
        <f t="shared" ref="E31:E36" si="11">D31*1.1507</f>
        <v>569.46992299999999</v>
      </c>
      <c r="F31" s="39">
        <f t="shared" ref="F31:F36" si="12">E31</f>
        <v>569.46992299999999</v>
      </c>
      <c r="G31" s="34">
        <v>15.2</v>
      </c>
      <c r="H31" s="34">
        <v>15.2</v>
      </c>
      <c r="I31" s="33">
        <f t="shared" ref="I31:I36" si="13">D31*H31</f>
        <v>7522.3279999999995</v>
      </c>
      <c r="J31" s="33">
        <v>7522.33</v>
      </c>
      <c r="K31" s="33">
        <v>442</v>
      </c>
      <c r="L31" s="33"/>
      <c r="M31" s="33">
        <f t="shared" si="0"/>
        <v>15486.657999999999</v>
      </c>
      <c r="N31" s="36">
        <v>0</v>
      </c>
      <c r="O31" s="33">
        <v>216.68</v>
      </c>
      <c r="P31" s="33">
        <v>780.39</v>
      </c>
      <c r="Q31" s="33"/>
      <c r="R31" s="33">
        <v>50</v>
      </c>
      <c r="S31" s="33"/>
      <c r="T31" s="33">
        <v>500</v>
      </c>
      <c r="U31" s="33"/>
      <c r="V31" s="1">
        <f t="shared" ref="V31:V36" si="14">SUM(Q31+R31+S31+T31+U31)</f>
        <v>550</v>
      </c>
      <c r="W31" s="36">
        <f t="shared" ref="W31:W36" si="15">N31+O31+P31+Q31+R31+S31+T31+U31</f>
        <v>1547.07</v>
      </c>
      <c r="X31" s="40">
        <f t="shared" ref="X31:X36" si="16">M31-W31</f>
        <v>13939.588</v>
      </c>
      <c r="Y31" s="41"/>
    </row>
    <row r="32" spans="1:25" ht="27.95" customHeight="1" x14ac:dyDescent="0.25">
      <c r="A32" s="37">
        <f>A31+1</f>
        <v>17</v>
      </c>
      <c r="B32" s="30" t="s">
        <v>59</v>
      </c>
      <c r="C32" s="38" t="s">
        <v>60</v>
      </c>
      <c r="D32" s="5">
        <v>494.89</v>
      </c>
      <c r="E32" s="39">
        <f t="shared" si="11"/>
        <v>569.46992299999999</v>
      </c>
      <c r="F32" s="39">
        <f t="shared" si="12"/>
        <v>569.46992299999999</v>
      </c>
      <c r="G32" s="34">
        <v>15.2</v>
      </c>
      <c r="H32" s="34">
        <v>15.2</v>
      </c>
      <c r="I32" s="33">
        <f t="shared" si="13"/>
        <v>7522.3279999999995</v>
      </c>
      <c r="J32" s="33">
        <v>7522.33</v>
      </c>
      <c r="K32" s="33">
        <v>884</v>
      </c>
      <c r="L32" s="33"/>
      <c r="M32" s="33">
        <f t="shared" si="0"/>
        <v>15928.657999999999</v>
      </c>
      <c r="N32" s="36">
        <f>I32*1%</f>
        <v>75.223280000000003</v>
      </c>
      <c r="O32" s="33">
        <v>216.68</v>
      </c>
      <c r="P32" s="33">
        <v>780.39</v>
      </c>
      <c r="Q32" s="33"/>
      <c r="R32" s="33">
        <v>20</v>
      </c>
      <c r="S32" s="33">
        <f>I32*5%</f>
        <v>376.1164</v>
      </c>
      <c r="T32" s="33"/>
      <c r="U32" s="33">
        <v>1150</v>
      </c>
      <c r="V32" s="1">
        <f t="shared" si="14"/>
        <v>1546.1163999999999</v>
      </c>
      <c r="W32" s="36">
        <f t="shared" si="15"/>
        <v>2618.4096799999998</v>
      </c>
      <c r="X32" s="40">
        <f t="shared" si="16"/>
        <v>13310.248319999999</v>
      </c>
      <c r="Y32" s="42"/>
    </row>
    <row r="33" spans="1:25" ht="27.95" customHeight="1" x14ac:dyDescent="0.25">
      <c r="A33" s="37">
        <f>A32+1</f>
        <v>18</v>
      </c>
      <c r="B33" s="30" t="s">
        <v>61</v>
      </c>
      <c r="C33" s="46" t="s">
        <v>62</v>
      </c>
      <c r="D33" s="5">
        <v>467.97</v>
      </c>
      <c r="E33" s="39">
        <f t="shared" si="11"/>
        <v>538.49307900000008</v>
      </c>
      <c r="F33" s="39">
        <f t="shared" si="12"/>
        <v>538.49307900000008</v>
      </c>
      <c r="G33" s="34">
        <v>15.2</v>
      </c>
      <c r="H33" s="34">
        <v>15.2</v>
      </c>
      <c r="I33" s="33">
        <f t="shared" si="13"/>
        <v>7113.1440000000002</v>
      </c>
      <c r="J33" s="33">
        <v>7113.14</v>
      </c>
      <c r="K33" s="33"/>
      <c r="L33" s="33"/>
      <c r="M33" s="33">
        <f t="shared" si="0"/>
        <v>14226.284</v>
      </c>
      <c r="N33" s="36">
        <f>I33*1%</f>
        <v>71.131439999999998</v>
      </c>
      <c r="O33" s="33">
        <v>203.77</v>
      </c>
      <c r="P33" s="33">
        <v>707.06</v>
      </c>
      <c r="Q33" s="33"/>
      <c r="R33" s="33">
        <v>50</v>
      </c>
      <c r="S33" s="33"/>
      <c r="T33" s="33"/>
      <c r="U33" s="33"/>
      <c r="V33" s="1">
        <f t="shared" si="14"/>
        <v>50</v>
      </c>
      <c r="W33" s="36">
        <f t="shared" si="15"/>
        <v>1031.96144</v>
      </c>
      <c r="X33" s="40">
        <f t="shared" si="16"/>
        <v>13194.322560000001</v>
      </c>
      <c r="Y33" s="42"/>
    </row>
    <row r="34" spans="1:25" ht="27.95" customHeight="1" x14ac:dyDescent="0.25">
      <c r="A34" s="37">
        <f>A33+1</f>
        <v>19</v>
      </c>
      <c r="B34" s="30" t="s">
        <v>65</v>
      </c>
      <c r="C34" s="38" t="s">
        <v>66</v>
      </c>
      <c r="D34" s="5">
        <v>467.97</v>
      </c>
      <c r="E34" s="39">
        <f t="shared" si="11"/>
        <v>538.49307900000008</v>
      </c>
      <c r="F34" s="39">
        <f t="shared" si="12"/>
        <v>538.49307900000008</v>
      </c>
      <c r="G34" s="34">
        <v>15.2</v>
      </c>
      <c r="H34" s="34">
        <v>15.2</v>
      </c>
      <c r="I34" s="33">
        <f t="shared" si="13"/>
        <v>7113.1440000000002</v>
      </c>
      <c r="J34" s="33">
        <v>7113.14</v>
      </c>
      <c r="K34" s="33">
        <v>442</v>
      </c>
      <c r="L34" s="33"/>
      <c r="M34" s="33">
        <f t="shared" si="0"/>
        <v>14668.284</v>
      </c>
      <c r="N34" s="36">
        <f>I34*1%</f>
        <v>71.131439999999998</v>
      </c>
      <c r="O34" s="33">
        <v>203.77</v>
      </c>
      <c r="P34" s="33">
        <v>707.06</v>
      </c>
      <c r="Q34" s="33"/>
      <c r="R34" s="33">
        <v>20</v>
      </c>
      <c r="S34" s="33">
        <f>I34*5%</f>
        <v>355.65720000000005</v>
      </c>
      <c r="T34" s="33"/>
      <c r="U34" s="33">
        <v>575</v>
      </c>
      <c r="V34" s="1">
        <f t="shared" si="14"/>
        <v>950.6572000000001</v>
      </c>
      <c r="W34" s="36">
        <f t="shared" si="15"/>
        <v>1932.6186399999999</v>
      </c>
      <c r="X34" s="40">
        <f t="shared" si="16"/>
        <v>12735.665359999999</v>
      </c>
      <c r="Y34" s="42"/>
    </row>
    <row r="35" spans="1:25" ht="27.95" customHeight="1" x14ac:dyDescent="0.25">
      <c r="A35" s="37">
        <f>A34+1</f>
        <v>20</v>
      </c>
      <c r="B35" s="30" t="s">
        <v>67</v>
      </c>
      <c r="C35" s="38" t="s">
        <v>68</v>
      </c>
      <c r="D35" s="5">
        <v>467.97</v>
      </c>
      <c r="E35" s="39">
        <f t="shared" si="11"/>
        <v>538.49307900000008</v>
      </c>
      <c r="F35" s="39">
        <f t="shared" si="12"/>
        <v>538.49307900000008</v>
      </c>
      <c r="G35" s="34">
        <v>15.2</v>
      </c>
      <c r="H35" s="34">
        <v>15.2</v>
      </c>
      <c r="I35" s="33">
        <f t="shared" si="13"/>
        <v>7113.1440000000002</v>
      </c>
      <c r="J35" s="33">
        <v>7113.14</v>
      </c>
      <c r="K35" s="33"/>
      <c r="L35" s="33"/>
      <c r="M35" s="33">
        <f t="shared" si="0"/>
        <v>14226.284</v>
      </c>
      <c r="N35" s="36">
        <f>I35*1%</f>
        <v>71.131439999999998</v>
      </c>
      <c r="O35" s="33">
        <v>203.77</v>
      </c>
      <c r="P35" s="33">
        <v>707.06</v>
      </c>
      <c r="Q35" s="33"/>
      <c r="R35" s="33">
        <v>20</v>
      </c>
      <c r="S35" s="33">
        <f>I35*5%</f>
        <v>355.65720000000005</v>
      </c>
      <c r="T35" s="33"/>
      <c r="U35" s="33"/>
      <c r="V35" s="1">
        <f t="shared" si="14"/>
        <v>375.65720000000005</v>
      </c>
      <c r="W35" s="36">
        <f t="shared" si="15"/>
        <v>1357.6186399999999</v>
      </c>
      <c r="X35" s="40">
        <f t="shared" si="16"/>
        <v>12868.665359999999</v>
      </c>
      <c r="Y35" s="42"/>
    </row>
    <row r="36" spans="1:25" ht="27.95" customHeight="1" x14ac:dyDescent="0.25">
      <c r="A36" s="37">
        <f>A35+1</f>
        <v>21</v>
      </c>
      <c r="B36" s="30" t="s">
        <v>72</v>
      </c>
      <c r="C36" s="38" t="s">
        <v>73</v>
      </c>
      <c r="D36" s="5">
        <v>462.4</v>
      </c>
      <c r="E36" s="39">
        <f t="shared" si="11"/>
        <v>532.08367999999996</v>
      </c>
      <c r="F36" s="39">
        <f t="shared" si="12"/>
        <v>532.08367999999996</v>
      </c>
      <c r="G36" s="34">
        <v>15.2</v>
      </c>
      <c r="H36" s="34">
        <v>15.2</v>
      </c>
      <c r="I36" s="33">
        <f t="shared" si="13"/>
        <v>7028.48</v>
      </c>
      <c r="J36" s="33">
        <v>7028.48</v>
      </c>
      <c r="K36" s="33">
        <v>884</v>
      </c>
      <c r="L36" s="33"/>
      <c r="M36" s="33">
        <f t="shared" si="0"/>
        <v>14940.96</v>
      </c>
      <c r="N36" s="36">
        <f>I36*1%</f>
        <v>70.284800000000004</v>
      </c>
      <c r="O36" s="33">
        <v>201.11</v>
      </c>
      <c r="P36" s="33">
        <v>691.89</v>
      </c>
      <c r="Q36" s="33"/>
      <c r="R36" s="33">
        <v>20</v>
      </c>
      <c r="S36" s="33">
        <f>I36*5%</f>
        <v>351.42399999999998</v>
      </c>
      <c r="T36" s="33">
        <v>3000</v>
      </c>
      <c r="U36" s="33">
        <v>575</v>
      </c>
      <c r="V36" s="1">
        <f t="shared" si="14"/>
        <v>3946.424</v>
      </c>
      <c r="W36" s="36">
        <f t="shared" si="15"/>
        <v>4909.7088000000003</v>
      </c>
      <c r="X36" s="40">
        <f t="shared" si="16"/>
        <v>10031.251199999999</v>
      </c>
      <c r="Y36" s="42"/>
    </row>
    <row r="37" spans="1:25" ht="27.95" customHeight="1" x14ac:dyDescent="0.25">
      <c r="A37" s="37"/>
      <c r="B37" s="30"/>
      <c r="C37" s="31" t="s">
        <v>71</v>
      </c>
      <c r="D37" s="5"/>
      <c r="E37" s="39"/>
      <c r="F37" s="39"/>
      <c r="G37" s="34"/>
      <c r="H37" s="34"/>
      <c r="I37" s="33"/>
      <c r="J37" s="33"/>
      <c r="K37" s="33"/>
      <c r="L37" s="33"/>
      <c r="M37" s="33"/>
      <c r="N37" s="36"/>
      <c r="O37" s="33"/>
      <c r="P37" s="33"/>
      <c r="Q37" s="33"/>
      <c r="R37" s="33"/>
      <c r="S37" s="33"/>
      <c r="T37" s="33"/>
      <c r="U37" s="33"/>
      <c r="V37" s="1"/>
      <c r="W37" s="36"/>
      <c r="X37" s="40"/>
    </row>
    <row r="38" spans="1:25" ht="27.95" customHeight="1" x14ac:dyDescent="0.25">
      <c r="A38" s="37">
        <f>A36+1</f>
        <v>22</v>
      </c>
      <c r="B38" s="30" t="s">
        <v>74</v>
      </c>
      <c r="C38" s="46" t="s">
        <v>75</v>
      </c>
      <c r="D38" s="5">
        <v>474.45</v>
      </c>
      <c r="E38" s="39">
        <f>D38*1.1507</f>
        <v>545.94961499999999</v>
      </c>
      <c r="F38" s="39">
        <f>E38</f>
        <v>545.94961499999999</v>
      </c>
      <c r="G38" s="34">
        <v>15.2</v>
      </c>
      <c r="H38" s="34">
        <v>15.2</v>
      </c>
      <c r="I38" s="33">
        <f>D38*H38</f>
        <v>7211.6399999999994</v>
      </c>
      <c r="J38" s="33">
        <v>7211.64</v>
      </c>
      <c r="K38" s="33">
        <v>884</v>
      </c>
      <c r="L38" s="33"/>
      <c r="M38" s="33">
        <f t="shared" si="0"/>
        <v>15307.279999999999</v>
      </c>
      <c r="N38" s="36">
        <v>0</v>
      </c>
      <c r="O38" s="33">
        <v>208.09</v>
      </c>
      <c r="P38" s="33">
        <v>724.72</v>
      </c>
      <c r="Q38" s="33"/>
      <c r="R38" s="33"/>
      <c r="S38" s="33">
        <v>0</v>
      </c>
      <c r="T38" s="33"/>
      <c r="U38" s="33"/>
      <c r="V38" s="1">
        <f>SUM(Q38+R38+S38+T38+U38)</f>
        <v>0</v>
      </c>
      <c r="W38" s="36">
        <f>N38+O38+P38+Q38+R38+S38+T38+U38</f>
        <v>932.81000000000006</v>
      </c>
      <c r="X38" s="40">
        <f>M38-W38</f>
        <v>14374.47</v>
      </c>
      <c r="Y38" s="43"/>
    </row>
    <row r="39" spans="1:25" ht="27.95" customHeight="1" x14ac:dyDescent="0.25">
      <c r="A39" s="37">
        <f>A38+1</f>
        <v>23</v>
      </c>
      <c r="B39" s="30" t="s">
        <v>76</v>
      </c>
      <c r="C39" s="38" t="s">
        <v>77</v>
      </c>
      <c r="D39" s="5">
        <v>462.4</v>
      </c>
      <c r="E39" s="39">
        <f>D39*1.1507</f>
        <v>532.08367999999996</v>
      </c>
      <c r="F39" s="39">
        <f>E39</f>
        <v>532.08367999999996</v>
      </c>
      <c r="G39" s="34">
        <v>15.2</v>
      </c>
      <c r="H39" s="34">
        <v>15.2</v>
      </c>
      <c r="I39" s="33">
        <f>D39*H39</f>
        <v>7028.48</v>
      </c>
      <c r="J39" s="33">
        <v>7028.48</v>
      </c>
      <c r="K39" s="33"/>
      <c r="L39" s="33"/>
      <c r="M39" s="33">
        <f t="shared" si="0"/>
        <v>14056.96</v>
      </c>
      <c r="N39" s="36">
        <f>I39*1%</f>
        <v>70.284800000000004</v>
      </c>
      <c r="O39" s="33">
        <v>201.11</v>
      </c>
      <c r="P39" s="33">
        <v>691.89</v>
      </c>
      <c r="Q39" s="33"/>
      <c r="R39" s="33">
        <v>50</v>
      </c>
      <c r="S39" s="33"/>
      <c r="T39" s="33"/>
      <c r="U39" s="33"/>
      <c r="V39" s="1">
        <f>SUM(Q39+R39+S39+T39+U39)</f>
        <v>50</v>
      </c>
      <c r="W39" s="36">
        <f>N39+O39+P39+Q39+R39+S39+T39+U39</f>
        <v>1013.2848</v>
      </c>
      <c r="X39" s="40">
        <f>M39-W39</f>
        <v>13043.6752</v>
      </c>
      <c r="Y39" s="48"/>
    </row>
    <row r="40" spans="1:25" ht="27.95" customHeight="1" x14ac:dyDescent="0.25">
      <c r="A40" s="37">
        <f>A39+1</f>
        <v>24</v>
      </c>
      <c r="B40" s="30" t="s">
        <v>78</v>
      </c>
      <c r="C40" s="49" t="s">
        <v>79</v>
      </c>
      <c r="D40" s="5">
        <v>393.42</v>
      </c>
      <c r="E40" s="39">
        <f>D40*1.1507</f>
        <v>452.70839400000006</v>
      </c>
      <c r="F40" s="39">
        <f>E40</f>
        <v>452.70839400000006</v>
      </c>
      <c r="G40" s="37">
        <v>15.2</v>
      </c>
      <c r="H40" s="34">
        <v>15.2</v>
      </c>
      <c r="I40" s="33">
        <f>D40*H40</f>
        <v>5979.9840000000004</v>
      </c>
      <c r="J40" s="33">
        <v>5979.98</v>
      </c>
      <c r="K40" s="33"/>
      <c r="L40" s="33"/>
      <c r="M40" s="33">
        <f t="shared" si="0"/>
        <v>11959.964</v>
      </c>
      <c r="N40" s="36">
        <f>I40*1%</f>
        <v>59.799840000000003</v>
      </c>
      <c r="O40" s="33">
        <v>168.07</v>
      </c>
      <c r="P40" s="33">
        <v>513.37</v>
      </c>
      <c r="Q40" s="33"/>
      <c r="R40" s="33">
        <v>50</v>
      </c>
      <c r="S40" s="33"/>
      <c r="T40" s="33"/>
      <c r="U40" s="33"/>
      <c r="V40" s="1">
        <f>SUM(Q40+R40+S40+T40+U40)</f>
        <v>50</v>
      </c>
      <c r="W40" s="36">
        <f>N40+O40+P40+Q40+R40+S40+T40+U40</f>
        <v>791.23983999999996</v>
      </c>
      <c r="X40" s="40">
        <f>M40-W40</f>
        <v>11168.72416</v>
      </c>
      <c r="Y40" s="42"/>
    </row>
    <row r="41" spans="1:25" ht="27.95" customHeight="1" x14ac:dyDescent="0.25">
      <c r="A41" s="37">
        <f>A40+1</f>
        <v>25</v>
      </c>
      <c r="B41" s="30" t="s">
        <v>340</v>
      </c>
      <c r="C41" s="49" t="s">
        <v>341</v>
      </c>
      <c r="D41" s="5">
        <v>444.73</v>
      </c>
      <c r="E41" s="39">
        <f>D41*1.1507</f>
        <v>511.75081100000006</v>
      </c>
      <c r="F41" s="39">
        <f>E41</f>
        <v>511.75081100000006</v>
      </c>
      <c r="G41" s="37">
        <v>15.2</v>
      </c>
      <c r="H41" s="34">
        <v>15.2</v>
      </c>
      <c r="I41" s="33">
        <f>D41*H41</f>
        <v>6759.8959999999997</v>
      </c>
      <c r="J41" s="33">
        <v>6759.9</v>
      </c>
      <c r="K41" s="33"/>
      <c r="L41" s="33"/>
      <c r="M41" s="33">
        <f t="shared" si="0"/>
        <v>13519.795999999998</v>
      </c>
      <c r="N41" s="36">
        <f>I41*1%</f>
        <v>67.598960000000005</v>
      </c>
      <c r="O41" s="33">
        <v>192.66</v>
      </c>
      <c r="P41" s="33">
        <v>643.76</v>
      </c>
      <c r="Q41" s="33"/>
      <c r="R41" s="33">
        <v>50</v>
      </c>
      <c r="S41" s="33"/>
      <c r="T41" s="33"/>
      <c r="U41" s="33"/>
      <c r="V41" s="1">
        <f>SUM(Q41+R41+S41+T41+U41)</f>
        <v>50</v>
      </c>
      <c r="W41" s="36">
        <f>N41+O41+P41+Q41+R41+S41+T41+U41</f>
        <v>954.01895999999999</v>
      </c>
      <c r="X41" s="40">
        <f>M41-W41</f>
        <v>12565.777039999999</v>
      </c>
      <c r="Y41" s="42"/>
    </row>
    <row r="42" spans="1:25" ht="27.95" customHeight="1" x14ac:dyDescent="0.25">
      <c r="A42" s="37"/>
      <c r="B42" s="30"/>
      <c r="C42" s="31" t="s">
        <v>80</v>
      </c>
      <c r="D42" s="5"/>
      <c r="E42" s="39"/>
      <c r="F42" s="39"/>
      <c r="G42" s="34"/>
      <c r="H42" s="34"/>
      <c r="I42" s="33"/>
      <c r="J42" s="33"/>
      <c r="K42" s="33"/>
      <c r="L42" s="33"/>
      <c r="M42" s="33"/>
      <c r="N42" s="36"/>
      <c r="O42" s="33"/>
      <c r="P42" s="33"/>
      <c r="Q42" s="33"/>
      <c r="R42" s="33"/>
      <c r="S42" s="33"/>
      <c r="T42" s="33"/>
      <c r="U42" s="33"/>
      <c r="V42" s="1"/>
      <c r="W42" s="36"/>
      <c r="X42" s="40"/>
      <c r="Y42" s="50"/>
    </row>
    <row r="43" spans="1:25" ht="27.95" customHeight="1" x14ac:dyDescent="0.25">
      <c r="A43" s="37">
        <f>A41+1</f>
        <v>26</v>
      </c>
      <c r="B43" s="37" t="s">
        <v>81</v>
      </c>
      <c r="C43" s="36" t="s">
        <v>82</v>
      </c>
      <c r="D43" s="5">
        <v>474.45</v>
      </c>
      <c r="E43" s="39">
        <f>D43*1.1507</f>
        <v>545.94961499999999</v>
      </c>
      <c r="F43" s="39">
        <f>E43</f>
        <v>545.94961499999999</v>
      </c>
      <c r="G43" s="34">
        <v>15.2</v>
      </c>
      <c r="H43" s="34">
        <v>15.2</v>
      </c>
      <c r="I43" s="33">
        <f>D43*H43</f>
        <v>7211.6399999999994</v>
      </c>
      <c r="J43" s="33">
        <v>7211.64</v>
      </c>
      <c r="K43" s="33"/>
      <c r="L43" s="33"/>
      <c r="M43" s="33">
        <f t="shared" si="0"/>
        <v>14423.279999999999</v>
      </c>
      <c r="N43" s="36">
        <v>0</v>
      </c>
      <c r="O43" s="33">
        <v>200.52</v>
      </c>
      <c r="P43" s="33">
        <v>724.72</v>
      </c>
      <c r="Q43" s="33"/>
      <c r="R43" s="33"/>
      <c r="S43" s="33"/>
      <c r="T43" s="33"/>
      <c r="U43" s="33"/>
      <c r="V43" s="1">
        <f>SUM(Q43+R43+S43+T43+U43)</f>
        <v>0</v>
      </c>
      <c r="W43" s="36">
        <f>N43+O43+P43+Q43+R43+S43+T43+U43</f>
        <v>925.24</v>
      </c>
      <c r="X43" s="40">
        <f>M43-W43</f>
        <v>13498.039999999999</v>
      </c>
      <c r="Y43" s="42"/>
    </row>
    <row r="44" spans="1:25" ht="27.95" customHeight="1" x14ac:dyDescent="0.25">
      <c r="A44" s="37">
        <f>A43+1</f>
        <v>27</v>
      </c>
      <c r="B44" s="30" t="s">
        <v>83</v>
      </c>
      <c r="C44" s="38" t="s">
        <v>84</v>
      </c>
      <c r="D44" s="5">
        <v>467.97</v>
      </c>
      <c r="E44" s="39">
        <f>D44*1.1507</f>
        <v>538.49307900000008</v>
      </c>
      <c r="F44" s="39">
        <f>E44</f>
        <v>538.49307900000008</v>
      </c>
      <c r="G44" s="34">
        <v>15.2</v>
      </c>
      <c r="H44" s="34">
        <v>15.2</v>
      </c>
      <c r="I44" s="33">
        <f>D44*H44</f>
        <v>7113.1440000000002</v>
      </c>
      <c r="J44" s="33">
        <v>7113.14</v>
      </c>
      <c r="K44" s="33"/>
      <c r="L44" s="33"/>
      <c r="M44" s="33">
        <f t="shared" si="0"/>
        <v>14226.284</v>
      </c>
      <c r="N44" s="36">
        <f>I44*1%</f>
        <v>71.131439999999998</v>
      </c>
      <c r="O44" s="33">
        <v>203.77</v>
      </c>
      <c r="P44" s="33">
        <v>707.06</v>
      </c>
      <c r="Q44" s="33"/>
      <c r="R44" s="33">
        <v>20</v>
      </c>
      <c r="S44" s="33">
        <f>I44*5%</f>
        <v>355.65720000000005</v>
      </c>
      <c r="T44" s="33"/>
      <c r="U44" s="33"/>
      <c r="V44" s="1">
        <f>SUM(Q44+R44+S44+T44+U44)</f>
        <v>375.65720000000005</v>
      </c>
      <c r="W44" s="36">
        <f>N44+O44+P44+Q44+R44+S44+T44+U44</f>
        <v>1357.6186399999999</v>
      </c>
      <c r="X44" s="40">
        <f>M44-W44</f>
        <v>12868.665359999999</v>
      </c>
      <c r="Y44" s="48"/>
    </row>
    <row r="45" spans="1:25" ht="27.95" customHeight="1" x14ac:dyDescent="0.25">
      <c r="A45" s="37">
        <f>A44+1</f>
        <v>28</v>
      </c>
      <c r="B45" s="30" t="s">
        <v>85</v>
      </c>
      <c r="C45" s="38" t="s">
        <v>86</v>
      </c>
      <c r="D45" s="5">
        <v>467.97</v>
      </c>
      <c r="E45" s="39">
        <f>D45*1.1507</f>
        <v>538.49307900000008</v>
      </c>
      <c r="F45" s="39">
        <f>E45</f>
        <v>538.49307900000008</v>
      </c>
      <c r="G45" s="34">
        <v>15.2</v>
      </c>
      <c r="H45" s="34">
        <v>15.2</v>
      </c>
      <c r="I45" s="33">
        <f>D45*H45</f>
        <v>7113.1440000000002</v>
      </c>
      <c r="J45" s="33">
        <v>7113.14</v>
      </c>
      <c r="K45" s="33">
        <v>442</v>
      </c>
      <c r="L45" s="33"/>
      <c r="M45" s="33">
        <f t="shared" si="0"/>
        <v>14668.284</v>
      </c>
      <c r="N45" s="36">
        <f>I45*1%</f>
        <v>71.131439999999998</v>
      </c>
      <c r="O45" s="33">
        <v>203.77</v>
      </c>
      <c r="P45" s="33">
        <v>707.06</v>
      </c>
      <c r="Q45" s="33"/>
      <c r="R45" s="33">
        <v>50</v>
      </c>
      <c r="S45" s="33"/>
      <c r="T45" s="33">
        <v>500</v>
      </c>
      <c r="U45" s="33"/>
      <c r="V45" s="1">
        <f>SUM(Q45+R45+S45+T45+U45)</f>
        <v>550</v>
      </c>
      <c r="W45" s="36">
        <f>N45+O45+P45+Q45+R45+S45+T45+U45</f>
        <v>1531.96144</v>
      </c>
      <c r="X45" s="40">
        <f>M45-W45</f>
        <v>13136.322560000001</v>
      </c>
      <c r="Y45" s="42"/>
    </row>
    <row r="46" spans="1:25" ht="27.95" customHeight="1" x14ac:dyDescent="0.25">
      <c r="A46" s="37"/>
      <c r="B46" s="30"/>
      <c r="C46" s="31" t="s">
        <v>89</v>
      </c>
      <c r="D46" s="5"/>
      <c r="E46" s="39"/>
      <c r="F46" s="39"/>
      <c r="G46" s="34"/>
      <c r="H46" s="34"/>
      <c r="I46" s="33"/>
      <c r="J46" s="33"/>
      <c r="K46" s="33"/>
      <c r="L46" s="33"/>
      <c r="M46" s="33"/>
      <c r="N46" s="36"/>
      <c r="O46" s="33"/>
      <c r="P46" s="33"/>
      <c r="Q46" s="33"/>
      <c r="R46" s="33"/>
      <c r="S46" s="33"/>
      <c r="T46" s="33"/>
      <c r="U46" s="33"/>
      <c r="V46" s="1"/>
      <c r="W46" s="36"/>
      <c r="X46" s="40"/>
    </row>
    <row r="47" spans="1:25" ht="27.95" customHeight="1" x14ac:dyDescent="0.25">
      <c r="A47" s="37">
        <f>A45+1</f>
        <v>29</v>
      </c>
      <c r="B47" s="30" t="s">
        <v>90</v>
      </c>
      <c r="C47" s="38" t="s">
        <v>91</v>
      </c>
      <c r="D47" s="5">
        <v>461.15</v>
      </c>
      <c r="E47" s="39">
        <f>D47*1.1507</f>
        <v>530.64530500000001</v>
      </c>
      <c r="F47" s="39">
        <f>E47</f>
        <v>530.64530500000001</v>
      </c>
      <c r="G47" s="34">
        <v>15.2</v>
      </c>
      <c r="H47" s="34">
        <v>15.2</v>
      </c>
      <c r="I47" s="33">
        <f>D47*H47</f>
        <v>7009.48</v>
      </c>
      <c r="J47" s="33">
        <v>7009.48</v>
      </c>
      <c r="K47" s="33"/>
      <c r="L47" s="33"/>
      <c r="M47" s="33">
        <f t="shared" si="0"/>
        <v>14018.96</v>
      </c>
      <c r="N47" s="36">
        <v>0</v>
      </c>
      <c r="O47" s="33">
        <v>200.52</v>
      </c>
      <c r="P47" s="33">
        <v>688.49</v>
      </c>
      <c r="Q47" s="33"/>
      <c r="R47" s="33"/>
      <c r="S47" s="33"/>
      <c r="T47" s="33"/>
      <c r="U47" s="33"/>
      <c r="V47" s="1">
        <f>SUM(Q47+R47+S47+T47+U47)</f>
        <v>0</v>
      </c>
      <c r="W47" s="36">
        <f>N47+O47+P47+Q47+R47+S47+T47+U47</f>
        <v>889.01</v>
      </c>
      <c r="X47" s="40">
        <f>M47-W47</f>
        <v>13129.949999999999</v>
      </c>
      <c r="Y47" s="42"/>
    </row>
    <row r="48" spans="1:25" ht="27.95" customHeight="1" x14ac:dyDescent="0.25">
      <c r="A48" s="37">
        <f>A47+1</f>
        <v>30</v>
      </c>
      <c r="B48" s="30" t="s">
        <v>92</v>
      </c>
      <c r="C48" s="38" t="s">
        <v>323</v>
      </c>
      <c r="D48" s="5">
        <v>404.01</v>
      </c>
      <c r="E48" s="39">
        <f>D48*1.1507</f>
        <v>464.89430700000003</v>
      </c>
      <c r="F48" s="39">
        <f>E48</f>
        <v>464.89430700000003</v>
      </c>
      <c r="G48" s="34">
        <v>15.2</v>
      </c>
      <c r="H48" s="34">
        <v>15.2</v>
      </c>
      <c r="I48" s="33">
        <f>D48*H48</f>
        <v>6140.9519999999993</v>
      </c>
      <c r="J48" s="33">
        <v>6140.95</v>
      </c>
      <c r="K48" s="33"/>
      <c r="L48" s="33"/>
      <c r="M48" s="33">
        <f t="shared" si="0"/>
        <v>12281.901999999998</v>
      </c>
      <c r="N48" s="36">
        <f>I48*1%</f>
        <v>61.409519999999993</v>
      </c>
      <c r="O48" s="33">
        <v>173.14</v>
      </c>
      <c r="P48" s="33">
        <v>539.13</v>
      </c>
      <c r="Q48" s="33"/>
      <c r="R48" s="33">
        <v>20</v>
      </c>
      <c r="S48" s="33">
        <f>I48*5%</f>
        <v>307.04759999999999</v>
      </c>
      <c r="T48" s="33"/>
      <c r="U48" s="33"/>
      <c r="V48" s="1">
        <f>SUM(Q48+R48+S48+T48+U48)</f>
        <v>327.04759999999999</v>
      </c>
      <c r="W48" s="36">
        <f>N48+O48+P48+Q48+R48+S48+T48+U48</f>
        <v>1100.72712</v>
      </c>
      <c r="X48" s="40">
        <f>M48-W48</f>
        <v>11181.174879999999</v>
      </c>
      <c r="Y48" s="42"/>
    </row>
    <row r="49" spans="1:25" ht="27.95" customHeight="1" x14ac:dyDescent="0.25">
      <c r="A49" s="37">
        <f>A48+1</f>
        <v>31</v>
      </c>
      <c r="B49" s="30" t="s">
        <v>93</v>
      </c>
      <c r="C49" s="38" t="s">
        <v>94</v>
      </c>
      <c r="D49" s="5">
        <v>404.01</v>
      </c>
      <c r="E49" s="39">
        <f>D49*1.1507</f>
        <v>464.89430700000003</v>
      </c>
      <c r="F49" s="39">
        <f>E49</f>
        <v>464.89430700000003</v>
      </c>
      <c r="G49" s="34">
        <v>15.2</v>
      </c>
      <c r="H49" s="34">
        <v>15.2</v>
      </c>
      <c r="I49" s="33">
        <f>D49*H49</f>
        <v>6140.9519999999993</v>
      </c>
      <c r="J49" s="33">
        <v>6140.95</v>
      </c>
      <c r="K49" s="33"/>
      <c r="L49" s="33"/>
      <c r="M49" s="33">
        <f t="shared" si="0"/>
        <v>12281.901999999998</v>
      </c>
      <c r="N49" s="36">
        <f>I49*1%</f>
        <v>61.409519999999993</v>
      </c>
      <c r="O49" s="33">
        <v>173.14</v>
      </c>
      <c r="P49" s="33">
        <v>539.13</v>
      </c>
      <c r="Q49" s="33"/>
      <c r="R49" s="33">
        <v>20</v>
      </c>
      <c r="S49" s="33">
        <f>I49*5%</f>
        <v>307.04759999999999</v>
      </c>
      <c r="T49" s="33"/>
      <c r="U49" s="33">
        <v>1378</v>
      </c>
      <c r="V49" s="1">
        <f>SUM(Q49+R49+S49+T49+U49)</f>
        <v>1705.0475999999999</v>
      </c>
      <c r="W49" s="36">
        <f>N49+O49+P49+Q49+R49+S49+T49+U49</f>
        <v>2478.72712</v>
      </c>
      <c r="X49" s="40">
        <f>M49-W49</f>
        <v>9803.1748799999987</v>
      </c>
      <c r="Y49" s="42"/>
    </row>
    <row r="50" spans="1:25" ht="27.95" customHeight="1" x14ac:dyDescent="0.25">
      <c r="A50" s="37">
        <f>A49+1</f>
        <v>32</v>
      </c>
      <c r="B50" s="30" t="s">
        <v>95</v>
      </c>
      <c r="C50" s="38" t="s">
        <v>96</v>
      </c>
      <c r="D50" s="5">
        <v>404.01</v>
      </c>
      <c r="E50" s="39">
        <f>D50*1.1507</f>
        <v>464.89430700000003</v>
      </c>
      <c r="F50" s="39">
        <f>E50</f>
        <v>464.89430700000003</v>
      </c>
      <c r="G50" s="34">
        <v>15.2</v>
      </c>
      <c r="H50" s="34">
        <v>15.2</v>
      </c>
      <c r="I50" s="33">
        <f>D50*H50</f>
        <v>6140.9519999999993</v>
      </c>
      <c r="J50" s="33">
        <v>6140.95</v>
      </c>
      <c r="K50" s="33">
        <v>442</v>
      </c>
      <c r="L50" s="33"/>
      <c r="M50" s="33">
        <f t="shared" si="0"/>
        <v>12723.901999999998</v>
      </c>
      <c r="N50" s="36">
        <f>I50*1%</f>
        <v>61.409519999999993</v>
      </c>
      <c r="O50" s="33">
        <v>173.14</v>
      </c>
      <c r="P50" s="33">
        <v>539.13</v>
      </c>
      <c r="Q50" s="33">
        <v>1616.04</v>
      </c>
      <c r="R50" s="33">
        <v>20</v>
      </c>
      <c r="S50" s="33">
        <f>I50*5%</f>
        <v>307.04759999999999</v>
      </c>
      <c r="T50" s="33"/>
      <c r="U50" s="33"/>
      <c r="V50" s="1">
        <f>SUM(Q50+R50+S50+T50+U50)</f>
        <v>1943.0875999999998</v>
      </c>
      <c r="W50" s="36">
        <f>N50+O50+P50+Q50+R50+S50+T50+U50</f>
        <v>2716.7671199999995</v>
      </c>
      <c r="X50" s="40">
        <f>M50-W50</f>
        <v>10007.134879999998</v>
      </c>
      <c r="Y50" s="42"/>
    </row>
    <row r="51" spans="1:25" ht="27.95" customHeight="1" x14ac:dyDescent="0.25">
      <c r="A51" s="37"/>
      <c r="B51" s="30"/>
      <c r="C51" s="31" t="s">
        <v>97</v>
      </c>
      <c r="D51" s="5"/>
      <c r="E51" s="39"/>
      <c r="F51" s="39"/>
      <c r="G51" s="34"/>
      <c r="H51" s="34"/>
      <c r="I51" s="33"/>
      <c r="J51" s="33"/>
      <c r="K51" s="33"/>
      <c r="L51" s="33"/>
      <c r="M51" s="33"/>
      <c r="N51" s="36"/>
      <c r="O51" s="33"/>
      <c r="P51" s="33"/>
      <c r="Q51" s="33"/>
      <c r="R51" s="33"/>
      <c r="S51" s="33"/>
      <c r="T51" s="33"/>
      <c r="U51" s="33"/>
      <c r="V51" s="1"/>
      <c r="W51" s="36"/>
      <c r="X51" s="40"/>
    </row>
    <row r="52" spans="1:25" ht="27.95" customHeight="1" x14ac:dyDescent="0.25">
      <c r="A52" s="37">
        <f>A50+1</f>
        <v>33</v>
      </c>
      <c r="B52" s="30" t="s">
        <v>98</v>
      </c>
      <c r="C52" s="38" t="s">
        <v>99</v>
      </c>
      <c r="D52" s="5">
        <v>436.4</v>
      </c>
      <c r="E52" s="39">
        <f>D52*1.1507</f>
        <v>502.16548</v>
      </c>
      <c r="F52" s="39">
        <f>E52</f>
        <v>502.16548</v>
      </c>
      <c r="G52" s="34">
        <v>15.2</v>
      </c>
      <c r="H52" s="34">
        <v>15.2</v>
      </c>
      <c r="I52" s="33">
        <f>D52*H52</f>
        <v>6633.28</v>
      </c>
      <c r="J52" s="33">
        <v>6633.28</v>
      </c>
      <c r="K52" s="33">
        <v>442</v>
      </c>
      <c r="L52" s="33"/>
      <c r="M52" s="33">
        <f t="shared" si="0"/>
        <v>13708.56</v>
      </c>
      <c r="N52" s="36">
        <v>0</v>
      </c>
      <c r="O52" s="33">
        <v>188.67</v>
      </c>
      <c r="P52" s="33">
        <v>621.07000000000005</v>
      </c>
      <c r="Q52" s="33"/>
      <c r="R52" s="33"/>
      <c r="S52" s="33"/>
      <c r="T52" s="33"/>
      <c r="U52" s="33"/>
      <c r="V52" s="1">
        <f>SUM(Q52+R52+S52+T52+U52)</f>
        <v>0</v>
      </c>
      <c r="W52" s="36">
        <f>N52+O52+P52+Q52+R52+S52+T52+U52</f>
        <v>809.74</v>
      </c>
      <c r="X52" s="40">
        <f>M52-W52</f>
        <v>12898.82</v>
      </c>
      <c r="Y52" s="42"/>
    </row>
    <row r="53" spans="1:25" ht="27.95" customHeight="1" x14ac:dyDescent="0.25">
      <c r="A53" s="37">
        <f>A52+1</f>
        <v>34</v>
      </c>
      <c r="B53" s="30" t="s">
        <v>327</v>
      </c>
      <c r="C53" s="38" t="s">
        <v>328</v>
      </c>
      <c r="D53" s="5">
        <v>289.95</v>
      </c>
      <c r="E53" s="39">
        <f>D53*1.1507</f>
        <v>333.645465</v>
      </c>
      <c r="F53" s="39">
        <f>E53</f>
        <v>333.645465</v>
      </c>
      <c r="G53" s="34">
        <v>15.2</v>
      </c>
      <c r="H53" s="34">
        <v>12.2</v>
      </c>
      <c r="I53" s="33">
        <f>D53*H53</f>
        <v>3537.39</v>
      </c>
      <c r="J53" s="33">
        <v>3537.39</v>
      </c>
      <c r="K53" s="33"/>
      <c r="L53" s="33"/>
      <c r="M53" s="33">
        <f t="shared" si="0"/>
        <v>7074.78</v>
      </c>
      <c r="N53" s="36">
        <v>0</v>
      </c>
      <c r="O53" s="33">
        <v>118.86</v>
      </c>
      <c r="P53" s="33">
        <v>83.46</v>
      </c>
      <c r="Q53" s="33"/>
      <c r="R53" s="33"/>
      <c r="S53" s="33"/>
      <c r="T53" s="33">
        <v>500</v>
      </c>
      <c r="U53" s="33"/>
      <c r="V53" s="1">
        <f>SUM(Q53+R53+S53+T53+U53)</f>
        <v>500</v>
      </c>
      <c r="W53" s="36">
        <f>N53+O53+P53+Q53+R53+S53+T53+U53</f>
        <v>702.31999999999994</v>
      </c>
      <c r="X53" s="40">
        <f>M53-W53</f>
        <v>6372.46</v>
      </c>
      <c r="Y53" s="42"/>
    </row>
    <row r="54" spans="1:25" ht="27.95" customHeight="1" x14ac:dyDescent="0.25">
      <c r="A54" s="37">
        <f>A53+1</f>
        <v>35</v>
      </c>
      <c r="B54" s="30" t="s">
        <v>102</v>
      </c>
      <c r="C54" s="38" t="s">
        <v>103</v>
      </c>
      <c r="D54" s="5">
        <v>174.72</v>
      </c>
      <c r="E54" s="39">
        <f>D54*1.1507</f>
        <v>201.05030400000001</v>
      </c>
      <c r="F54" s="39">
        <f>E54</f>
        <v>201.05030400000001</v>
      </c>
      <c r="G54" s="34">
        <v>15.2</v>
      </c>
      <c r="H54" s="34">
        <v>15.2</v>
      </c>
      <c r="I54" s="33">
        <f>D54*H54</f>
        <v>2655.7439999999997</v>
      </c>
      <c r="J54" s="33">
        <v>2655.74</v>
      </c>
      <c r="K54" s="33"/>
      <c r="L54" s="33"/>
      <c r="M54" s="33">
        <f t="shared" si="0"/>
        <v>5311.4839999999995</v>
      </c>
      <c r="N54" s="36">
        <f>I54*1%</f>
        <v>26.557439999999996</v>
      </c>
      <c r="O54" s="33">
        <v>0</v>
      </c>
      <c r="P54" s="33"/>
      <c r="Q54" s="33"/>
      <c r="R54" s="33">
        <v>20</v>
      </c>
      <c r="S54" s="33">
        <f>I54*5%</f>
        <v>132.78719999999998</v>
      </c>
      <c r="T54" s="33"/>
      <c r="U54" s="33"/>
      <c r="V54" s="1">
        <f>SUM(Q54+R54+S54+T54+U54)</f>
        <v>152.78719999999998</v>
      </c>
      <c r="W54" s="36">
        <f>N54+O54+P54+Q54+R54+S54+T54+U54</f>
        <v>179.34463999999997</v>
      </c>
      <c r="X54" s="40">
        <f>M54-W54</f>
        <v>5132.1393599999992</v>
      </c>
      <c r="Y54" s="42"/>
    </row>
    <row r="55" spans="1:25" ht="27.95" customHeight="1" x14ac:dyDescent="0.25">
      <c r="A55" s="37">
        <f>A54+1</f>
        <v>36</v>
      </c>
      <c r="B55" s="30" t="s">
        <v>104</v>
      </c>
      <c r="C55" s="38" t="s">
        <v>105</v>
      </c>
      <c r="D55" s="5">
        <v>141.96</v>
      </c>
      <c r="E55" s="39">
        <f>D55*1.1507</f>
        <v>163.35337200000001</v>
      </c>
      <c r="F55" s="39">
        <f>E55</f>
        <v>163.35337200000001</v>
      </c>
      <c r="G55" s="34">
        <v>15.2</v>
      </c>
      <c r="H55" s="34">
        <v>15.2</v>
      </c>
      <c r="I55" s="33">
        <f>D55*H55</f>
        <v>2157.7919999999999</v>
      </c>
      <c r="J55" s="33">
        <v>2157.79</v>
      </c>
      <c r="K55" s="33"/>
      <c r="L55" s="33"/>
      <c r="M55" s="33">
        <f t="shared" si="0"/>
        <v>4315.5820000000003</v>
      </c>
      <c r="N55" s="36">
        <f>I55*1%</f>
        <v>21.577919999999999</v>
      </c>
      <c r="O55" s="33">
        <v>0</v>
      </c>
      <c r="P55" s="33"/>
      <c r="Q55" s="33"/>
      <c r="R55" s="33">
        <v>20</v>
      </c>
      <c r="S55" s="33">
        <f>I55*5%</f>
        <v>107.8896</v>
      </c>
      <c r="T55" s="33"/>
      <c r="U55" s="33"/>
      <c r="V55" s="1">
        <f>SUM(Q55+R55+S55+T55+U55)</f>
        <v>127.8896</v>
      </c>
      <c r="W55" s="36">
        <f>N55+O55+P55+Q55+R55+S55+T55+U55</f>
        <v>149.46752000000001</v>
      </c>
      <c r="X55" s="40">
        <f>M55-W55</f>
        <v>4166.1144800000002</v>
      </c>
      <c r="Y55" s="42"/>
    </row>
    <row r="56" spans="1:25" ht="27.95" customHeight="1" x14ac:dyDescent="0.25">
      <c r="A56" s="37">
        <f>A55+1</f>
        <v>37</v>
      </c>
      <c r="B56" s="30" t="s">
        <v>303</v>
      </c>
      <c r="C56" s="38" t="s">
        <v>304</v>
      </c>
      <c r="D56" s="5">
        <v>174.72</v>
      </c>
      <c r="E56" s="39">
        <f>D56*1.1507</f>
        <v>201.05030400000001</v>
      </c>
      <c r="F56" s="39">
        <f>E56</f>
        <v>201.05030400000001</v>
      </c>
      <c r="G56" s="34">
        <v>15.2</v>
      </c>
      <c r="H56" s="34">
        <v>15.2</v>
      </c>
      <c r="I56" s="33">
        <f>D56*H56</f>
        <v>2655.7439999999997</v>
      </c>
      <c r="J56" s="33">
        <v>2655.74</v>
      </c>
      <c r="K56" s="33"/>
      <c r="L56" s="33"/>
      <c r="M56" s="33">
        <f t="shared" si="0"/>
        <v>5311.4839999999995</v>
      </c>
      <c r="N56" s="36">
        <f>I56*1%</f>
        <v>26.557439999999996</v>
      </c>
      <c r="O56" s="33">
        <v>0</v>
      </c>
      <c r="P56" s="33"/>
      <c r="Q56" s="33"/>
      <c r="R56" s="33">
        <v>20</v>
      </c>
      <c r="S56" s="33">
        <f>I56*5%</f>
        <v>132.78719999999998</v>
      </c>
      <c r="T56" s="33"/>
      <c r="U56" s="33">
        <v>1150</v>
      </c>
      <c r="V56" s="1">
        <f>SUM(Q56+R56+S56+T56+U56)</f>
        <v>1302.7872</v>
      </c>
      <c r="W56" s="36">
        <f>N56+O56+P56+Q56+R56+S56+T56+U56</f>
        <v>1329.34464</v>
      </c>
      <c r="X56" s="40">
        <f>M56-W56</f>
        <v>3982.1393599999992</v>
      </c>
      <c r="Y56" s="42"/>
    </row>
    <row r="57" spans="1:25" ht="27.95" customHeight="1" x14ac:dyDescent="0.25">
      <c r="A57" s="37"/>
      <c r="B57" s="30"/>
      <c r="C57" s="31" t="s">
        <v>106</v>
      </c>
      <c r="D57" s="5"/>
      <c r="E57" s="39"/>
      <c r="F57" s="39"/>
      <c r="G57" s="34"/>
      <c r="H57" s="34"/>
      <c r="I57" s="33"/>
      <c r="J57" s="33"/>
      <c r="K57" s="33"/>
      <c r="L57" s="33"/>
      <c r="M57" s="33"/>
      <c r="N57" s="36"/>
      <c r="O57" s="33"/>
      <c r="P57" s="33"/>
      <c r="Q57" s="33"/>
      <c r="R57" s="33"/>
      <c r="S57" s="33"/>
      <c r="T57" s="33"/>
      <c r="U57" s="33"/>
      <c r="V57" s="1"/>
      <c r="W57" s="36"/>
      <c r="X57" s="40"/>
    </row>
    <row r="58" spans="1:25" ht="27.95" customHeight="1" x14ac:dyDescent="0.25">
      <c r="A58" s="37">
        <f>A56+1</f>
        <v>38</v>
      </c>
      <c r="B58" s="30" t="s">
        <v>87</v>
      </c>
      <c r="C58" s="38" t="s">
        <v>88</v>
      </c>
      <c r="D58" s="5">
        <v>481.47</v>
      </c>
      <c r="E58" s="39">
        <f>D58*1.1507</f>
        <v>554.02752900000007</v>
      </c>
      <c r="F58" s="39">
        <f t="shared" ref="F58:F73" si="17">E58</f>
        <v>554.02752900000007</v>
      </c>
      <c r="G58" s="34">
        <v>15.2</v>
      </c>
      <c r="H58" s="34">
        <v>15.2</v>
      </c>
      <c r="I58" s="33">
        <f>D58*H58</f>
        <v>7318.3440000000001</v>
      </c>
      <c r="J58" s="33">
        <v>7318.34</v>
      </c>
      <c r="K58" s="33"/>
      <c r="L58" s="33"/>
      <c r="M58" s="33">
        <f t="shared" si="0"/>
        <v>14636.684000000001</v>
      </c>
      <c r="N58" s="36">
        <v>0</v>
      </c>
      <c r="O58" s="33">
        <v>210.25</v>
      </c>
      <c r="P58" s="33">
        <v>743.84</v>
      </c>
      <c r="Q58" s="33"/>
      <c r="R58" s="33">
        <v>50</v>
      </c>
      <c r="S58" s="33"/>
      <c r="T58" s="33"/>
      <c r="U58" s="33"/>
      <c r="V58" s="1">
        <f t="shared" ref="V58:V73" si="18">SUM(Q58+R58+S58+T58+U58)</f>
        <v>50</v>
      </c>
      <c r="W58" s="36">
        <f t="shared" ref="W58:W73" si="19">N58+O58+P58+Q58+R58+S58+T58+U58</f>
        <v>1004.09</v>
      </c>
      <c r="X58" s="40">
        <f t="shared" ref="X58:X73" si="20">M58-W58</f>
        <v>13632.594000000001</v>
      </c>
      <c r="Y58" s="42"/>
    </row>
    <row r="59" spans="1:25" ht="27.95" customHeight="1" x14ac:dyDescent="0.25">
      <c r="A59" s="37">
        <f>A58+1</f>
        <v>39</v>
      </c>
      <c r="B59" s="30" t="s">
        <v>107</v>
      </c>
      <c r="C59" s="38" t="s">
        <v>108</v>
      </c>
      <c r="D59" s="5">
        <v>443.64</v>
      </c>
      <c r="E59" s="39">
        <f t="shared" ref="E59:E73" si="21">D59*1.1507</f>
        <v>510.49654800000002</v>
      </c>
      <c r="F59" s="39">
        <f t="shared" si="17"/>
        <v>510.49654800000002</v>
      </c>
      <c r="G59" s="34">
        <v>15.2</v>
      </c>
      <c r="H59" s="34">
        <v>15.2</v>
      </c>
      <c r="I59" s="33">
        <f t="shared" ref="I59:I73" si="22">D59*H59</f>
        <v>6743.3279999999995</v>
      </c>
      <c r="J59" s="33">
        <v>6743.33</v>
      </c>
      <c r="K59" s="33"/>
      <c r="L59" s="33"/>
      <c r="M59" s="33">
        <f t="shared" si="0"/>
        <v>13486.657999999999</v>
      </c>
      <c r="N59" s="36">
        <f>I59*1%</f>
        <v>67.433279999999996</v>
      </c>
      <c r="O59" s="33">
        <v>192.13</v>
      </c>
      <c r="P59" s="33">
        <v>640.79</v>
      </c>
      <c r="Q59" s="33"/>
      <c r="R59" s="33">
        <v>50</v>
      </c>
      <c r="S59" s="33"/>
      <c r="T59" s="33"/>
      <c r="U59" s="33"/>
      <c r="V59" s="1">
        <f t="shared" si="18"/>
        <v>50</v>
      </c>
      <c r="W59" s="36">
        <f t="shared" si="19"/>
        <v>950.35327999999993</v>
      </c>
      <c r="X59" s="40">
        <f t="shared" si="20"/>
        <v>12536.30472</v>
      </c>
      <c r="Y59" s="42"/>
    </row>
    <row r="60" spans="1:25" ht="27.95" customHeight="1" x14ac:dyDescent="0.25">
      <c r="A60" s="37">
        <f t="shared" ref="A60:A71" si="23">A59+1</f>
        <v>40</v>
      </c>
      <c r="B60" s="30" t="s">
        <v>109</v>
      </c>
      <c r="C60" s="38" t="s">
        <v>110</v>
      </c>
      <c r="D60" s="5">
        <v>443.64</v>
      </c>
      <c r="E60" s="39">
        <f t="shared" si="21"/>
        <v>510.49654800000002</v>
      </c>
      <c r="F60" s="39">
        <f t="shared" si="17"/>
        <v>510.49654800000002</v>
      </c>
      <c r="G60" s="34">
        <v>15.2</v>
      </c>
      <c r="H60" s="34">
        <v>15.2</v>
      </c>
      <c r="I60" s="33">
        <f t="shared" si="22"/>
        <v>6743.3279999999995</v>
      </c>
      <c r="J60" s="33">
        <v>6743.33</v>
      </c>
      <c r="K60" s="33"/>
      <c r="L60" s="33"/>
      <c r="M60" s="33">
        <f t="shared" si="0"/>
        <v>13486.657999999999</v>
      </c>
      <c r="N60" s="36">
        <f>I60*1%</f>
        <v>67.433279999999996</v>
      </c>
      <c r="O60" s="33">
        <v>192.13</v>
      </c>
      <c r="P60" s="33">
        <v>640.79</v>
      </c>
      <c r="Q60" s="33"/>
      <c r="R60" s="33">
        <v>20</v>
      </c>
      <c r="S60" s="33">
        <f>I60*5%</f>
        <v>337.16640000000001</v>
      </c>
      <c r="T60" s="33"/>
      <c r="U60" s="33">
        <v>575</v>
      </c>
      <c r="V60" s="1">
        <f t="shared" si="18"/>
        <v>932.16640000000007</v>
      </c>
      <c r="W60" s="36">
        <f t="shared" si="19"/>
        <v>1832.5196799999999</v>
      </c>
      <c r="X60" s="40">
        <f t="shared" si="20"/>
        <v>11654.13832</v>
      </c>
      <c r="Y60" s="42"/>
    </row>
    <row r="61" spans="1:25" ht="27.95" customHeight="1" x14ac:dyDescent="0.25">
      <c r="A61" s="37">
        <f t="shared" si="23"/>
        <v>41</v>
      </c>
      <c r="B61" s="30" t="s">
        <v>111</v>
      </c>
      <c r="C61" s="38" t="s">
        <v>112</v>
      </c>
      <c r="D61" s="5">
        <v>443.64</v>
      </c>
      <c r="E61" s="39">
        <f t="shared" si="21"/>
        <v>510.49654800000002</v>
      </c>
      <c r="F61" s="39">
        <f t="shared" si="17"/>
        <v>510.49654800000002</v>
      </c>
      <c r="G61" s="34">
        <v>15.2</v>
      </c>
      <c r="H61" s="34">
        <v>15.2</v>
      </c>
      <c r="I61" s="33">
        <f t="shared" si="22"/>
        <v>6743.3279999999995</v>
      </c>
      <c r="J61" s="33">
        <v>6743.33</v>
      </c>
      <c r="K61" s="33"/>
      <c r="L61" s="33"/>
      <c r="M61" s="33">
        <f t="shared" si="0"/>
        <v>13486.657999999999</v>
      </c>
      <c r="N61" s="36">
        <v>0</v>
      </c>
      <c r="O61" s="33">
        <v>192.13</v>
      </c>
      <c r="P61" s="33">
        <v>640.79</v>
      </c>
      <c r="Q61" s="33"/>
      <c r="R61" s="33"/>
      <c r="S61" s="33"/>
      <c r="T61" s="33">
        <v>500</v>
      </c>
      <c r="U61" s="33"/>
      <c r="V61" s="1">
        <f t="shared" si="18"/>
        <v>500</v>
      </c>
      <c r="W61" s="36">
        <f t="shared" si="19"/>
        <v>1332.92</v>
      </c>
      <c r="X61" s="40">
        <f t="shared" si="20"/>
        <v>12153.737999999999</v>
      </c>
      <c r="Y61" s="42"/>
    </row>
    <row r="62" spans="1:25" ht="27.95" customHeight="1" x14ac:dyDescent="0.25">
      <c r="A62" s="37">
        <f t="shared" si="23"/>
        <v>42</v>
      </c>
      <c r="B62" s="30" t="s">
        <v>113</v>
      </c>
      <c r="C62" s="38" t="s">
        <v>114</v>
      </c>
      <c r="D62" s="5">
        <v>443.64</v>
      </c>
      <c r="E62" s="39">
        <f t="shared" si="21"/>
        <v>510.49654800000002</v>
      </c>
      <c r="F62" s="39">
        <f t="shared" si="17"/>
        <v>510.49654800000002</v>
      </c>
      <c r="G62" s="34">
        <v>15.2</v>
      </c>
      <c r="H62" s="34">
        <v>15.2</v>
      </c>
      <c r="I62" s="33">
        <f t="shared" si="22"/>
        <v>6743.3279999999995</v>
      </c>
      <c r="J62" s="33">
        <v>6743.33</v>
      </c>
      <c r="K62" s="33"/>
      <c r="L62" s="33"/>
      <c r="M62" s="33">
        <f t="shared" si="0"/>
        <v>13486.657999999999</v>
      </c>
      <c r="N62" s="36">
        <f t="shared" ref="N62:N73" si="24">I62*1%</f>
        <v>67.433279999999996</v>
      </c>
      <c r="O62" s="33">
        <v>192.13</v>
      </c>
      <c r="P62" s="33">
        <v>640.79</v>
      </c>
      <c r="Q62" s="33"/>
      <c r="R62" s="33">
        <v>50</v>
      </c>
      <c r="S62" s="33"/>
      <c r="T62" s="33"/>
      <c r="U62" s="33"/>
      <c r="V62" s="1">
        <f t="shared" si="18"/>
        <v>50</v>
      </c>
      <c r="W62" s="36">
        <f t="shared" si="19"/>
        <v>950.35327999999993</v>
      </c>
      <c r="X62" s="40">
        <f t="shared" si="20"/>
        <v>12536.30472</v>
      </c>
      <c r="Y62" s="42"/>
    </row>
    <row r="63" spans="1:25" ht="27.95" customHeight="1" x14ac:dyDescent="0.25">
      <c r="A63" s="37">
        <f t="shared" si="23"/>
        <v>43</v>
      </c>
      <c r="B63" s="30" t="s">
        <v>115</v>
      </c>
      <c r="C63" s="38" t="s">
        <v>116</v>
      </c>
      <c r="D63" s="5">
        <v>443.64</v>
      </c>
      <c r="E63" s="39">
        <f t="shared" si="21"/>
        <v>510.49654800000002</v>
      </c>
      <c r="F63" s="39">
        <f t="shared" si="17"/>
        <v>510.49654800000002</v>
      </c>
      <c r="G63" s="34">
        <v>15.2</v>
      </c>
      <c r="H63" s="34">
        <v>15.2</v>
      </c>
      <c r="I63" s="33">
        <f t="shared" si="22"/>
        <v>6743.3279999999995</v>
      </c>
      <c r="J63" s="33">
        <v>6743.33</v>
      </c>
      <c r="K63" s="33"/>
      <c r="L63" s="33"/>
      <c r="M63" s="33">
        <f t="shared" si="0"/>
        <v>13486.657999999999</v>
      </c>
      <c r="N63" s="36">
        <f t="shared" si="24"/>
        <v>67.433279999999996</v>
      </c>
      <c r="O63" s="33">
        <v>192.13</v>
      </c>
      <c r="P63" s="33">
        <v>640.79</v>
      </c>
      <c r="Q63" s="33"/>
      <c r="R63" s="33">
        <v>50</v>
      </c>
      <c r="S63" s="33"/>
      <c r="T63" s="33"/>
      <c r="U63" s="33"/>
      <c r="V63" s="1">
        <f t="shared" si="18"/>
        <v>50</v>
      </c>
      <c r="W63" s="36">
        <f t="shared" si="19"/>
        <v>950.35327999999993</v>
      </c>
      <c r="X63" s="40">
        <f t="shared" si="20"/>
        <v>12536.30472</v>
      </c>
      <c r="Y63" s="42"/>
    </row>
    <row r="64" spans="1:25" ht="27.95" customHeight="1" x14ac:dyDescent="0.25">
      <c r="A64" s="37">
        <f>A63+1</f>
        <v>44</v>
      </c>
      <c r="B64" s="37" t="s">
        <v>281</v>
      </c>
      <c r="C64" s="46" t="s">
        <v>282</v>
      </c>
      <c r="D64" s="5">
        <v>443.64</v>
      </c>
      <c r="E64" s="39">
        <f>D64*1.1507</f>
        <v>510.49654800000002</v>
      </c>
      <c r="F64" s="39">
        <f t="shared" si="17"/>
        <v>510.49654800000002</v>
      </c>
      <c r="G64" s="34">
        <v>15.2</v>
      </c>
      <c r="H64" s="34">
        <v>15.2</v>
      </c>
      <c r="I64" s="33">
        <f>D64*H64</f>
        <v>6743.3279999999995</v>
      </c>
      <c r="J64" s="33">
        <v>6743.33</v>
      </c>
      <c r="K64" s="33">
        <v>884</v>
      </c>
      <c r="L64" s="33"/>
      <c r="M64" s="33">
        <f t="shared" si="0"/>
        <v>14370.657999999999</v>
      </c>
      <c r="N64" s="36">
        <f t="shared" si="24"/>
        <v>67.433279999999996</v>
      </c>
      <c r="O64" s="33">
        <v>192.13</v>
      </c>
      <c r="P64" s="33">
        <v>640.79</v>
      </c>
      <c r="Q64" s="33"/>
      <c r="R64" s="33">
        <v>50</v>
      </c>
      <c r="S64" s="33"/>
      <c r="T64" s="33">
        <v>6000</v>
      </c>
      <c r="U64" s="33"/>
      <c r="V64" s="1">
        <f t="shared" si="18"/>
        <v>6050</v>
      </c>
      <c r="W64" s="36">
        <f t="shared" si="19"/>
        <v>6950.3532800000003</v>
      </c>
      <c r="X64" s="40">
        <f t="shared" si="20"/>
        <v>7420.3047199999992</v>
      </c>
      <c r="Y64" s="42"/>
    </row>
    <row r="65" spans="1:25" ht="27.95" customHeight="1" x14ac:dyDescent="0.25">
      <c r="A65" s="37">
        <f>A64+1</f>
        <v>45</v>
      </c>
      <c r="B65" s="30" t="s">
        <v>117</v>
      </c>
      <c r="C65" s="38" t="s">
        <v>118</v>
      </c>
      <c r="D65" s="5">
        <v>314.93</v>
      </c>
      <c r="E65" s="39">
        <f t="shared" si="21"/>
        <v>362.38995100000005</v>
      </c>
      <c r="F65" s="39">
        <f t="shared" si="17"/>
        <v>362.38995100000005</v>
      </c>
      <c r="G65" s="34">
        <v>15.2</v>
      </c>
      <c r="H65" s="34">
        <v>15.2</v>
      </c>
      <c r="I65" s="33">
        <f t="shared" si="22"/>
        <v>4786.9359999999997</v>
      </c>
      <c r="J65" s="33">
        <v>4786.9399999999996</v>
      </c>
      <c r="K65" s="33"/>
      <c r="L65" s="33"/>
      <c r="M65" s="33">
        <f t="shared" si="0"/>
        <v>9573.8760000000002</v>
      </c>
      <c r="N65" s="36">
        <f t="shared" si="24"/>
        <v>47.86936</v>
      </c>
      <c r="O65" s="33">
        <v>130.47</v>
      </c>
      <c r="P65" s="33">
        <v>362.27</v>
      </c>
      <c r="Q65" s="33"/>
      <c r="R65" s="33">
        <v>50</v>
      </c>
      <c r="S65" s="33"/>
      <c r="T65" s="33"/>
      <c r="U65" s="33"/>
      <c r="V65" s="1">
        <f t="shared" si="18"/>
        <v>50</v>
      </c>
      <c r="W65" s="36">
        <f t="shared" si="19"/>
        <v>590.60935999999992</v>
      </c>
      <c r="X65" s="40">
        <f t="shared" si="20"/>
        <v>8983.2666399999998</v>
      </c>
      <c r="Y65" s="42"/>
    </row>
    <row r="66" spans="1:25" ht="27.95" customHeight="1" x14ac:dyDescent="0.25">
      <c r="A66" s="37">
        <f t="shared" si="23"/>
        <v>46</v>
      </c>
      <c r="B66" s="30" t="s">
        <v>119</v>
      </c>
      <c r="C66" s="38" t="s">
        <v>120</v>
      </c>
      <c r="D66" s="5">
        <v>314.93</v>
      </c>
      <c r="E66" s="39">
        <f t="shared" si="21"/>
        <v>362.38995100000005</v>
      </c>
      <c r="F66" s="39">
        <f t="shared" si="17"/>
        <v>362.38995100000005</v>
      </c>
      <c r="G66" s="34">
        <v>15.2</v>
      </c>
      <c r="H66" s="34">
        <v>15.2</v>
      </c>
      <c r="I66" s="33">
        <f t="shared" si="22"/>
        <v>4786.9359999999997</v>
      </c>
      <c r="J66" s="33">
        <v>4786.9399999999996</v>
      </c>
      <c r="K66" s="33"/>
      <c r="L66" s="33"/>
      <c r="M66" s="33">
        <f t="shared" si="0"/>
        <v>9573.8760000000002</v>
      </c>
      <c r="N66" s="36">
        <f t="shared" si="24"/>
        <v>47.86936</v>
      </c>
      <c r="O66" s="33">
        <v>130.47</v>
      </c>
      <c r="P66" s="33">
        <v>362.27</v>
      </c>
      <c r="Q66" s="33"/>
      <c r="R66" s="33">
        <v>50</v>
      </c>
      <c r="S66" s="33"/>
      <c r="T66" s="33"/>
      <c r="U66" s="33"/>
      <c r="V66" s="1">
        <f t="shared" si="18"/>
        <v>50</v>
      </c>
      <c r="W66" s="36">
        <f t="shared" si="19"/>
        <v>590.60935999999992</v>
      </c>
      <c r="X66" s="40">
        <f t="shared" si="20"/>
        <v>8983.2666399999998</v>
      </c>
      <c r="Y66" s="42"/>
    </row>
    <row r="67" spans="1:25" ht="27.95" customHeight="1" x14ac:dyDescent="0.25">
      <c r="A67" s="37">
        <f t="shared" si="23"/>
        <v>47</v>
      </c>
      <c r="B67" s="30" t="s">
        <v>121</v>
      </c>
      <c r="C67" s="38" t="s">
        <v>122</v>
      </c>
      <c r="D67" s="5">
        <v>314.93</v>
      </c>
      <c r="E67" s="39">
        <f t="shared" si="21"/>
        <v>362.38995100000005</v>
      </c>
      <c r="F67" s="39">
        <f t="shared" si="17"/>
        <v>362.38995100000005</v>
      </c>
      <c r="G67" s="34">
        <v>15.2</v>
      </c>
      <c r="H67" s="34">
        <v>15.2</v>
      </c>
      <c r="I67" s="33">
        <f t="shared" si="22"/>
        <v>4786.9359999999997</v>
      </c>
      <c r="J67" s="33">
        <v>4786.9399999999996</v>
      </c>
      <c r="K67" s="33"/>
      <c r="L67" s="33"/>
      <c r="M67" s="33">
        <f t="shared" si="0"/>
        <v>9573.8760000000002</v>
      </c>
      <c r="N67" s="36">
        <f t="shared" si="24"/>
        <v>47.86936</v>
      </c>
      <c r="O67" s="33">
        <v>130.47</v>
      </c>
      <c r="P67" s="33">
        <v>362.27</v>
      </c>
      <c r="Q67" s="33"/>
      <c r="R67" s="33">
        <v>50</v>
      </c>
      <c r="S67" s="33"/>
      <c r="T67" s="33"/>
      <c r="U67" s="33"/>
      <c r="V67" s="1">
        <f t="shared" si="18"/>
        <v>50</v>
      </c>
      <c r="W67" s="36">
        <f t="shared" si="19"/>
        <v>590.60935999999992</v>
      </c>
      <c r="X67" s="40">
        <f t="shared" si="20"/>
        <v>8983.2666399999998</v>
      </c>
      <c r="Y67" s="42"/>
    </row>
    <row r="68" spans="1:25" ht="27.95" customHeight="1" x14ac:dyDescent="0.25">
      <c r="A68" s="37">
        <f t="shared" si="23"/>
        <v>48</v>
      </c>
      <c r="B68" s="30" t="s">
        <v>123</v>
      </c>
      <c r="C68" s="38" t="s">
        <v>124</v>
      </c>
      <c r="D68" s="5">
        <v>314.93</v>
      </c>
      <c r="E68" s="39">
        <f t="shared" si="21"/>
        <v>362.38995100000005</v>
      </c>
      <c r="F68" s="39">
        <f t="shared" si="17"/>
        <v>362.38995100000005</v>
      </c>
      <c r="G68" s="34">
        <v>15.2</v>
      </c>
      <c r="H68" s="34">
        <v>15.2</v>
      </c>
      <c r="I68" s="33">
        <f t="shared" si="22"/>
        <v>4786.9359999999997</v>
      </c>
      <c r="J68" s="33">
        <v>4786.9399999999996</v>
      </c>
      <c r="K68" s="33"/>
      <c r="L68" s="33"/>
      <c r="M68" s="33">
        <f t="shared" si="0"/>
        <v>9573.8760000000002</v>
      </c>
      <c r="N68" s="36">
        <f t="shared" si="24"/>
        <v>47.86936</v>
      </c>
      <c r="O68" s="33">
        <v>130.47</v>
      </c>
      <c r="P68" s="33">
        <v>362.27</v>
      </c>
      <c r="Q68" s="33"/>
      <c r="R68" s="33">
        <v>50</v>
      </c>
      <c r="S68" s="33"/>
      <c r="T68" s="33"/>
      <c r="U68" s="33"/>
      <c r="V68" s="1">
        <f t="shared" si="18"/>
        <v>50</v>
      </c>
      <c r="W68" s="36">
        <f t="shared" si="19"/>
        <v>590.60935999999992</v>
      </c>
      <c r="X68" s="40">
        <f t="shared" si="20"/>
        <v>8983.2666399999998</v>
      </c>
      <c r="Y68" s="42"/>
    </row>
    <row r="69" spans="1:25" ht="27.95" customHeight="1" x14ac:dyDescent="0.25">
      <c r="A69" s="37">
        <f t="shared" si="23"/>
        <v>49</v>
      </c>
      <c r="B69" s="30" t="s">
        <v>125</v>
      </c>
      <c r="C69" s="38" t="s">
        <v>126</v>
      </c>
      <c r="D69" s="5">
        <v>373.6</v>
      </c>
      <c r="E69" s="39">
        <f t="shared" si="21"/>
        <v>429.90152000000006</v>
      </c>
      <c r="F69" s="39">
        <f t="shared" si="17"/>
        <v>429.90152000000006</v>
      </c>
      <c r="G69" s="34">
        <v>15.2</v>
      </c>
      <c r="H69" s="34">
        <v>15.2</v>
      </c>
      <c r="I69" s="33">
        <f t="shared" si="22"/>
        <v>5678.72</v>
      </c>
      <c r="J69" s="33">
        <v>5678.72</v>
      </c>
      <c r="K69" s="33"/>
      <c r="L69" s="33"/>
      <c r="M69" s="33">
        <f t="shared" si="0"/>
        <v>11357.44</v>
      </c>
      <c r="N69" s="36">
        <f t="shared" si="24"/>
        <v>56.787200000000006</v>
      </c>
      <c r="O69" s="33">
        <v>158.58000000000001</v>
      </c>
      <c r="P69" s="33">
        <v>465.17</v>
      </c>
      <c r="Q69" s="33"/>
      <c r="R69" s="33">
        <v>50</v>
      </c>
      <c r="S69" s="33"/>
      <c r="T69" s="33"/>
      <c r="U69" s="33"/>
      <c r="V69" s="1">
        <f t="shared" si="18"/>
        <v>50</v>
      </c>
      <c r="W69" s="36">
        <f t="shared" si="19"/>
        <v>730.53719999999998</v>
      </c>
      <c r="X69" s="40">
        <f t="shared" si="20"/>
        <v>10626.9028</v>
      </c>
      <c r="Y69" s="42"/>
    </row>
    <row r="70" spans="1:25" ht="27.95" customHeight="1" x14ac:dyDescent="0.25">
      <c r="A70" s="37">
        <f t="shared" si="23"/>
        <v>50</v>
      </c>
      <c r="B70" s="30" t="s">
        <v>127</v>
      </c>
      <c r="C70" s="49" t="s">
        <v>128</v>
      </c>
      <c r="D70" s="5">
        <v>373.6</v>
      </c>
      <c r="E70" s="39">
        <f t="shared" si="21"/>
        <v>429.90152000000006</v>
      </c>
      <c r="F70" s="39">
        <f t="shared" si="17"/>
        <v>429.90152000000006</v>
      </c>
      <c r="G70" s="34">
        <v>15.2</v>
      </c>
      <c r="H70" s="34">
        <v>15.2</v>
      </c>
      <c r="I70" s="33">
        <f t="shared" si="22"/>
        <v>5678.72</v>
      </c>
      <c r="J70" s="33">
        <v>5678.72</v>
      </c>
      <c r="K70" s="33"/>
      <c r="L70" s="33"/>
      <c r="M70" s="33">
        <f t="shared" si="0"/>
        <v>11357.44</v>
      </c>
      <c r="N70" s="36">
        <f t="shared" si="24"/>
        <v>56.787200000000006</v>
      </c>
      <c r="O70" s="33">
        <v>158.58000000000001</v>
      </c>
      <c r="P70" s="33">
        <v>465.17</v>
      </c>
      <c r="Q70" s="33"/>
      <c r="R70" s="33">
        <v>50</v>
      </c>
      <c r="S70" s="33"/>
      <c r="T70" s="33"/>
      <c r="U70" s="33"/>
      <c r="V70" s="1">
        <f t="shared" si="18"/>
        <v>50</v>
      </c>
      <c r="W70" s="36">
        <f t="shared" si="19"/>
        <v>730.53719999999998</v>
      </c>
      <c r="X70" s="40">
        <f t="shared" si="20"/>
        <v>10626.9028</v>
      </c>
      <c r="Y70" s="42"/>
    </row>
    <row r="71" spans="1:25" ht="27.95" customHeight="1" x14ac:dyDescent="0.25">
      <c r="A71" s="37">
        <f t="shared" si="23"/>
        <v>51</v>
      </c>
      <c r="B71" s="30" t="s">
        <v>129</v>
      </c>
      <c r="C71" s="38" t="s">
        <v>130</v>
      </c>
      <c r="D71" s="5">
        <v>373.6</v>
      </c>
      <c r="E71" s="39">
        <f t="shared" si="21"/>
        <v>429.90152000000006</v>
      </c>
      <c r="F71" s="39">
        <f t="shared" si="17"/>
        <v>429.90152000000006</v>
      </c>
      <c r="G71" s="34">
        <v>15.2</v>
      </c>
      <c r="H71" s="34">
        <v>15.2</v>
      </c>
      <c r="I71" s="33">
        <f t="shared" si="22"/>
        <v>5678.72</v>
      </c>
      <c r="J71" s="33">
        <v>5678.72</v>
      </c>
      <c r="K71" s="33">
        <v>884</v>
      </c>
      <c r="L71" s="33"/>
      <c r="M71" s="33">
        <f t="shared" si="0"/>
        <v>12241.44</v>
      </c>
      <c r="N71" s="36">
        <f t="shared" si="24"/>
        <v>56.787200000000006</v>
      </c>
      <c r="O71" s="33">
        <v>158.58000000000001</v>
      </c>
      <c r="P71" s="33">
        <v>465.17</v>
      </c>
      <c r="Q71" s="33"/>
      <c r="R71" s="33">
        <v>50</v>
      </c>
      <c r="S71" s="33"/>
      <c r="T71" s="33"/>
      <c r="U71" s="33"/>
      <c r="V71" s="1">
        <f t="shared" si="18"/>
        <v>50</v>
      </c>
      <c r="W71" s="36">
        <f t="shared" si="19"/>
        <v>730.53719999999998</v>
      </c>
      <c r="X71" s="40">
        <f t="shared" si="20"/>
        <v>11510.9028</v>
      </c>
      <c r="Y71" s="42"/>
    </row>
    <row r="72" spans="1:25" ht="27.95" customHeight="1" x14ac:dyDescent="0.25">
      <c r="A72" s="37">
        <f>A71+1</f>
        <v>52</v>
      </c>
      <c r="B72" s="30" t="s">
        <v>338</v>
      </c>
      <c r="C72" s="38" t="s">
        <v>336</v>
      </c>
      <c r="D72" s="5">
        <v>373.6</v>
      </c>
      <c r="E72" s="39">
        <f t="shared" si="21"/>
        <v>429.90152000000006</v>
      </c>
      <c r="F72" s="39">
        <f t="shared" si="17"/>
        <v>429.90152000000006</v>
      </c>
      <c r="G72" s="34">
        <v>15.2</v>
      </c>
      <c r="H72" s="34">
        <v>15.2</v>
      </c>
      <c r="I72" s="33">
        <f t="shared" si="22"/>
        <v>5678.72</v>
      </c>
      <c r="J72" s="33">
        <v>5678.72</v>
      </c>
      <c r="K72" s="33"/>
      <c r="L72" s="33"/>
      <c r="M72" s="33">
        <f t="shared" si="0"/>
        <v>11357.44</v>
      </c>
      <c r="N72" s="36">
        <f t="shared" si="24"/>
        <v>56.787200000000006</v>
      </c>
      <c r="O72" s="33">
        <v>158.58000000000001</v>
      </c>
      <c r="P72" s="33">
        <v>465.17</v>
      </c>
      <c r="Q72" s="33"/>
      <c r="R72" s="33">
        <v>50</v>
      </c>
      <c r="S72" s="33"/>
      <c r="T72" s="33"/>
      <c r="U72" s="33"/>
      <c r="V72" s="1">
        <f t="shared" si="18"/>
        <v>50</v>
      </c>
      <c r="W72" s="36">
        <f t="shared" si="19"/>
        <v>730.53719999999998</v>
      </c>
      <c r="X72" s="40">
        <f t="shared" si="20"/>
        <v>10626.9028</v>
      </c>
      <c r="Y72" s="42"/>
    </row>
    <row r="73" spans="1:25" ht="27.95" customHeight="1" x14ac:dyDescent="0.25">
      <c r="A73" s="37">
        <f>A72+1</f>
        <v>53</v>
      </c>
      <c r="B73" s="30" t="s">
        <v>131</v>
      </c>
      <c r="C73" s="38" t="s">
        <v>132</v>
      </c>
      <c r="D73" s="5">
        <v>289.95</v>
      </c>
      <c r="E73" s="39">
        <f t="shared" si="21"/>
        <v>333.645465</v>
      </c>
      <c r="F73" s="39">
        <f t="shared" si="17"/>
        <v>333.645465</v>
      </c>
      <c r="G73" s="34">
        <v>15.2</v>
      </c>
      <c r="H73" s="34">
        <v>15.2</v>
      </c>
      <c r="I73" s="33">
        <f t="shared" si="22"/>
        <v>4407.24</v>
      </c>
      <c r="J73" s="33">
        <v>4407.24</v>
      </c>
      <c r="K73" s="33"/>
      <c r="L73" s="33"/>
      <c r="M73" s="33">
        <f t="shared" si="0"/>
        <v>8814.48</v>
      </c>
      <c r="N73" s="36">
        <f t="shared" si="24"/>
        <v>44.072400000000002</v>
      </c>
      <c r="O73" s="33">
        <v>118.86</v>
      </c>
      <c r="P73" s="33">
        <v>112.27</v>
      </c>
      <c r="Q73" s="33"/>
      <c r="R73" s="33">
        <v>50</v>
      </c>
      <c r="S73" s="33"/>
      <c r="T73" s="33"/>
      <c r="U73" s="33"/>
      <c r="V73" s="1">
        <f t="shared" si="18"/>
        <v>50</v>
      </c>
      <c r="W73" s="36">
        <f t="shared" si="19"/>
        <v>325.20240000000001</v>
      </c>
      <c r="X73" s="40">
        <f t="shared" si="20"/>
        <v>8489.2775999999994</v>
      </c>
      <c r="Y73" s="43"/>
    </row>
    <row r="74" spans="1:25" ht="27.95" customHeight="1" x14ac:dyDescent="0.25">
      <c r="A74" s="37"/>
      <c r="B74" s="30"/>
      <c r="C74" s="31" t="s">
        <v>133</v>
      </c>
      <c r="D74" s="5"/>
      <c r="E74" s="39"/>
      <c r="F74" s="39"/>
      <c r="G74" s="34"/>
      <c r="H74" s="34"/>
      <c r="I74" s="33"/>
      <c r="J74" s="33"/>
      <c r="K74" s="33"/>
      <c r="L74" s="33"/>
      <c r="M74" s="33"/>
      <c r="N74" s="36"/>
      <c r="O74" s="33"/>
      <c r="P74" s="33"/>
      <c r="Q74" s="33"/>
      <c r="R74" s="33"/>
      <c r="S74" s="33"/>
      <c r="T74" s="33"/>
      <c r="U74" s="33"/>
      <c r="V74" s="1"/>
      <c r="W74" s="36"/>
      <c r="X74" s="40"/>
    </row>
    <row r="75" spans="1:25" ht="27.95" customHeight="1" x14ac:dyDescent="0.25">
      <c r="A75" s="37">
        <f>A73+1</f>
        <v>54</v>
      </c>
      <c r="B75" s="30" t="s">
        <v>136</v>
      </c>
      <c r="C75" s="38" t="s">
        <v>137</v>
      </c>
      <c r="D75" s="5">
        <v>314.93</v>
      </c>
      <c r="E75" s="39">
        <f t="shared" ref="E75:E82" si="25">D75*1.1507</f>
        <v>362.38995100000005</v>
      </c>
      <c r="F75" s="39">
        <f t="shared" ref="F75:F81" si="26">E75</f>
        <v>362.38995100000005</v>
      </c>
      <c r="G75" s="34">
        <v>15.2</v>
      </c>
      <c r="H75" s="34">
        <v>15.2</v>
      </c>
      <c r="I75" s="33">
        <f t="shared" ref="I75:I82" si="27">D75*H75</f>
        <v>4786.9359999999997</v>
      </c>
      <c r="J75" s="33">
        <v>4786.9399999999996</v>
      </c>
      <c r="K75" s="33"/>
      <c r="L75" s="33"/>
      <c r="M75" s="33">
        <f t="shared" si="0"/>
        <v>9573.8760000000002</v>
      </c>
      <c r="N75" s="36">
        <f t="shared" ref="N75:N82" si="28">I75*1%</f>
        <v>47.86936</v>
      </c>
      <c r="O75" s="33">
        <v>130.47</v>
      </c>
      <c r="P75" s="33">
        <v>362.27</v>
      </c>
      <c r="Q75" s="33"/>
      <c r="R75" s="33">
        <v>20</v>
      </c>
      <c r="S75" s="33">
        <f>I75*5%</f>
        <v>239.3468</v>
      </c>
      <c r="T75" s="33"/>
      <c r="U75" s="33"/>
      <c r="V75" s="1">
        <f t="shared" ref="V75:V82" si="29">SUM(Q75+R75+S75+T75+U75)</f>
        <v>259.34680000000003</v>
      </c>
      <c r="W75" s="36">
        <f t="shared" ref="W75:W82" si="30">N75+O75+P75+Q75+R75+S75+T75+U75</f>
        <v>799.95615999999995</v>
      </c>
      <c r="X75" s="40">
        <f t="shared" ref="X75:X82" si="31">M75-W75</f>
        <v>8773.9198400000005</v>
      </c>
      <c r="Y75" s="42"/>
    </row>
    <row r="76" spans="1:25" ht="27.95" customHeight="1" x14ac:dyDescent="0.25">
      <c r="A76" s="37">
        <f t="shared" ref="A76:A81" si="32">A75+1</f>
        <v>55</v>
      </c>
      <c r="B76" s="30" t="s">
        <v>138</v>
      </c>
      <c r="C76" s="38" t="s">
        <v>139</v>
      </c>
      <c r="D76" s="5">
        <v>314.93</v>
      </c>
      <c r="E76" s="39">
        <f t="shared" si="25"/>
        <v>362.38995100000005</v>
      </c>
      <c r="F76" s="39">
        <f t="shared" si="26"/>
        <v>362.38995100000005</v>
      </c>
      <c r="G76" s="34">
        <v>15.2</v>
      </c>
      <c r="H76" s="34">
        <v>15.2</v>
      </c>
      <c r="I76" s="33">
        <f t="shared" si="27"/>
        <v>4786.9359999999997</v>
      </c>
      <c r="J76" s="33">
        <v>0</v>
      </c>
      <c r="K76" s="33"/>
      <c r="L76" s="33"/>
      <c r="M76" s="33">
        <f t="shared" ref="M76:M140" si="33">I76+J76+K76+L76</f>
        <v>4786.9359999999997</v>
      </c>
      <c r="N76" s="36">
        <f t="shared" si="28"/>
        <v>47.86936</v>
      </c>
      <c r="O76" s="33"/>
      <c r="P76" s="33">
        <v>362.27</v>
      </c>
      <c r="Q76" s="33"/>
      <c r="R76" s="33">
        <v>20</v>
      </c>
      <c r="S76" s="33">
        <f>I76*5%</f>
        <v>239.3468</v>
      </c>
      <c r="T76" s="33"/>
      <c r="U76" s="33"/>
      <c r="V76" s="1">
        <f t="shared" si="29"/>
        <v>259.34680000000003</v>
      </c>
      <c r="W76" s="36">
        <f t="shared" si="30"/>
        <v>669.48616000000004</v>
      </c>
      <c r="X76" s="40">
        <f t="shared" si="31"/>
        <v>4117.4498399999993</v>
      </c>
      <c r="Y76" s="42"/>
    </row>
    <row r="77" spans="1:25" ht="27.95" customHeight="1" x14ac:dyDescent="0.25">
      <c r="A77" s="37">
        <f t="shared" si="32"/>
        <v>56</v>
      </c>
      <c r="B77" s="37" t="s">
        <v>140</v>
      </c>
      <c r="C77" s="46" t="s">
        <v>141</v>
      </c>
      <c r="D77" s="5">
        <v>314.93</v>
      </c>
      <c r="E77" s="39">
        <f t="shared" si="25"/>
        <v>362.38995100000005</v>
      </c>
      <c r="F77" s="39">
        <f t="shared" si="26"/>
        <v>362.38995100000005</v>
      </c>
      <c r="G77" s="37">
        <v>15.2</v>
      </c>
      <c r="H77" s="34">
        <v>15.2</v>
      </c>
      <c r="I77" s="33">
        <f t="shared" si="27"/>
        <v>4786.9359999999997</v>
      </c>
      <c r="J77" s="33">
        <v>4786.9399999999996</v>
      </c>
      <c r="K77" s="33"/>
      <c r="L77" s="33"/>
      <c r="M77" s="33">
        <f t="shared" si="33"/>
        <v>9573.8760000000002</v>
      </c>
      <c r="N77" s="36">
        <f t="shared" si="28"/>
        <v>47.86936</v>
      </c>
      <c r="O77" s="33">
        <v>130.47</v>
      </c>
      <c r="P77" s="33">
        <v>362.27</v>
      </c>
      <c r="Q77" s="33"/>
      <c r="R77" s="33">
        <v>20</v>
      </c>
      <c r="S77" s="33">
        <f>I77*5%</f>
        <v>239.3468</v>
      </c>
      <c r="T77" s="33"/>
      <c r="U77" s="33"/>
      <c r="V77" s="1">
        <f t="shared" si="29"/>
        <v>259.34680000000003</v>
      </c>
      <c r="W77" s="36">
        <f t="shared" si="30"/>
        <v>799.95615999999995</v>
      </c>
      <c r="X77" s="40">
        <f t="shared" si="31"/>
        <v>8773.9198400000005</v>
      </c>
      <c r="Y77" s="42"/>
    </row>
    <row r="78" spans="1:25" ht="27.95" customHeight="1" x14ac:dyDescent="0.25">
      <c r="A78" s="37">
        <f t="shared" si="32"/>
        <v>57</v>
      </c>
      <c r="B78" s="30" t="s">
        <v>142</v>
      </c>
      <c r="C78" s="38" t="s">
        <v>143</v>
      </c>
      <c r="D78" s="5">
        <v>314.93</v>
      </c>
      <c r="E78" s="39">
        <f t="shared" si="25"/>
        <v>362.38995100000005</v>
      </c>
      <c r="F78" s="39">
        <f t="shared" si="26"/>
        <v>362.38995100000005</v>
      </c>
      <c r="G78" s="34">
        <v>15.2</v>
      </c>
      <c r="H78" s="34">
        <v>15.2</v>
      </c>
      <c r="I78" s="33">
        <f t="shared" si="27"/>
        <v>4786.9359999999997</v>
      </c>
      <c r="J78" s="33">
        <v>4786.9399999999996</v>
      </c>
      <c r="K78" s="33"/>
      <c r="L78" s="33"/>
      <c r="M78" s="33">
        <f t="shared" si="33"/>
        <v>9573.8760000000002</v>
      </c>
      <c r="N78" s="36">
        <f t="shared" si="28"/>
        <v>47.86936</v>
      </c>
      <c r="O78" s="33">
        <v>130.47</v>
      </c>
      <c r="P78" s="33">
        <v>362.27</v>
      </c>
      <c r="Q78" s="33"/>
      <c r="R78" s="33">
        <v>50</v>
      </c>
      <c r="S78" s="33"/>
      <c r="T78" s="33"/>
      <c r="U78" s="33"/>
      <c r="V78" s="1">
        <f t="shared" si="29"/>
        <v>50</v>
      </c>
      <c r="W78" s="36">
        <f t="shared" si="30"/>
        <v>590.60935999999992</v>
      </c>
      <c r="X78" s="40">
        <f t="shared" si="31"/>
        <v>8983.2666399999998</v>
      </c>
      <c r="Y78" s="42"/>
    </row>
    <row r="79" spans="1:25" ht="27.95" customHeight="1" x14ac:dyDescent="0.25">
      <c r="A79" s="37">
        <f t="shared" si="32"/>
        <v>58</v>
      </c>
      <c r="B79" s="30" t="s">
        <v>144</v>
      </c>
      <c r="C79" s="38" t="s">
        <v>145</v>
      </c>
      <c r="D79" s="5">
        <v>314.93</v>
      </c>
      <c r="E79" s="39">
        <f t="shared" si="25"/>
        <v>362.38995100000005</v>
      </c>
      <c r="F79" s="39">
        <f t="shared" si="26"/>
        <v>362.38995100000005</v>
      </c>
      <c r="G79" s="34">
        <v>15.2</v>
      </c>
      <c r="H79" s="34">
        <v>15.2</v>
      </c>
      <c r="I79" s="33">
        <f t="shared" si="27"/>
        <v>4786.9359999999997</v>
      </c>
      <c r="J79" s="33">
        <v>4786.9399999999996</v>
      </c>
      <c r="K79" s="33"/>
      <c r="L79" s="33"/>
      <c r="M79" s="33">
        <f t="shared" si="33"/>
        <v>9573.8760000000002</v>
      </c>
      <c r="N79" s="36">
        <f t="shared" si="28"/>
        <v>47.86936</v>
      </c>
      <c r="O79" s="33">
        <v>130.47</v>
      </c>
      <c r="P79" s="33">
        <v>362.27</v>
      </c>
      <c r="Q79" s="33"/>
      <c r="R79" s="33">
        <v>50</v>
      </c>
      <c r="S79" s="33"/>
      <c r="T79" s="33"/>
      <c r="U79" s="33"/>
      <c r="V79" s="1">
        <f t="shared" si="29"/>
        <v>50</v>
      </c>
      <c r="W79" s="36">
        <f t="shared" si="30"/>
        <v>590.60935999999992</v>
      </c>
      <c r="X79" s="40">
        <f t="shared" si="31"/>
        <v>8983.2666399999998</v>
      </c>
      <c r="Y79" s="42"/>
    </row>
    <row r="80" spans="1:25" ht="27.95" customHeight="1" x14ac:dyDescent="0.25">
      <c r="A80" s="37">
        <f t="shared" si="32"/>
        <v>59</v>
      </c>
      <c r="B80" s="30" t="s">
        <v>161</v>
      </c>
      <c r="C80" s="38" t="s">
        <v>162</v>
      </c>
      <c r="D80" s="5">
        <v>314.93</v>
      </c>
      <c r="E80" s="39">
        <f t="shared" si="25"/>
        <v>362.38995100000005</v>
      </c>
      <c r="F80" s="39">
        <f t="shared" si="26"/>
        <v>362.38995100000005</v>
      </c>
      <c r="G80" s="34">
        <v>15.2</v>
      </c>
      <c r="H80" s="34">
        <v>15.2</v>
      </c>
      <c r="I80" s="33">
        <f t="shared" si="27"/>
        <v>4786.9359999999997</v>
      </c>
      <c r="J80" s="33">
        <v>4786.9399999999996</v>
      </c>
      <c r="K80" s="33"/>
      <c r="L80" s="33"/>
      <c r="M80" s="33">
        <f t="shared" si="33"/>
        <v>9573.8760000000002</v>
      </c>
      <c r="N80" s="36">
        <f t="shared" si="28"/>
        <v>47.86936</v>
      </c>
      <c r="O80" s="33">
        <v>130.47</v>
      </c>
      <c r="P80" s="33">
        <v>362.27</v>
      </c>
      <c r="Q80" s="33"/>
      <c r="R80" s="33">
        <v>50</v>
      </c>
      <c r="S80" s="33"/>
      <c r="T80" s="33"/>
      <c r="U80" s="33"/>
      <c r="V80" s="1">
        <f t="shared" si="29"/>
        <v>50</v>
      </c>
      <c r="W80" s="36">
        <f t="shared" si="30"/>
        <v>590.60935999999992</v>
      </c>
      <c r="X80" s="40">
        <f t="shared" si="31"/>
        <v>8983.2666399999998</v>
      </c>
      <c r="Y80" s="42"/>
    </row>
    <row r="81" spans="1:25" ht="27.95" customHeight="1" x14ac:dyDescent="0.25">
      <c r="A81" s="37">
        <f t="shared" si="32"/>
        <v>60</v>
      </c>
      <c r="B81" s="30" t="s">
        <v>146</v>
      </c>
      <c r="C81" s="38" t="s">
        <v>147</v>
      </c>
      <c r="D81" s="5">
        <v>429.07</v>
      </c>
      <c r="E81" s="39">
        <f t="shared" si="25"/>
        <v>493.73084900000003</v>
      </c>
      <c r="F81" s="39">
        <f t="shared" si="26"/>
        <v>493.73084900000003</v>
      </c>
      <c r="G81" s="34">
        <v>15.2</v>
      </c>
      <c r="H81" s="34">
        <v>15.2</v>
      </c>
      <c r="I81" s="33">
        <f t="shared" si="27"/>
        <v>6521.8639999999996</v>
      </c>
      <c r="J81" s="33">
        <v>6521.86</v>
      </c>
      <c r="K81" s="33"/>
      <c r="L81" s="33"/>
      <c r="M81" s="33">
        <f t="shared" si="33"/>
        <v>13043.723999999998</v>
      </c>
      <c r="N81" s="36">
        <f t="shared" si="28"/>
        <v>65.218639999999994</v>
      </c>
      <c r="O81" s="33"/>
      <c r="P81" s="33">
        <v>601.11</v>
      </c>
      <c r="Q81" s="33"/>
      <c r="R81" s="33">
        <v>20</v>
      </c>
      <c r="S81" s="33">
        <f>I81*5%</f>
        <v>326.09320000000002</v>
      </c>
      <c r="T81" s="33">
        <v>6521.86</v>
      </c>
      <c r="U81" s="33">
        <v>1725</v>
      </c>
      <c r="V81" s="1">
        <f t="shared" si="29"/>
        <v>8592.9531999999999</v>
      </c>
      <c r="W81" s="36">
        <f t="shared" si="30"/>
        <v>9259.2818399999996</v>
      </c>
      <c r="X81" s="40">
        <f t="shared" si="31"/>
        <v>3784.4421599999987</v>
      </c>
      <c r="Y81" s="42"/>
    </row>
    <row r="82" spans="1:25" ht="27.75" customHeight="1" x14ac:dyDescent="0.25">
      <c r="A82" s="37">
        <f>A81+1</f>
        <v>61</v>
      </c>
      <c r="B82" s="30" t="s">
        <v>202</v>
      </c>
      <c r="C82" s="46" t="s">
        <v>203</v>
      </c>
      <c r="D82" s="5">
        <v>314.93</v>
      </c>
      <c r="E82" s="39">
        <f t="shared" si="25"/>
        <v>362.38995100000005</v>
      </c>
      <c r="F82" s="39">
        <f>E82</f>
        <v>362.38995100000005</v>
      </c>
      <c r="G82" s="34">
        <v>15.2</v>
      </c>
      <c r="H82" s="34">
        <v>15.2</v>
      </c>
      <c r="I82" s="33">
        <f t="shared" si="27"/>
        <v>4786.9359999999997</v>
      </c>
      <c r="J82" s="33">
        <v>4786.9399999999996</v>
      </c>
      <c r="K82" s="33"/>
      <c r="L82" s="33"/>
      <c r="M82" s="33">
        <f t="shared" si="33"/>
        <v>9573.8760000000002</v>
      </c>
      <c r="N82" s="36">
        <f t="shared" si="28"/>
        <v>47.86936</v>
      </c>
      <c r="O82" s="33">
        <v>130.47</v>
      </c>
      <c r="P82" s="61">
        <v>124.77</v>
      </c>
      <c r="Q82" s="33"/>
      <c r="R82" s="33">
        <v>50</v>
      </c>
      <c r="S82" s="33"/>
      <c r="T82" s="33"/>
      <c r="U82" s="33"/>
      <c r="V82" s="1">
        <f t="shared" si="29"/>
        <v>50</v>
      </c>
      <c r="W82" s="36">
        <f t="shared" si="30"/>
        <v>353.10935999999998</v>
      </c>
      <c r="X82" s="40">
        <f t="shared" si="31"/>
        <v>9220.7666399999998</v>
      </c>
      <c r="Y82" s="42"/>
    </row>
    <row r="83" spans="1:25" ht="27.75" customHeight="1" x14ac:dyDescent="0.25">
      <c r="A83" s="37"/>
      <c r="B83" s="30"/>
      <c r="C83" s="46"/>
      <c r="D83" s="5"/>
      <c r="E83" s="39"/>
      <c r="F83" s="39"/>
      <c r="G83" s="34"/>
      <c r="H83" s="34"/>
      <c r="I83" s="33"/>
      <c r="J83" s="33"/>
      <c r="K83" s="33"/>
      <c r="L83" s="33"/>
      <c r="M83" s="33"/>
      <c r="N83" s="36"/>
      <c r="O83" s="33"/>
      <c r="P83" s="61"/>
      <c r="Q83" s="33"/>
      <c r="R83" s="33"/>
      <c r="S83" s="33"/>
      <c r="T83" s="33"/>
      <c r="U83" s="33"/>
      <c r="V83" s="1"/>
      <c r="W83" s="36"/>
      <c r="X83" s="40"/>
    </row>
    <row r="84" spans="1:25" ht="27.75" customHeight="1" x14ac:dyDescent="0.25">
      <c r="A84" s="37"/>
      <c r="B84" s="37"/>
      <c r="C84" s="51" t="s">
        <v>148</v>
      </c>
      <c r="D84" s="5"/>
      <c r="E84" s="39"/>
      <c r="F84" s="39"/>
      <c r="G84" s="52"/>
      <c r="H84" s="34"/>
      <c r="I84" s="53"/>
      <c r="J84" s="33"/>
      <c r="K84" s="53"/>
      <c r="L84" s="53"/>
      <c r="M84" s="33"/>
      <c r="N84" s="36"/>
      <c r="O84" s="33"/>
      <c r="P84" s="33"/>
      <c r="Q84" s="33"/>
      <c r="R84" s="33"/>
      <c r="S84" s="33"/>
      <c r="T84" s="33"/>
      <c r="U84" s="33"/>
      <c r="V84" s="1"/>
      <c r="W84" s="36"/>
      <c r="X84" s="40"/>
    </row>
    <row r="85" spans="1:25" ht="27.95" customHeight="1" x14ac:dyDescent="0.25">
      <c r="A85" s="37">
        <f>A82+1</f>
        <v>62</v>
      </c>
      <c r="B85" s="37" t="s">
        <v>337</v>
      </c>
      <c r="C85" s="39" t="s">
        <v>335</v>
      </c>
      <c r="D85" s="5">
        <v>476.97</v>
      </c>
      <c r="E85" s="39">
        <f>D85*1.1507</f>
        <v>548.84937900000011</v>
      </c>
      <c r="F85" s="39">
        <f>E85</f>
        <v>548.84937900000011</v>
      </c>
      <c r="G85" s="54">
        <v>15.2</v>
      </c>
      <c r="H85" s="34">
        <v>15.2</v>
      </c>
      <c r="I85" s="33">
        <f>D85*H85</f>
        <v>7249.9440000000004</v>
      </c>
      <c r="J85" s="33">
        <v>7249.94</v>
      </c>
      <c r="K85" s="33">
        <v>884</v>
      </c>
      <c r="L85" s="33"/>
      <c r="M85" s="33">
        <f t="shared" si="33"/>
        <v>15383.884</v>
      </c>
      <c r="N85" s="36"/>
      <c r="O85" s="33">
        <v>208.09</v>
      </c>
      <c r="P85" s="33">
        <v>731.58</v>
      </c>
      <c r="Q85" s="33"/>
      <c r="R85" s="33"/>
      <c r="S85" s="33"/>
      <c r="T85" s="33"/>
      <c r="U85" s="33"/>
      <c r="V85" s="1">
        <f>SUM(Q85+R85+S85+T85+U85)</f>
        <v>0</v>
      </c>
      <c r="W85" s="36">
        <f>N85+O85+P85+Q85+R85+S85+T85+U85</f>
        <v>939.67000000000007</v>
      </c>
      <c r="X85" s="40">
        <f>M85-W85</f>
        <v>14444.214</v>
      </c>
      <c r="Y85" s="42"/>
    </row>
    <row r="86" spans="1:25" ht="27.95" customHeight="1" x14ac:dyDescent="0.25">
      <c r="A86" s="37">
        <f>A85+1</f>
        <v>63</v>
      </c>
      <c r="B86" s="37" t="s">
        <v>149</v>
      </c>
      <c r="C86" s="39" t="s">
        <v>150</v>
      </c>
      <c r="D86" s="5">
        <v>405.6</v>
      </c>
      <c r="E86" s="39">
        <f>D86*1.1507</f>
        <v>466.72392000000002</v>
      </c>
      <c r="F86" s="39">
        <f>E86</f>
        <v>466.72392000000002</v>
      </c>
      <c r="G86" s="54">
        <v>15.2</v>
      </c>
      <c r="H86" s="34">
        <v>15.2</v>
      </c>
      <c r="I86" s="33">
        <f>D86*H86</f>
        <v>6165.12</v>
      </c>
      <c r="J86" s="33">
        <v>6165.12</v>
      </c>
      <c r="K86" s="33"/>
      <c r="L86" s="33"/>
      <c r="M86" s="33">
        <f t="shared" si="33"/>
        <v>12330.24</v>
      </c>
      <c r="N86" s="36">
        <f>I86*1%</f>
        <v>61.651200000000003</v>
      </c>
      <c r="O86" s="33">
        <v>173.91</v>
      </c>
      <c r="P86" s="33">
        <v>542.99</v>
      </c>
      <c r="Q86" s="33"/>
      <c r="R86" s="33">
        <v>50</v>
      </c>
      <c r="S86" s="33"/>
      <c r="T86" s="33"/>
      <c r="U86" s="33"/>
      <c r="V86" s="1">
        <f>SUM(Q86+R86+S86+T86+U86)</f>
        <v>50</v>
      </c>
      <c r="W86" s="36">
        <f>N86+O86+P86+Q86+R86+S86+T86+U86</f>
        <v>828.55119999999999</v>
      </c>
      <c r="X86" s="40">
        <f>M86-W86</f>
        <v>11501.6888</v>
      </c>
      <c r="Y86" s="42"/>
    </row>
    <row r="87" spans="1:25" ht="27.95" customHeight="1" x14ac:dyDescent="0.25">
      <c r="A87" s="37">
        <f>A86+1</f>
        <v>64</v>
      </c>
      <c r="B87" s="30" t="s">
        <v>151</v>
      </c>
      <c r="C87" s="39" t="s">
        <v>152</v>
      </c>
      <c r="D87" s="5">
        <v>405.6</v>
      </c>
      <c r="E87" s="39">
        <f>D87*1.1507</f>
        <v>466.72392000000002</v>
      </c>
      <c r="F87" s="39">
        <f>E87</f>
        <v>466.72392000000002</v>
      </c>
      <c r="G87" s="34">
        <v>15.2</v>
      </c>
      <c r="H87" s="34">
        <v>15.2</v>
      </c>
      <c r="I87" s="33">
        <f>D87*H87</f>
        <v>6165.12</v>
      </c>
      <c r="J87" s="33">
        <v>6165.12</v>
      </c>
      <c r="K87" s="33"/>
      <c r="L87" s="33"/>
      <c r="M87" s="33">
        <f t="shared" si="33"/>
        <v>12330.24</v>
      </c>
      <c r="N87" s="36">
        <f>I87*1%</f>
        <v>61.651200000000003</v>
      </c>
      <c r="O87" s="33">
        <v>173.91</v>
      </c>
      <c r="P87" s="33">
        <v>542.99</v>
      </c>
      <c r="Q87" s="33"/>
      <c r="R87" s="33">
        <v>20</v>
      </c>
      <c r="S87" s="33">
        <f>I87*5%</f>
        <v>308.25600000000003</v>
      </c>
      <c r="T87" s="33"/>
      <c r="U87" s="33"/>
      <c r="V87" s="1">
        <f>SUM(Q87+R87+S87+T87+U87)</f>
        <v>328.25600000000003</v>
      </c>
      <c r="W87" s="36">
        <f>N87+O87+P87+Q87+R87+S87+T87+U87</f>
        <v>1106.8072</v>
      </c>
      <c r="X87" s="40">
        <f>M87-W87</f>
        <v>11223.4328</v>
      </c>
      <c r="Y87" s="42"/>
    </row>
    <row r="88" spans="1:25" ht="27.95" customHeight="1" x14ac:dyDescent="0.25">
      <c r="A88" s="37">
        <f>A87+1</f>
        <v>65</v>
      </c>
      <c r="B88" s="30" t="s">
        <v>296</v>
      </c>
      <c r="C88" s="39" t="s">
        <v>308</v>
      </c>
      <c r="D88" s="5">
        <v>405.6</v>
      </c>
      <c r="E88" s="39">
        <f>D88*1.1507</f>
        <v>466.72392000000002</v>
      </c>
      <c r="F88" s="39">
        <f>E88</f>
        <v>466.72392000000002</v>
      </c>
      <c r="G88" s="34">
        <v>15.2</v>
      </c>
      <c r="H88" s="34">
        <v>15.2</v>
      </c>
      <c r="I88" s="33">
        <f>D88*H88</f>
        <v>6165.12</v>
      </c>
      <c r="J88" s="33">
        <v>6165.12</v>
      </c>
      <c r="K88" s="33"/>
      <c r="L88" s="33"/>
      <c r="M88" s="33">
        <f t="shared" si="33"/>
        <v>12330.24</v>
      </c>
      <c r="N88" s="36">
        <f>I88*1%</f>
        <v>61.651200000000003</v>
      </c>
      <c r="O88" s="33">
        <v>173.91</v>
      </c>
      <c r="P88" s="33">
        <v>542.99</v>
      </c>
      <c r="Q88" s="33"/>
      <c r="R88" s="33">
        <v>50</v>
      </c>
      <c r="S88" s="33"/>
      <c r="T88" s="33">
        <v>1000</v>
      </c>
      <c r="U88" s="33"/>
      <c r="V88" s="1">
        <f>SUM(Q88+R88+S88+T88+U88)</f>
        <v>1050</v>
      </c>
      <c r="W88" s="36">
        <f>N88+O88+P88+Q88+R88+S88+T88+U88</f>
        <v>1828.5511999999999</v>
      </c>
      <c r="X88" s="40">
        <f>M88-W88</f>
        <v>10501.6888</v>
      </c>
      <c r="Y88" s="42"/>
    </row>
    <row r="89" spans="1:25" ht="27.95" customHeight="1" x14ac:dyDescent="0.25">
      <c r="A89" s="37"/>
      <c r="B89" s="37"/>
      <c r="C89" s="51" t="s">
        <v>153</v>
      </c>
      <c r="D89" s="5"/>
      <c r="E89" s="39"/>
      <c r="F89" s="39"/>
      <c r="G89" s="54"/>
      <c r="H89" s="34"/>
      <c r="I89" s="33"/>
      <c r="J89" s="33"/>
      <c r="K89" s="33"/>
      <c r="L89" s="33"/>
      <c r="M89" s="33"/>
      <c r="N89" s="55"/>
      <c r="O89" s="33"/>
      <c r="P89" s="33"/>
      <c r="Q89" s="33"/>
      <c r="R89" s="33"/>
      <c r="S89" s="33"/>
      <c r="T89" s="33"/>
      <c r="U89" s="33"/>
      <c r="V89" s="1"/>
      <c r="W89" s="36"/>
      <c r="X89" s="40"/>
    </row>
    <row r="90" spans="1:25" ht="21.75" customHeight="1" x14ac:dyDescent="0.3">
      <c r="A90" s="37">
        <f>A88+1</f>
        <v>66</v>
      </c>
      <c r="B90" s="44" t="s">
        <v>205</v>
      </c>
      <c r="C90" s="45" t="s">
        <v>206</v>
      </c>
      <c r="D90" s="5">
        <v>461.15</v>
      </c>
      <c r="E90" s="39">
        <f>D90*1.1507</f>
        <v>530.64530500000001</v>
      </c>
      <c r="F90" s="39">
        <f>E90</f>
        <v>530.64530500000001</v>
      </c>
      <c r="G90" s="34">
        <v>15.2</v>
      </c>
      <c r="H90" s="34">
        <v>15.2</v>
      </c>
      <c r="I90" s="33">
        <f>D90*H90</f>
        <v>7009.48</v>
      </c>
      <c r="J90" s="33">
        <v>7009.48</v>
      </c>
      <c r="K90" s="33"/>
      <c r="L90" s="33"/>
      <c r="M90" s="33">
        <f t="shared" si="33"/>
        <v>14018.96</v>
      </c>
      <c r="N90" s="36">
        <v>0</v>
      </c>
      <c r="O90" s="33">
        <v>208.09</v>
      </c>
      <c r="P90" s="33">
        <v>688.49</v>
      </c>
      <c r="Q90" s="33"/>
      <c r="R90" s="33"/>
      <c r="S90" s="33"/>
      <c r="T90" s="33"/>
      <c r="U90" s="33"/>
      <c r="V90" s="1">
        <f>SUM(Q90+R90+S90+T90+U90)</f>
        <v>0</v>
      </c>
      <c r="W90" s="36">
        <f>N90+O90+P90+Q90+R90+S90+T90+U90</f>
        <v>896.58</v>
      </c>
      <c r="X90" s="40">
        <f>M90-W90</f>
        <v>13122.38</v>
      </c>
      <c r="Y90" s="42"/>
    </row>
    <row r="91" spans="1:25" ht="27.95" customHeight="1" x14ac:dyDescent="0.25">
      <c r="A91" s="37"/>
      <c r="B91" s="37"/>
      <c r="C91" s="51" t="s">
        <v>329</v>
      </c>
      <c r="D91" s="5"/>
      <c r="E91" s="39"/>
      <c r="F91" s="39"/>
      <c r="G91" s="54"/>
      <c r="H91" s="34"/>
      <c r="I91" s="33"/>
      <c r="J91" s="33"/>
      <c r="K91" s="33"/>
      <c r="L91" s="33"/>
      <c r="M91" s="33"/>
      <c r="N91" s="55"/>
      <c r="O91" s="33"/>
      <c r="P91" s="33"/>
      <c r="Q91" s="33"/>
      <c r="R91" s="33"/>
      <c r="S91" s="33"/>
      <c r="T91" s="33"/>
      <c r="U91" s="33"/>
      <c r="V91" s="1"/>
      <c r="W91" s="36"/>
      <c r="X91" s="40"/>
    </row>
    <row r="92" spans="1:25" ht="27.95" customHeight="1" x14ac:dyDescent="0.25">
      <c r="A92" s="37">
        <f>A90+1</f>
        <v>67</v>
      </c>
      <c r="B92" s="30" t="s">
        <v>268</v>
      </c>
      <c r="C92" s="38" t="s">
        <v>269</v>
      </c>
      <c r="D92" s="5">
        <v>461.15</v>
      </c>
      <c r="E92" s="39">
        <f>D92*1.1507</f>
        <v>530.64530500000001</v>
      </c>
      <c r="F92" s="39">
        <f>E92</f>
        <v>530.64530500000001</v>
      </c>
      <c r="G92" s="34">
        <v>15.2</v>
      </c>
      <c r="H92" s="34">
        <v>15.2</v>
      </c>
      <c r="I92" s="33">
        <f>D92*H92</f>
        <v>7009.48</v>
      </c>
      <c r="J92" s="33">
        <v>7009.48</v>
      </c>
      <c r="K92" s="33"/>
      <c r="L92" s="33"/>
      <c r="M92" s="33">
        <f t="shared" si="33"/>
        <v>14018.96</v>
      </c>
      <c r="N92" s="36">
        <v>0</v>
      </c>
      <c r="O92" s="33">
        <v>208.09</v>
      </c>
      <c r="P92" s="33">
        <v>688.49</v>
      </c>
      <c r="Q92" s="33"/>
      <c r="R92" s="33"/>
      <c r="S92" s="33"/>
      <c r="T92" s="33"/>
      <c r="U92" s="33"/>
      <c r="V92" s="1">
        <f>SUM(Q92+R92+S92+T92+U92)</f>
        <v>0</v>
      </c>
      <c r="W92" s="36">
        <f>N92+O92+P92+Q92+R92+S92+T92+U92</f>
        <v>896.58</v>
      </c>
      <c r="X92" s="40">
        <f>M92-W92</f>
        <v>13122.38</v>
      </c>
      <c r="Y92" s="42"/>
    </row>
    <row r="93" spans="1:25" ht="27.95" customHeight="1" x14ac:dyDescent="0.25">
      <c r="A93" s="37"/>
      <c r="B93" s="37"/>
      <c r="C93" s="51" t="s">
        <v>342</v>
      </c>
      <c r="D93" s="5"/>
      <c r="E93" s="39"/>
      <c r="F93" s="39"/>
      <c r="G93" s="54"/>
      <c r="H93" s="34"/>
      <c r="I93" s="33"/>
      <c r="J93" s="33"/>
      <c r="K93" s="33"/>
      <c r="L93" s="33"/>
      <c r="M93" s="33"/>
      <c r="N93" s="55"/>
      <c r="O93" s="33"/>
      <c r="P93" s="33"/>
      <c r="Q93" s="33"/>
      <c r="R93" s="33"/>
      <c r="S93" s="33"/>
      <c r="T93" s="33"/>
      <c r="U93" s="33"/>
      <c r="V93" s="1"/>
      <c r="W93" s="36"/>
      <c r="X93" s="40"/>
    </row>
    <row r="94" spans="1:25" ht="27.95" customHeight="1" x14ac:dyDescent="0.25">
      <c r="A94" s="37"/>
      <c r="B94" s="30"/>
      <c r="C94" s="31" t="s">
        <v>154</v>
      </c>
      <c r="D94" s="5"/>
      <c r="E94" s="39"/>
      <c r="F94" s="39"/>
      <c r="G94" s="34"/>
      <c r="H94" s="34"/>
      <c r="I94" s="33"/>
      <c r="J94" s="33"/>
      <c r="K94" s="33"/>
      <c r="L94" s="33"/>
      <c r="M94" s="33"/>
      <c r="N94" s="36"/>
      <c r="O94" s="33"/>
      <c r="P94" s="33"/>
      <c r="Q94" s="33"/>
      <c r="R94" s="33"/>
      <c r="S94" s="33"/>
      <c r="T94" s="33"/>
      <c r="U94" s="33"/>
      <c r="V94" s="1"/>
      <c r="W94" s="36"/>
      <c r="X94" s="40"/>
    </row>
    <row r="95" spans="1:25" ht="27.95" customHeight="1" x14ac:dyDescent="0.25">
      <c r="A95" s="8">
        <f>A92+1</f>
        <v>68</v>
      </c>
      <c r="B95" s="30" t="s">
        <v>155</v>
      </c>
      <c r="C95" s="38" t="s">
        <v>156</v>
      </c>
      <c r="D95" s="5">
        <v>314.93</v>
      </c>
      <c r="E95" s="39">
        <f>D95*1.1507</f>
        <v>362.38995100000005</v>
      </c>
      <c r="F95" s="39">
        <f>E95</f>
        <v>362.38995100000005</v>
      </c>
      <c r="G95" s="34">
        <v>15.2</v>
      </c>
      <c r="H95" s="34">
        <v>15.2</v>
      </c>
      <c r="I95" s="33">
        <f>D95*H95</f>
        <v>4786.9359999999997</v>
      </c>
      <c r="J95" s="33">
        <v>4786.9399999999996</v>
      </c>
      <c r="K95" s="33"/>
      <c r="L95" s="33"/>
      <c r="M95" s="33">
        <f t="shared" si="33"/>
        <v>9573.8760000000002</v>
      </c>
      <c r="N95" s="36">
        <f>I95*1%</f>
        <v>47.86936</v>
      </c>
      <c r="O95" s="33">
        <v>130.47</v>
      </c>
      <c r="P95" s="33">
        <v>362.27</v>
      </c>
      <c r="Q95" s="33"/>
      <c r="R95" s="33">
        <v>20</v>
      </c>
      <c r="S95" s="33">
        <f>I95*5%</f>
        <v>239.3468</v>
      </c>
      <c r="T95" s="33"/>
      <c r="U95" s="33">
        <v>575</v>
      </c>
      <c r="V95" s="1">
        <f>SUM(Q95+R95+S95+T95+U95)</f>
        <v>834.34680000000003</v>
      </c>
      <c r="W95" s="36">
        <f>N95+O95+P95+Q95+R95+S95+T95+U95</f>
        <v>1374.95616</v>
      </c>
      <c r="X95" s="40">
        <f>M95-W95</f>
        <v>8198.9198400000005</v>
      </c>
      <c r="Y95" s="42"/>
    </row>
    <row r="96" spans="1:25" ht="27.95" customHeight="1" x14ac:dyDescent="0.25">
      <c r="A96" s="8">
        <f>A95+1</f>
        <v>69</v>
      </c>
      <c r="B96" s="30" t="s">
        <v>157</v>
      </c>
      <c r="C96" s="49" t="s">
        <v>158</v>
      </c>
      <c r="D96" s="5">
        <v>373.6</v>
      </c>
      <c r="E96" s="39">
        <f>D96*1.1507</f>
        <v>429.90152000000006</v>
      </c>
      <c r="F96" s="39">
        <f>E96</f>
        <v>429.90152000000006</v>
      </c>
      <c r="G96" s="34">
        <v>15.2</v>
      </c>
      <c r="H96" s="34">
        <v>15.2</v>
      </c>
      <c r="I96" s="33">
        <f>D96*H96</f>
        <v>5678.72</v>
      </c>
      <c r="J96" s="33">
        <v>5678.72</v>
      </c>
      <c r="K96" s="33"/>
      <c r="L96" s="33"/>
      <c r="M96" s="33">
        <f t="shared" si="33"/>
        <v>11357.44</v>
      </c>
      <c r="N96" s="36">
        <f>I96*1%</f>
        <v>56.787200000000006</v>
      </c>
      <c r="O96" s="33">
        <v>158.58000000000001</v>
      </c>
      <c r="P96" s="33">
        <v>465.17</v>
      </c>
      <c r="Q96" s="33"/>
      <c r="R96" s="33">
        <v>50</v>
      </c>
      <c r="S96" s="33"/>
      <c r="T96" s="33">
        <v>650</v>
      </c>
      <c r="U96" s="33"/>
      <c r="V96" s="1">
        <f>SUM(Q96+R96+S96+T96+U96)</f>
        <v>700</v>
      </c>
      <c r="W96" s="36">
        <f>N96+O96+P96+Q96+R96+S96+T96+U96</f>
        <v>1380.5372</v>
      </c>
      <c r="X96" s="40">
        <f>M96-W96</f>
        <v>9976.9027999999998</v>
      </c>
      <c r="Y96" s="42"/>
    </row>
    <row r="97" spans="1:25" ht="27.95" customHeight="1" x14ac:dyDescent="0.25">
      <c r="A97" s="8">
        <f>A96+1</f>
        <v>70</v>
      </c>
      <c r="B97" s="30" t="s">
        <v>159</v>
      </c>
      <c r="C97" s="49" t="s">
        <v>160</v>
      </c>
      <c r="D97" s="5">
        <v>369.84</v>
      </c>
      <c r="E97" s="39">
        <f>D97*1.1507</f>
        <v>425.57488799999999</v>
      </c>
      <c r="F97" s="39">
        <f>E97</f>
        <v>425.57488799999999</v>
      </c>
      <c r="G97" s="34">
        <v>15.2</v>
      </c>
      <c r="H97" s="34">
        <v>15.2</v>
      </c>
      <c r="I97" s="33">
        <f>D97*H97</f>
        <v>5621.5679999999993</v>
      </c>
      <c r="J97" s="33">
        <v>5621.57</v>
      </c>
      <c r="K97" s="33">
        <v>442</v>
      </c>
      <c r="L97" s="33"/>
      <c r="M97" s="33">
        <f t="shared" si="33"/>
        <v>11685.137999999999</v>
      </c>
      <c r="N97" s="36">
        <f>I97*1%</f>
        <v>56.215679999999992</v>
      </c>
      <c r="O97" s="33">
        <v>156.78</v>
      </c>
      <c r="P97" s="33">
        <v>456.02</v>
      </c>
      <c r="Q97" s="33"/>
      <c r="R97" s="33">
        <v>20</v>
      </c>
      <c r="S97" s="33">
        <f>I97*5%</f>
        <v>281.07839999999999</v>
      </c>
      <c r="T97" s="33"/>
      <c r="U97" s="33"/>
      <c r="V97" s="1">
        <f>SUM(Q97+R97+S97+T97+U97)</f>
        <v>301.07839999999999</v>
      </c>
      <c r="W97" s="36">
        <f>N97+O97+P97+Q97+R97+S97+T97+U97</f>
        <v>970.09407999999996</v>
      </c>
      <c r="X97" s="40">
        <f>M97-W97</f>
        <v>10715.043919999998</v>
      </c>
      <c r="Y97" s="42"/>
    </row>
    <row r="98" spans="1:25" ht="27.95" customHeight="1" x14ac:dyDescent="0.25">
      <c r="A98" s="8">
        <f>A97+1</f>
        <v>71</v>
      </c>
      <c r="B98" s="30" t="s">
        <v>134</v>
      </c>
      <c r="C98" s="38" t="s">
        <v>135</v>
      </c>
      <c r="D98" s="5">
        <v>461.15</v>
      </c>
      <c r="E98" s="39">
        <f>D98*1.1507</f>
        <v>530.64530500000001</v>
      </c>
      <c r="F98" s="39">
        <f>E98</f>
        <v>530.64530500000001</v>
      </c>
      <c r="G98" s="34">
        <v>15.2</v>
      </c>
      <c r="H98" s="34">
        <v>15.2</v>
      </c>
      <c r="I98" s="33">
        <f>D98*H98</f>
        <v>7009.48</v>
      </c>
      <c r="J98" s="33">
        <v>7009.48</v>
      </c>
      <c r="K98" s="33"/>
      <c r="L98" s="33"/>
      <c r="M98" s="33">
        <f t="shared" si="33"/>
        <v>14018.96</v>
      </c>
      <c r="N98" s="36">
        <f>I98*1%</f>
        <v>70.094799999999992</v>
      </c>
      <c r="O98" s="33">
        <v>200.52</v>
      </c>
      <c r="P98" s="33">
        <v>688.49</v>
      </c>
      <c r="Q98" s="36">
        <v>461.15</v>
      </c>
      <c r="R98" s="33">
        <v>50</v>
      </c>
      <c r="S98" s="33"/>
      <c r="T98" s="33">
        <v>2000</v>
      </c>
      <c r="U98" s="33"/>
      <c r="V98" s="1">
        <f>SUM(Q98+R98+S98+T98+U98)</f>
        <v>2511.15</v>
      </c>
      <c r="W98" s="36">
        <f>N98+O98+P98+Q98+R98+S98+T98+U98</f>
        <v>3470.2548000000002</v>
      </c>
      <c r="X98" s="40">
        <f>M98-W98</f>
        <v>10548.705199999999</v>
      </c>
      <c r="Y98" s="42"/>
    </row>
    <row r="99" spans="1:25" ht="27.95" customHeight="1" x14ac:dyDescent="0.25">
      <c r="A99" s="8">
        <f>A98+1</f>
        <v>72</v>
      </c>
      <c r="B99" s="30" t="s">
        <v>333</v>
      </c>
      <c r="C99" s="38" t="s">
        <v>334</v>
      </c>
      <c r="D99" s="5">
        <v>314.93</v>
      </c>
      <c r="E99" s="39">
        <f>D99*1.1507</f>
        <v>362.38995100000005</v>
      </c>
      <c r="F99" s="39">
        <f>E99</f>
        <v>362.38995100000005</v>
      </c>
      <c r="G99" s="34">
        <v>15.2</v>
      </c>
      <c r="H99" s="34">
        <v>15.2</v>
      </c>
      <c r="I99" s="33">
        <f>D99*H99</f>
        <v>4786.9359999999997</v>
      </c>
      <c r="J99" s="33">
        <v>4786.9399999999996</v>
      </c>
      <c r="K99" s="33">
        <v>442</v>
      </c>
      <c r="L99" s="33"/>
      <c r="M99" s="33">
        <f t="shared" si="33"/>
        <v>10015.876</v>
      </c>
      <c r="N99" s="36">
        <v>0</v>
      </c>
      <c r="O99" s="33">
        <v>130.47</v>
      </c>
      <c r="P99" s="33">
        <v>124.77</v>
      </c>
      <c r="Q99" s="33"/>
      <c r="R99" s="33"/>
      <c r="S99" s="33"/>
      <c r="T99" s="33"/>
      <c r="U99" s="33"/>
      <c r="V99" s="1">
        <f>SUM(Q99+R99+S99+T99+U99)</f>
        <v>0</v>
      </c>
      <c r="W99" s="36">
        <f>N99+O99+P99+Q99+R99+S99+T99+U99</f>
        <v>255.24</v>
      </c>
      <c r="X99" s="40">
        <f>M99-W99</f>
        <v>9760.6360000000004</v>
      </c>
      <c r="Y99" s="42"/>
    </row>
    <row r="100" spans="1:25" ht="27.95" customHeight="1" x14ac:dyDescent="0.25">
      <c r="A100" s="37"/>
      <c r="B100" s="30"/>
      <c r="C100" s="31" t="s">
        <v>163</v>
      </c>
      <c r="D100" s="5"/>
      <c r="E100" s="39"/>
      <c r="F100" s="39"/>
      <c r="G100" s="34"/>
      <c r="H100" s="34"/>
      <c r="I100" s="33"/>
      <c r="J100" s="33"/>
      <c r="K100" s="33"/>
      <c r="L100" s="33"/>
      <c r="M100" s="33"/>
      <c r="N100" s="36"/>
      <c r="O100" s="33"/>
      <c r="P100" s="33"/>
      <c r="Q100" s="33"/>
      <c r="R100" s="33"/>
      <c r="S100" s="33"/>
      <c r="T100" s="33"/>
      <c r="U100" s="33"/>
      <c r="V100" s="1"/>
      <c r="W100" s="36"/>
      <c r="X100" s="40"/>
    </row>
    <row r="101" spans="1:25" ht="27.95" customHeight="1" x14ac:dyDescent="0.25">
      <c r="A101" s="37">
        <f>A99+1</f>
        <v>73</v>
      </c>
      <c r="B101" s="30" t="s">
        <v>326</v>
      </c>
      <c r="C101" s="46" t="s">
        <v>325</v>
      </c>
      <c r="D101" s="5">
        <v>461.15</v>
      </c>
      <c r="E101" s="39">
        <f t="shared" ref="E101:E121" si="34">D101*1.1507</f>
        <v>530.64530500000001</v>
      </c>
      <c r="F101" s="39">
        <f t="shared" ref="F101:F118" si="35">E101</f>
        <v>530.64530500000001</v>
      </c>
      <c r="G101" s="34">
        <v>15.2</v>
      </c>
      <c r="H101" s="34">
        <v>15.2</v>
      </c>
      <c r="I101" s="33">
        <f t="shared" ref="I101:I121" si="36">D101*H101</f>
        <v>7009.48</v>
      </c>
      <c r="J101" s="33">
        <v>7009.48</v>
      </c>
      <c r="K101" s="33"/>
      <c r="L101" s="33"/>
      <c r="M101" s="33">
        <f t="shared" si="33"/>
        <v>14018.96</v>
      </c>
      <c r="N101" s="36">
        <v>0</v>
      </c>
      <c r="O101" s="33">
        <v>208.09</v>
      </c>
      <c r="P101" s="33">
        <v>688.49</v>
      </c>
      <c r="Q101" s="33"/>
      <c r="R101" s="33"/>
      <c r="S101" s="33"/>
      <c r="T101" s="33"/>
      <c r="U101" s="33"/>
      <c r="V101" s="1">
        <f t="shared" ref="V101:V121" si="37">SUM(Q101+R101+S101+T101+U101)</f>
        <v>0</v>
      </c>
      <c r="W101" s="36">
        <f t="shared" ref="W101:W121" si="38">N101+O101+P101+Q101+R101+S101+T101+U101</f>
        <v>896.58</v>
      </c>
      <c r="X101" s="40">
        <f t="shared" ref="X101:X121" si="39">M101-W101</f>
        <v>13122.38</v>
      </c>
      <c r="Y101" s="42"/>
    </row>
    <row r="102" spans="1:25" ht="27.95" customHeight="1" x14ac:dyDescent="0.25">
      <c r="A102" s="37">
        <f t="shared" ref="A102:A118" si="40">A101+1</f>
        <v>74</v>
      </c>
      <c r="B102" s="30" t="s">
        <v>164</v>
      </c>
      <c r="C102" s="38" t="s">
        <v>165</v>
      </c>
      <c r="D102" s="5">
        <v>314.77999999999997</v>
      </c>
      <c r="E102" s="39">
        <f t="shared" si="34"/>
        <v>362.21734599999996</v>
      </c>
      <c r="F102" s="39">
        <f t="shared" si="35"/>
        <v>362.21734599999996</v>
      </c>
      <c r="G102" s="34">
        <v>15.2</v>
      </c>
      <c r="H102" s="34">
        <v>15.2</v>
      </c>
      <c r="I102" s="33">
        <f t="shared" si="36"/>
        <v>4784.655999999999</v>
      </c>
      <c r="J102" s="33">
        <v>4784.66</v>
      </c>
      <c r="K102" s="33"/>
      <c r="L102" s="33"/>
      <c r="M102" s="33">
        <f t="shared" si="33"/>
        <v>9569.3159999999989</v>
      </c>
      <c r="N102" s="36">
        <f t="shared" ref="N102:N121" si="41">I102*1%</f>
        <v>47.84655999999999</v>
      </c>
      <c r="O102" s="33">
        <v>130.4</v>
      </c>
      <c r="P102" s="33">
        <v>362.02</v>
      </c>
      <c r="Q102" s="33"/>
      <c r="R102" s="33">
        <v>20</v>
      </c>
      <c r="S102" s="33">
        <f>I102*5%</f>
        <v>239.23279999999997</v>
      </c>
      <c r="T102" s="33"/>
      <c r="U102" s="33"/>
      <c r="V102" s="1">
        <f t="shared" si="37"/>
        <v>259.2328</v>
      </c>
      <c r="W102" s="36">
        <f t="shared" si="38"/>
        <v>799.49936000000002</v>
      </c>
      <c r="X102" s="40">
        <f t="shared" si="39"/>
        <v>8769.8166399999991</v>
      </c>
      <c r="Y102" s="48"/>
    </row>
    <row r="103" spans="1:25" ht="27.95" customHeight="1" x14ac:dyDescent="0.25">
      <c r="A103" s="37">
        <f t="shared" si="40"/>
        <v>75</v>
      </c>
      <c r="B103" s="30" t="s">
        <v>166</v>
      </c>
      <c r="C103" s="38" t="s">
        <v>167</v>
      </c>
      <c r="D103" s="5">
        <v>314.77999999999997</v>
      </c>
      <c r="E103" s="39">
        <f t="shared" si="34"/>
        <v>362.21734599999996</v>
      </c>
      <c r="F103" s="39">
        <f t="shared" si="35"/>
        <v>362.21734599999996</v>
      </c>
      <c r="G103" s="34">
        <v>15.2</v>
      </c>
      <c r="H103" s="34">
        <v>15.2</v>
      </c>
      <c r="I103" s="33">
        <f t="shared" si="36"/>
        <v>4784.655999999999</v>
      </c>
      <c r="J103" s="33">
        <v>4784.66</v>
      </c>
      <c r="K103" s="33"/>
      <c r="L103" s="33"/>
      <c r="M103" s="33">
        <f t="shared" si="33"/>
        <v>9569.3159999999989</v>
      </c>
      <c r="N103" s="36">
        <f t="shared" si="41"/>
        <v>47.84655999999999</v>
      </c>
      <c r="O103" s="33">
        <v>130.4</v>
      </c>
      <c r="P103" s="33">
        <v>362.02</v>
      </c>
      <c r="Q103" s="33"/>
      <c r="R103" s="33">
        <v>20</v>
      </c>
      <c r="S103" s="33">
        <f>I103*5%</f>
        <v>239.23279999999997</v>
      </c>
      <c r="T103" s="33"/>
      <c r="U103" s="33">
        <v>575</v>
      </c>
      <c r="V103" s="1">
        <f t="shared" si="37"/>
        <v>834.2328</v>
      </c>
      <c r="W103" s="36">
        <f t="shared" si="38"/>
        <v>1374.49936</v>
      </c>
      <c r="X103" s="40">
        <f t="shared" si="39"/>
        <v>8194.8166399999991</v>
      </c>
      <c r="Y103" s="42"/>
    </row>
    <row r="104" spans="1:25" ht="27.95" customHeight="1" x14ac:dyDescent="0.25">
      <c r="A104" s="37">
        <f t="shared" si="40"/>
        <v>76</v>
      </c>
      <c r="B104" s="30" t="s">
        <v>168</v>
      </c>
      <c r="C104" s="38" t="s">
        <v>169</v>
      </c>
      <c r="D104" s="5">
        <v>314.77999999999997</v>
      </c>
      <c r="E104" s="39">
        <f t="shared" si="34"/>
        <v>362.21734599999996</v>
      </c>
      <c r="F104" s="39">
        <f t="shared" si="35"/>
        <v>362.21734599999996</v>
      </c>
      <c r="G104" s="34">
        <v>15.2</v>
      </c>
      <c r="H104" s="34">
        <v>15.2</v>
      </c>
      <c r="I104" s="33">
        <f t="shared" si="36"/>
        <v>4784.655999999999</v>
      </c>
      <c r="J104" s="33">
        <v>4784.66</v>
      </c>
      <c r="K104" s="33"/>
      <c r="L104" s="33"/>
      <c r="M104" s="33">
        <f t="shared" si="33"/>
        <v>9569.3159999999989</v>
      </c>
      <c r="N104" s="36">
        <f t="shared" si="41"/>
        <v>47.84655999999999</v>
      </c>
      <c r="O104" s="33">
        <v>130.4</v>
      </c>
      <c r="P104" s="33">
        <v>362.02</v>
      </c>
      <c r="Q104" s="33"/>
      <c r="R104" s="33">
        <v>50</v>
      </c>
      <c r="S104" s="33"/>
      <c r="T104" s="33"/>
      <c r="U104" s="33"/>
      <c r="V104" s="1">
        <f t="shared" si="37"/>
        <v>50</v>
      </c>
      <c r="W104" s="36">
        <f t="shared" si="38"/>
        <v>590.26656000000003</v>
      </c>
      <c r="X104" s="40">
        <f t="shared" si="39"/>
        <v>8979.0494399999989</v>
      </c>
      <c r="Y104" s="42"/>
    </row>
    <row r="105" spans="1:25" ht="27.95" customHeight="1" x14ac:dyDescent="0.25">
      <c r="A105" s="37">
        <f t="shared" si="40"/>
        <v>77</v>
      </c>
      <c r="B105" s="30" t="s">
        <v>170</v>
      </c>
      <c r="C105" s="38" t="s">
        <v>171</v>
      </c>
      <c r="D105" s="5">
        <v>314.77999999999997</v>
      </c>
      <c r="E105" s="39">
        <f t="shared" si="34"/>
        <v>362.21734599999996</v>
      </c>
      <c r="F105" s="39">
        <f t="shared" si="35"/>
        <v>362.21734599999996</v>
      </c>
      <c r="G105" s="34">
        <v>15.2</v>
      </c>
      <c r="H105" s="34">
        <v>15.2</v>
      </c>
      <c r="I105" s="33">
        <f t="shared" si="36"/>
        <v>4784.655999999999</v>
      </c>
      <c r="J105" s="33">
        <v>4784.66</v>
      </c>
      <c r="K105" s="33">
        <v>884</v>
      </c>
      <c r="L105" s="33"/>
      <c r="M105" s="33">
        <f t="shared" si="33"/>
        <v>10453.315999999999</v>
      </c>
      <c r="N105" s="36">
        <f t="shared" si="41"/>
        <v>47.84655999999999</v>
      </c>
      <c r="O105" s="33">
        <v>130.4</v>
      </c>
      <c r="P105" s="33">
        <v>362.02</v>
      </c>
      <c r="Q105" s="33"/>
      <c r="R105" s="33">
        <v>20</v>
      </c>
      <c r="S105" s="33">
        <f>I105*5%</f>
        <v>239.23279999999997</v>
      </c>
      <c r="T105" s="33"/>
      <c r="U105" s="33"/>
      <c r="V105" s="1">
        <f t="shared" si="37"/>
        <v>259.2328</v>
      </c>
      <c r="W105" s="36">
        <f t="shared" si="38"/>
        <v>799.49936000000002</v>
      </c>
      <c r="X105" s="40">
        <f t="shared" si="39"/>
        <v>9653.8166399999991</v>
      </c>
      <c r="Y105" s="42"/>
    </row>
    <row r="106" spans="1:25" ht="27.95" customHeight="1" x14ac:dyDescent="0.25">
      <c r="A106" s="37">
        <f t="shared" si="40"/>
        <v>78</v>
      </c>
      <c r="B106" s="30" t="s">
        <v>172</v>
      </c>
      <c r="C106" s="38" t="s">
        <v>173</v>
      </c>
      <c r="D106" s="5">
        <v>314.77999999999997</v>
      </c>
      <c r="E106" s="39">
        <f t="shared" si="34"/>
        <v>362.21734599999996</v>
      </c>
      <c r="F106" s="39">
        <f t="shared" si="35"/>
        <v>362.21734599999996</v>
      </c>
      <c r="G106" s="34">
        <v>15.2</v>
      </c>
      <c r="H106" s="34">
        <v>15.2</v>
      </c>
      <c r="I106" s="33">
        <f t="shared" si="36"/>
        <v>4784.655999999999</v>
      </c>
      <c r="J106" s="33">
        <v>4784.66</v>
      </c>
      <c r="K106" s="33"/>
      <c r="L106" s="33"/>
      <c r="M106" s="33">
        <f t="shared" si="33"/>
        <v>9569.3159999999989</v>
      </c>
      <c r="N106" s="36">
        <f t="shared" si="41"/>
        <v>47.84655999999999</v>
      </c>
      <c r="O106" s="33">
        <v>130.4</v>
      </c>
      <c r="P106" s="33">
        <v>362.02</v>
      </c>
      <c r="Q106" s="33"/>
      <c r="R106" s="33">
        <v>20</v>
      </c>
      <c r="S106" s="33">
        <f>I106*5%</f>
        <v>239.23279999999997</v>
      </c>
      <c r="T106" s="33"/>
      <c r="U106" s="33">
        <v>575</v>
      </c>
      <c r="V106" s="1">
        <f t="shared" si="37"/>
        <v>834.2328</v>
      </c>
      <c r="W106" s="36">
        <f t="shared" si="38"/>
        <v>1374.49936</v>
      </c>
      <c r="X106" s="40">
        <f t="shared" si="39"/>
        <v>8194.8166399999991</v>
      </c>
      <c r="Y106" s="42"/>
    </row>
    <row r="107" spans="1:25" ht="27.95" customHeight="1" x14ac:dyDescent="0.25">
      <c r="A107" s="37">
        <f t="shared" si="40"/>
        <v>79</v>
      </c>
      <c r="B107" s="30" t="s">
        <v>174</v>
      </c>
      <c r="C107" s="38" t="s">
        <v>175</v>
      </c>
      <c r="D107" s="5">
        <v>314.77999999999997</v>
      </c>
      <c r="E107" s="39">
        <f t="shared" si="34"/>
        <v>362.21734599999996</v>
      </c>
      <c r="F107" s="39">
        <f t="shared" si="35"/>
        <v>362.21734599999996</v>
      </c>
      <c r="G107" s="34">
        <v>15.2</v>
      </c>
      <c r="H107" s="34">
        <v>15.2</v>
      </c>
      <c r="I107" s="33">
        <f t="shared" si="36"/>
        <v>4784.655999999999</v>
      </c>
      <c r="J107" s="33">
        <v>4784.66</v>
      </c>
      <c r="K107" s="33"/>
      <c r="L107" s="33"/>
      <c r="M107" s="33">
        <f t="shared" si="33"/>
        <v>9569.3159999999989</v>
      </c>
      <c r="N107" s="36">
        <f t="shared" si="41"/>
        <v>47.84655999999999</v>
      </c>
      <c r="O107" s="33">
        <v>130.4</v>
      </c>
      <c r="P107" s="33">
        <v>362.02</v>
      </c>
      <c r="Q107" s="33"/>
      <c r="R107" s="33">
        <v>50</v>
      </c>
      <c r="S107" s="33"/>
      <c r="T107" s="33"/>
      <c r="U107" s="33"/>
      <c r="V107" s="1">
        <f t="shared" si="37"/>
        <v>50</v>
      </c>
      <c r="W107" s="36">
        <f t="shared" si="38"/>
        <v>590.26656000000003</v>
      </c>
      <c r="X107" s="40">
        <f t="shared" si="39"/>
        <v>8979.0494399999989</v>
      </c>
      <c r="Y107" s="42"/>
    </row>
    <row r="108" spans="1:25" ht="27.95" customHeight="1" x14ac:dyDescent="0.25">
      <c r="A108" s="37">
        <f t="shared" si="40"/>
        <v>80</v>
      </c>
      <c r="B108" s="30" t="s">
        <v>176</v>
      </c>
      <c r="C108" s="38" t="s">
        <v>177</v>
      </c>
      <c r="D108" s="5">
        <v>314.77999999999997</v>
      </c>
      <c r="E108" s="39">
        <f t="shared" si="34"/>
        <v>362.21734599999996</v>
      </c>
      <c r="F108" s="39">
        <f t="shared" si="35"/>
        <v>362.21734599999996</v>
      </c>
      <c r="G108" s="34">
        <v>15.2</v>
      </c>
      <c r="H108" s="34">
        <v>15.2</v>
      </c>
      <c r="I108" s="33">
        <f t="shared" si="36"/>
        <v>4784.655999999999</v>
      </c>
      <c r="J108" s="33">
        <v>4784.66</v>
      </c>
      <c r="K108" s="33"/>
      <c r="L108" s="33"/>
      <c r="M108" s="33">
        <f t="shared" si="33"/>
        <v>9569.3159999999989</v>
      </c>
      <c r="N108" s="36">
        <f t="shared" si="41"/>
        <v>47.84655999999999</v>
      </c>
      <c r="O108" s="33">
        <v>130.4</v>
      </c>
      <c r="P108" s="33">
        <v>362.02</v>
      </c>
      <c r="Q108" s="33"/>
      <c r="R108" s="33">
        <v>20</v>
      </c>
      <c r="S108" s="33">
        <f>I108*5%</f>
        <v>239.23279999999997</v>
      </c>
      <c r="T108" s="33"/>
      <c r="U108" s="33"/>
      <c r="V108" s="1">
        <f t="shared" si="37"/>
        <v>259.2328</v>
      </c>
      <c r="W108" s="36">
        <f t="shared" si="38"/>
        <v>799.49936000000002</v>
      </c>
      <c r="X108" s="40">
        <f t="shared" si="39"/>
        <v>8769.8166399999991</v>
      </c>
      <c r="Y108" s="42"/>
    </row>
    <row r="109" spans="1:25" ht="27.95" customHeight="1" x14ac:dyDescent="0.25">
      <c r="A109" s="37">
        <f t="shared" si="40"/>
        <v>81</v>
      </c>
      <c r="B109" s="30" t="s">
        <v>330</v>
      </c>
      <c r="C109" s="38" t="s">
        <v>331</v>
      </c>
      <c r="D109" s="5">
        <v>314.77999999999997</v>
      </c>
      <c r="E109" s="39">
        <f t="shared" si="34"/>
        <v>362.21734599999996</v>
      </c>
      <c r="F109" s="39">
        <f t="shared" si="35"/>
        <v>362.21734599999996</v>
      </c>
      <c r="G109" s="34">
        <v>15.2</v>
      </c>
      <c r="H109" s="34">
        <v>15.2</v>
      </c>
      <c r="I109" s="33">
        <f t="shared" si="36"/>
        <v>4784.655999999999</v>
      </c>
      <c r="J109" s="33">
        <v>4784.66</v>
      </c>
      <c r="K109" s="33">
        <v>442</v>
      </c>
      <c r="L109" s="33"/>
      <c r="M109" s="33">
        <f t="shared" si="33"/>
        <v>10011.315999999999</v>
      </c>
      <c r="N109" s="36">
        <f t="shared" si="41"/>
        <v>47.84655999999999</v>
      </c>
      <c r="O109" s="33">
        <v>130.4</v>
      </c>
      <c r="P109" s="33">
        <v>124.52</v>
      </c>
      <c r="Q109" s="33"/>
      <c r="R109" s="33">
        <v>50</v>
      </c>
      <c r="S109" s="33"/>
      <c r="T109" s="33"/>
      <c r="U109" s="33"/>
      <c r="V109" s="1">
        <f t="shared" si="37"/>
        <v>50</v>
      </c>
      <c r="W109" s="36">
        <f t="shared" si="38"/>
        <v>352.76655999999997</v>
      </c>
      <c r="X109" s="40">
        <f t="shared" si="39"/>
        <v>9658.5494399999989</v>
      </c>
      <c r="Y109" s="42"/>
    </row>
    <row r="110" spans="1:25" ht="27.95" customHeight="1" x14ac:dyDescent="0.25">
      <c r="A110" s="37">
        <f t="shared" si="40"/>
        <v>82</v>
      </c>
      <c r="B110" s="30" t="s">
        <v>178</v>
      </c>
      <c r="C110" s="38" t="s">
        <v>179</v>
      </c>
      <c r="D110" s="5">
        <v>314.77999999999997</v>
      </c>
      <c r="E110" s="39">
        <f t="shared" si="34"/>
        <v>362.21734599999996</v>
      </c>
      <c r="F110" s="39">
        <f t="shared" si="35"/>
        <v>362.21734599999996</v>
      </c>
      <c r="G110" s="34">
        <v>15.2</v>
      </c>
      <c r="H110" s="34">
        <v>15.2</v>
      </c>
      <c r="I110" s="33">
        <f t="shared" si="36"/>
        <v>4784.655999999999</v>
      </c>
      <c r="J110" s="33">
        <v>4784.66</v>
      </c>
      <c r="K110" s="33"/>
      <c r="L110" s="33"/>
      <c r="M110" s="33">
        <f t="shared" si="33"/>
        <v>9569.3159999999989</v>
      </c>
      <c r="N110" s="36">
        <f t="shared" si="41"/>
        <v>47.84655999999999</v>
      </c>
      <c r="O110" s="33">
        <v>130.4</v>
      </c>
      <c r="P110" s="33">
        <v>362.02</v>
      </c>
      <c r="Q110" s="33"/>
      <c r="R110" s="33">
        <v>50</v>
      </c>
      <c r="S110" s="33"/>
      <c r="T110" s="33"/>
      <c r="U110" s="33"/>
      <c r="V110" s="1">
        <f t="shared" si="37"/>
        <v>50</v>
      </c>
      <c r="W110" s="36">
        <f t="shared" si="38"/>
        <v>590.26656000000003</v>
      </c>
      <c r="X110" s="40">
        <f t="shared" si="39"/>
        <v>8979.0494399999989</v>
      </c>
      <c r="Y110" s="42"/>
    </row>
    <row r="111" spans="1:25" ht="27.95" customHeight="1" x14ac:dyDescent="0.25">
      <c r="A111" s="37">
        <f t="shared" si="40"/>
        <v>83</v>
      </c>
      <c r="B111" s="30" t="s">
        <v>180</v>
      </c>
      <c r="C111" s="38" t="s">
        <v>181</v>
      </c>
      <c r="D111" s="5">
        <v>284.56</v>
      </c>
      <c r="E111" s="39">
        <f t="shared" si="34"/>
        <v>327.44319200000001</v>
      </c>
      <c r="F111" s="39">
        <f t="shared" si="35"/>
        <v>327.44319200000001</v>
      </c>
      <c r="G111" s="34">
        <v>15.2</v>
      </c>
      <c r="H111" s="34">
        <v>15.2</v>
      </c>
      <c r="I111" s="33">
        <f t="shared" si="36"/>
        <v>4325.3119999999999</v>
      </c>
      <c r="J111" s="33">
        <v>4325.3100000000004</v>
      </c>
      <c r="K111" s="33"/>
      <c r="L111" s="33"/>
      <c r="M111" s="33">
        <f t="shared" si="33"/>
        <v>8650.6219999999994</v>
      </c>
      <c r="N111" s="36">
        <f t="shared" si="41"/>
        <v>43.253120000000003</v>
      </c>
      <c r="O111" s="33">
        <v>116.66</v>
      </c>
      <c r="P111" s="33">
        <v>312.04000000000002</v>
      </c>
      <c r="Q111" s="33"/>
      <c r="R111" s="33">
        <v>50</v>
      </c>
      <c r="S111" s="33"/>
      <c r="T111" s="33"/>
      <c r="U111" s="33"/>
      <c r="V111" s="1">
        <f t="shared" si="37"/>
        <v>50</v>
      </c>
      <c r="W111" s="36">
        <f t="shared" si="38"/>
        <v>521.95312000000001</v>
      </c>
      <c r="X111" s="40">
        <f t="shared" si="39"/>
        <v>8128.6688799999993</v>
      </c>
      <c r="Y111" s="42"/>
    </row>
    <row r="112" spans="1:25" ht="27.95" customHeight="1" x14ac:dyDescent="0.25">
      <c r="A112" s="37">
        <f t="shared" si="40"/>
        <v>84</v>
      </c>
      <c r="B112" s="30" t="s">
        <v>182</v>
      </c>
      <c r="C112" s="38" t="s">
        <v>183</v>
      </c>
      <c r="D112" s="5">
        <v>174.72</v>
      </c>
      <c r="E112" s="39">
        <f t="shared" si="34"/>
        <v>201.05030400000001</v>
      </c>
      <c r="F112" s="39">
        <f t="shared" si="35"/>
        <v>201.05030400000001</v>
      </c>
      <c r="G112" s="34">
        <v>15.2</v>
      </c>
      <c r="H112" s="34">
        <v>15.2</v>
      </c>
      <c r="I112" s="33">
        <f>D112*H112</f>
        <v>2655.7439999999997</v>
      </c>
      <c r="J112" s="33">
        <v>2655.74</v>
      </c>
      <c r="K112" s="33"/>
      <c r="L112" s="33"/>
      <c r="M112" s="33">
        <f t="shared" si="33"/>
        <v>5311.4839999999995</v>
      </c>
      <c r="N112" s="36">
        <f t="shared" si="41"/>
        <v>26.557439999999996</v>
      </c>
      <c r="O112" s="33">
        <v>0</v>
      </c>
      <c r="P112" s="33"/>
      <c r="Q112" s="33"/>
      <c r="R112" s="33">
        <v>20</v>
      </c>
      <c r="S112" s="33">
        <f>I112*5%</f>
        <v>132.78719999999998</v>
      </c>
      <c r="T112" s="33"/>
      <c r="U112" s="33"/>
      <c r="V112" s="1">
        <f t="shared" si="37"/>
        <v>152.78719999999998</v>
      </c>
      <c r="W112" s="36">
        <f t="shared" si="38"/>
        <v>179.34463999999997</v>
      </c>
      <c r="X112" s="40">
        <f t="shared" si="39"/>
        <v>5132.1393599999992</v>
      </c>
      <c r="Y112" s="42"/>
    </row>
    <row r="113" spans="1:25" ht="27.95" customHeight="1" x14ac:dyDescent="0.25">
      <c r="A113" s="37">
        <f t="shared" si="40"/>
        <v>85</v>
      </c>
      <c r="B113" s="30" t="s">
        <v>184</v>
      </c>
      <c r="C113" s="38" t="s">
        <v>185</v>
      </c>
      <c r="D113" s="5">
        <v>284.56</v>
      </c>
      <c r="E113" s="39">
        <f t="shared" si="34"/>
        <v>327.44319200000001</v>
      </c>
      <c r="F113" s="39">
        <f t="shared" si="35"/>
        <v>327.44319200000001</v>
      </c>
      <c r="G113" s="34">
        <v>15.2</v>
      </c>
      <c r="H113" s="34">
        <v>15.2</v>
      </c>
      <c r="I113" s="33">
        <f t="shared" si="36"/>
        <v>4325.3119999999999</v>
      </c>
      <c r="J113" s="33">
        <v>4325.3100000000004</v>
      </c>
      <c r="K113" s="33"/>
      <c r="L113" s="33"/>
      <c r="M113" s="33">
        <f t="shared" si="33"/>
        <v>8650.6219999999994</v>
      </c>
      <c r="N113" s="36">
        <f t="shared" si="41"/>
        <v>43.253120000000003</v>
      </c>
      <c r="O113" s="33">
        <v>116.66</v>
      </c>
      <c r="P113" s="33">
        <v>312.04000000000002</v>
      </c>
      <c r="Q113" s="33"/>
      <c r="R113" s="33">
        <v>20</v>
      </c>
      <c r="S113" s="33">
        <f>I113*5%</f>
        <v>216.26560000000001</v>
      </c>
      <c r="T113" s="33"/>
      <c r="U113" s="33"/>
      <c r="V113" s="1">
        <f t="shared" si="37"/>
        <v>236.26560000000001</v>
      </c>
      <c r="W113" s="36">
        <f t="shared" si="38"/>
        <v>708.21872000000008</v>
      </c>
      <c r="X113" s="40">
        <f t="shared" si="39"/>
        <v>7942.4032799999995</v>
      </c>
      <c r="Y113" s="42"/>
    </row>
    <row r="114" spans="1:25" ht="27.95" customHeight="1" x14ac:dyDescent="0.25">
      <c r="A114" s="37">
        <f t="shared" si="40"/>
        <v>86</v>
      </c>
      <c r="B114" s="30" t="s">
        <v>186</v>
      </c>
      <c r="C114" s="38" t="s">
        <v>187</v>
      </c>
      <c r="D114" s="5">
        <v>284.56</v>
      </c>
      <c r="E114" s="39">
        <f t="shared" si="34"/>
        <v>327.44319200000001</v>
      </c>
      <c r="F114" s="39">
        <f t="shared" si="35"/>
        <v>327.44319200000001</v>
      </c>
      <c r="G114" s="34">
        <v>15.2</v>
      </c>
      <c r="H114" s="34">
        <v>15.2</v>
      </c>
      <c r="I114" s="33">
        <f t="shared" si="36"/>
        <v>4325.3119999999999</v>
      </c>
      <c r="J114" s="33">
        <v>4325.3100000000004</v>
      </c>
      <c r="K114" s="33"/>
      <c r="L114" s="33"/>
      <c r="M114" s="33">
        <f t="shared" si="33"/>
        <v>8650.6219999999994</v>
      </c>
      <c r="N114" s="36">
        <f t="shared" si="41"/>
        <v>43.253120000000003</v>
      </c>
      <c r="O114" s="33">
        <v>116.66</v>
      </c>
      <c r="P114" s="33">
        <v>312.04000000000002</v>
      </c>
      <c r="Q114" s="33"/>
      <c r="R114" s="33">
        <v>50</v>
      </c>
      <c r="S114" s="33"/>
      <c r="T114" s="33"/>
      <c r="U114" s="33"/>
      <c r="V114" s="1">
        <f t="shared" si="37"/>
        <v>50</v>
      </c>
      <c r="W114" s="36">
        <f t="shared" si="38"/>
        <v>521.95312000000001</v>
      </c>
      <c r="X114" s="40">
        <f t="shared" si="39"/>
        <v>8128.6688799999993</v>
      </c>
      <c r="Y114" s="43"/>
    </row>
    <row r="115" spans="1:25" ht="27.95" customHeight="1" x14ac:dyDescent="0.25">
      <c r="A115" s="37">
        <f t="shared" si="40"/>
        <v>87</v>
      </c>
      <c r="B115" s="30" t="s">
        <v>188</v>
      </c>
      <c r="C115" s="38" t="s">
        <v>189</v>
      </c>
      <c r="D115" s="5">
        <v>284.56</v>
      </c>
      <c r="E115" s="39">
        <f t="shared" si="34"/>
        <v>327.44319200000001</v>
      </c>
      <c r="F115" s="39">
        <f t="shared" si="35"/>
        <v>327.44319200000001</v>
      </c>
      <c r="G115" s="34">
        <v>15.2</v>
      </c>
      <c r="H115" s="34">
        <v>15.2</v>
      </c>
      <c r="I115" s="33">
        <f t="shared" si="36"/>
        <v>4325.3119999999999</v>
      </c>
      <c r="J115" s="33">
        <v>4325.3100000000004</v>
      </c>
      <c r="K115" s="33"/>
      <c r="L115" s="33"/>
      <c r="M115" s="33">
        <f t="shared" si="33"/>
        <v>8650.6219999999994</v>
      </c>
      <c r="N115" s="36">
        <f t="shared" si="41"/>
        <v>43.253120000000003</v>
      </c>
      <c r="O115" s="33">
        <v>116.66</v>
      </c>
      <c r="P115" s="33">
        <v>74.540000000000006</v>
      </c>
      <c r="Q115" s="33"/>
      <c r="R115" s="33">
        <v>50</v>
      </c>
      <c r="S115" s="33"/>
      <c r="T115" s="33"/>
      <c r="U115" s="33"/>
      <c r="V115" s="1">
        <f t="shared" si="37"/>
        <v>50</v>
      </c>
      <c r="W115" s="36">
        <f t="shared" si="38"/>
        <v>284.45312000000001</v>
      </c>
      <c r="X115" s="40">
        <f t="shared" si="39"/>
        <v>8366.1688799999993</v>
      </c>
      <c r="Y115" s="43"/>
    </row>
    <row r="116" spans="1:25" ht="27.95" customHeight="1" x14ac:dyDescent="0.25">
      <c r="A116" s="37">
        <f t="shared" si="40"/>
        <v>88</v>
      </c>
      <c r="B116" s="30" t="s">
        <v>190</v>
      </c>
      <c r="C116" s="38" t="s">
        <v>191</v>
      </c>
      <c r="D116" s="5">
        <v>284.56</v>
      </c>
      <c r="E116" s="39">
        <f t="shared" si="34"/>
        <v>327.44319200000001</v>
      </c>
      <c r="F116" s="39">
        <f t="shared" si="35"/>
        <v>327.44319200000001</v>
      </c>
      <c r="G116" s="34">
        <v>15.2</v>
      </c>
      <c r="H116" s="34">
        <v>15.2</v>
      </c>
      <c r="I116" s="33">
        <f t="shared" si="36"/>
        <v>4325.3119999999999</v>
      </c>
      <c r="J116" s="33">
        <v>4325.3100000000004</v>
      </c>
      <c r="K116" s="33">
        <v>442</v>
      </c>
      <c r="L116" s="33"/>
      <c r="M116" s="33">
        <f t="shared" si="33"/>
        <v>9092.6219999999994</v>
      </c>
      <c r="N116" s="36">
        <f t="shared" si="41"/>
        <v>43.253120000000003</v>
      </c>
      <c r="O116" s="33">
        <v>116.66</v>
      </c>
      <c r="P116" s="33">
        <v>74.540000000000006</v>
      </c>
      <c r="Q116" s="33"/>
      <c r="R116" s="33">
        <v>50</v>
      </c>
      <c r="S116" s="33"/>
      <c r="T116" s="33"/>
      <c r="U116" s="33"/>
      <c r="V116" s="1">
        <f t="shared" si="37"/>
        <v>50</v>
      </c>
      <c r="W116" s="36">
        <f t="shared" si="38"/>
        <v>284.45312000000001</v>
      </c>
      <c r="X116" s="40">
        <f t="shared" si="39"/>
        <v>8808.1688799999993</v>
      </c>
      <c r="Y116" s="42"/>
    </row>
    <row r="117" spans="1:25" ht="27.95" customHeight="1" x14ac:dyDescent="0.25">
      <c r="A117" s="37">
        <f t="shared" si="40"/>
        <v>89</v>
      </c>
      <c r="B117" s="30" t="s">
        <v>192</v>
      </c>
      <c r="C117" s="38" t="s">
        <v>193</v>
      </c>
      <c r="D117" s="5">
        <v>284.56</v>
      </c>
      <c r="E117" s="39">
        <f t="shared" si="34"/>
        <v>327.44319200000001</v>
      </c>
      <c r="F117" s="39">
        <f t="shared" si="35"/>
        <v>327.44319200000001</v>
      </c>
      <c r="G117" s="34">
        <v>15.2</v>
      </c>
      <c r="H117" s="34">
        <v>15.2</v>
      </c>
      <c r="I117" s="33">
        <f t="shared" si="36"/>
        <v>4325.3119999999999</v>
      </c>
      <c r="J117" s="33">
        <v>4325.3100000000004</v>
      </c>
      <c r="K117" s="33"/>
      <c r="L117" s="33"/>
      <c r="M117" s="33">
        <f t="shared" si="33"/>
        <v>8650.6219999999994</v>
      </c>
      <c r="N117" s="36">
        <f t="shared" si="41"/>
        <v>43.253120000000003</v>
      </c>
      <c r="O117" s="33">
        <v>116.66</v>
      </c>
      <c r="P117" s="33">
        <v>312.04000000000002</v>
      </c>
      <c r="Q117" s="33"/>
      <c r="R117" s="33">
        <v>20</v>
      </c>
      <c r="S117" s="33">
        <f>I117*5%</f>
        <v>216.26560000000001</v>
      </c>
      <c r="T117" s="33"/>
      <c r="U117" s="33">
        <v>575</v>
      </c>
      <c r="V117" s="1">
        <f t="shared" si="37"/>
        <v>811.26559999999995</v>
      </c>
      <c r="W117" s="36">
        <f t="shared" si="38"/>
        <v>1283.2187200000001</v>
      </c>
      <c r="X117" s="40">
        <f t="shared" si="39"/>
        <v>7367.4032799999995</v>
      </c>
      <c r="Y117" s="42"/>
    </row>
    <row r="118" spans="1:25" ht="27.95" customHeight="1" x14ac:dyDescent="0.25">
      <c r="A118" s="37">
        <f t="shared" si="40"/>
        <v>90</v>
      </c>
      <c r="B118" s="30" t="s">
        <v>194</v>
      </c>
      <c r="C118" s="38" t="s">
        <v>195</v>
      </c>
      <c r="D118" s="5">
        <v>284.56</v>
      </c>
      <c r="E118" s="39">
        <f t="shared" si="34"/>
        <v>327.44319200000001</v>
      </c>
      <c r="F118" s="39">
        <f t="shared" si="35"/>
        <v>327.44319200000001</v>
      </c>
      <c r="G118" s="34">
        <v>15.2</v>
      </c>
      <c r="H118" s="34">
        <v>15.2</v>
      </c>
      <c r="I118" s="33">
        <f t="shared" si="36"/>
        <v>4325.3119999999999</v>
      </c>
      <c r="J118" s="33">
        <v>4325.3100000000004</v>
      </c>
      <c r="K118" s="33"/>
      <c r="L118" s="33"/>
      <c r="M118" s="33">
        <f t="shared" si="33"/>
        <v>8650.6219999999994</v>
      </c>
      <c r="N118" s="36">
        <f t="shared" si="41"/>
        <v>43.253120000000003</v>
      </c>
      <c r="O118" s="33">
        <v>114.47</v>
      </c>
      <c r="P118" s="33">
        <v>74.540000000000006</v>
      </c>
      <c r="Q118" s="33"/>
      <c r="R118" s="33">
        <v>50</v>
      </c>
      <c r="S118" s="33"/>
      <c r="T118" s="33"/>
      <c r="U118" s="33"/>
      <c r="V118" s="1">
        <f t="shared" si="37"/>
        <v>50</v>
      </c>
      <c r="W118" s="36">
        <f t="shared" si="38"/>
        <v>282.26312000000001</v>
      </c>
      <c r="X118" s="40">
        <f t="shared" si="39"/>
        <v>8368.3588799999998</v>
      </c>
      <c r="Y118" s="42"/>
    </row>
    <row r="119" spans="1:25" ht="27.95" customHeight="1" x14ac:dyDescent="0.25">
      <c r="A119" s="37">
        <f>A118+1</f>
        <v>91</v>
      </c>
      <c r="B119" s="30" t="s">
        <v>196</v>
      </c>
      <c r="C119" s="46" t="s">
        <v>197</v>
      </c>
      <c r="D119" s="5">
        <v>396.14</v>
      </c>
      <c r="E119" s="39">
        <f t="shared" si="34"/>
        <v>455.83829800000001</v>
      </c>
      <c r="F119" s="39">
        <f>E119</f>
        <v>455.83829800000001</v>
      </c>
      <c r="G119" s="34">
        <v>15.2</v>
      </c>
      <c r="H119" s="34">
        <v>15.2</v>
      </c>
      <c r="I119" s="33">
        <f t="shared" si="36"/>
        <v>6021.3279999999995</v>
      </c>
      <c r="J119" s="33">
        <v>6021.33</v>
      </c>
      <c r="K119" s="33"/>
      <c r="L119" s="33"/>
      <c r="M119" s="33">
        <f t="shared" si="33"/>
        <v>12042.657999999999</v>
      </c>
      <c r="N119" s="36">
        <f t="shared" si="41"/>
        <v>60.213279999999997</v>
      </c>
      <c r="O119" s="33">
        <v>169.38</v>
      </c>
      <c r="P119" s="33">
        <v>519.99</v>
      </c>
      <c r="Q119" s="33"/>
      <c r="R119" s="33">
        <v>50</v>
      </c>
      <c r="S119" s="33"/>
      <c r="T119" s="33"/>
      <c r="U119" s="33"/>
      <c r="V119" s="1">
        <f t="shared" si="37"/>
        <v>50</v>
      </c>
      <c r="W119" s="36">
        <f t="shared" si="38"/>
        <v>799.58328000000006</v>
      </c>
      <c r="X119" s="40">
        <f t="shared" si="39"/>
        <v>11243.074719999999</v>
      </c>
      <c r="Y119" s="42"/>
    </row>
    <row r="120" spans="1:25" ht="27.95" customHeight="1" x14ac:dyDescent="0.25">
      <c r="A120" s="37">
        <f>A119+1</f>
        <v>92</v>
      </c>
      <c r="B120" s="30" t="s">
        <v>198</v>
      </c>
      <c r="C120" s="38" t="s">
        <v>199</v>
      </c>
      <c r="D120" s="5">
        <v>286.33999999999997</v>
      </c>
      <c r="E120" s="39">
        <f t="shared" si="34"/>
        <v>329.49143799999996</v>
      </c>
      <c r="F120" s="39">
        <f>E120</f>
        <v>329.49143799999996</v>
      </c>
      <c r="G120" s="34">
        <v>15.2</v>
      </c>
      <c r="H120" s="34">
        <v>15.2</v>
      </c>
      <c r="I120" s="33">
        <f t="shared" si="36"/>
        <v>4352.3679999999995</v>
      </c>
      <c r="J120" s="33">
        <v>4352.37</v>
      </c>
      <c r="K120" s="33"/>
      <c r="L120" s="33"/>
      <c r="M120" s="33">
        <f t="shared" si="33"/>
        <v>8704.7379999999994</v>
      </c>
      <c r="N120" s="36">
        <f t="shared" si="41"/>
        <v>43.523679999999999</v>
      </c>
      <c r="O120" s="33">
        <v>117.38</v>
      </c>
      <c r="P120" s="33">
        <v>77.489999999999995</v>
      </c>
      <c r="Q120" s="33"/>
      <c r="R120" s="33">
        <v>20</v>
      </c>
      <c r="S120" s="33">
        <f>I120*5%</f>
        <v>217.61839999999998</v>
      </c>
      <c r="T120" s="33"/>
      <c r="U120" s="33">
        <v>575</v>
      </c>
      <c r="V120" s="1">
        <f t="shared" si="37"/>
        <v>812.61839999999995</v>
      </c>
      <c r="W120" s="36">
        <f t="shared" si="38"/>
        <v>1051.01208</v>
      </c>
      <c r="X120" s="40">
        <f t="shared" si="39"/>
        <v>7653.725919999999</v>
      </c>
      <c r="Y120" s="42"/>
    </row>
    <row r="121" spans="1:25" ht="27.95" customHeight="1" x14ac:dyDescent="0.25">
      <c r="A121" s="37">
        <f>A120+1</f>
        <v>93</v>
      </c>
      <c r="B121" s="30" t="s">
        <v>200</v>
      </c>
      <c r="C121" s="38" t="s">
        <v>201</v>
      </c>
      <c r="D121" s="5">
        <v>286.33999999999997</v>
      </c>
      <c r="E121" s="39">
        <f t="shared" si="34"/>
        <v>329.49143799999996</v>
      </c>
      <c r="F121" s="39">
        <f>E121</f>
        <v>329.49143799999996</v>
      </c>
      <c r="G121" s="34">
        <v>15.2</v>
      </c>
      <c r="H121" s="34">
        <v>15.2</v>
      </c>
      <c r="I121" s="33">
        <f t="shared" si="36"/>
        <v>4352.3679999999995</v>
      </c>
      <c r="J121" s="33">
        <v>4352.37</v>
      </c>
      <c r="K121" s="33"/>
      <c r="L121" s="33"/>
      <c r="M121" s="33">
        <f t="shared" si="33"/>
        <v>8704.7379999999994</v>
      </c>
      <c r="N121" s="36">
        <f t="shared" si="41"/>
        <v>43.523679999999999</v>
      </c>
      <c r="O121" s="33">
        <v>117.38</v>
      </c>
      <c r="P121" s="33">
        <v>77.489999999999995</v>
      </c>
      <c r="Q121" s="33"/>
      <c r="R121" s="33">
        <v>20</v>
      </c>
      <c r="S121" s="33">
        <f>I121*5%</f>
        <v>217.61839999999998</v>
      </c>
      <c r="T121" s="33"/>
      <c r="U121" s="33">
        <v>1208</v>
      </c>
      <c r="V121" s="1">
        <f t="shared" si="37"/>
        <v>1445.6184000000001</v>
      </c>
      <c r="W121" s="36">
        <f t="shared" si="38"/>
        <v>1684.01208</v>
      </c>
      <c r="X121" s="40">
        <f t="shared" si="39"/>
        <v>7020.725919999999</v>
      </c>
      <c r="Y121" s="42"/>
    </row>
    <row r="122" spans="1:25" ht="27.95" customHeight="1" x14ac:dyDescent="0.25">
      <c r="A122" s="37"/>
      <c r="B122" s="56"/>
      <c r="C122" s="31" t="s">
        <v>204</v>
      </c>
      <c r="D122" s="5"/>
      <c r="E122" s="39"/>
      <c r="F122" s="39"/>
      <c r="G122" s="34"/>
      <c r="H122" s="34"/>
      <c r="I122" s="33"/>
      <c r="J122" s="33"/>
      <c r="K122" s="33"/>
      <c r="L122" s="33"/>
      <c r="M122" s="33"/>
      <c r="N122" s="36"/>
      <c r="O122" s="33"/>
      <c r="P122" s="33"/>
      <c r="Q122" s="33"/>
      <c r="R122" s="33"/>
      <c r="S122" s="33"/>
      <c r="T122" s="33"/>
      <c r="U122" s="33"/>
      <c r="V122" s="1"/>
      <c r="W122" s="36"/>
      <c r="X122" s="40"/>
    </row>
    <row r="123" spans="1:25" ht="27.95" customHeight="1" x14ac:dyDescent="0.25">
      <c r="A123" s="37">
        <f>A121+1</f>
        <v>94</v>
      </c>
      <c r="B123" s="30" t="s">
        <v>215</v>
      </c>
      <c r="C123" s="38" t="s">
        <v>216</v>
      </c>
      <c r="D123" s="5">
        <v>461.15</v>
      </c>
      <c r="E123" s="39">
        <f t="shared" ref="E123:E146" si="42">D123*1.1507</f>
        <v>530.64530500000001</v>
      </c>
      <c r="F123" s="39">
        <f t="shared" ref="F123:F146" si="43">E123</f>
        <v>530.64530500000001</v>
      </c>
      <c r="G123" s="34">
        <v>15.2</v>
      </c>
      <c r="H123" s="34">
        <v>15.2</v>
      </c>
      <c r="I123" s="33">
        <f t="shared" ref="I123:I146" si="44">D123*H123</f>
        <v>7009.48</v>
      </c>
      <c r="J123" s="33">
        <v>7009.48</v>
      </c>
      <c r="K123" s="33">
        <v>442</v>
      </c>
      <c r="L123" s="33"/>
      <c r="M123" s="33">
        <f t="shared" si="33"/>
        <v>14460.96</v>
      </c>
      <c r="N123" s="36">
        <v>0</v>
      </c>
      <c r="O123" s="33">
        <v>208.09</v>
      </c>
      <c r="P123" s="33">
        <v>688.49</v>
      </c>
      <c r="Q123" s="33"/>
      <c r="R123" s="33">
        <v>0</v>
      </c>
      <c r="S123" s="33">
        <f>I123*5%</f>
        <v>350.47399999999999</v>
      </c>
      <c r="T123" s="33"/>
      <c r="U123" s="33">
        <v>1150</v>
      </c>
      <c r="V123" s="1">
        <f t="shared" ref="V123:V146" si="45">SUM(Q123+R123+S123+T123+U123)</f>
        <v>1500.4739999999999</v>
      </c>
      <c r="W123" s="36">
        <f t="shared" ref="W123:W146" si="46">N123+O123+P123+Q123+R123+S123+T123+U123</f>
        <v>2397.0540000000001</v>
      </c>
      <c r="X123" s="40">
        <f t="shared" ref="X123:X146" si="47">M123-W123</f>
        <v>12063.905999999999</v>
      </c>
      <c r="Y123" s="42"/>
    </row>
    <row r="124" spans="1:25" ht="27.95" customHeight="1" x14ac:dyDescent="0.25">
      <c r="A124" s="37">
        <f>A123+1</f>
        <v>95</v>
      </c>
      <c r="B124" s="30" t="s">
        <v>207</v>
      </c>
      <c r="C124" s="38" t="s">
        <v>208</v>
      </c>
      <c r="D124" s="5">
        <v>467.97</v>
      </c>
      <c r="E124" s="39">
        <f t="shared" si="42"/>
        <v>538.49307900000008</v>
      </c>
      <c r="F124" s="39">
        <f t="shared" si="43"/>
        <v>538.49307900000008</v>
      </c>
      <c r="G124" s="34">
        <v>15.2</v>
      </c>
      <c r="H124" s="34">
        <v>15.2</v>
      </c>
      <c r="I124" s="33">
        <f t="shared" si="44"/>
        <v>7113.1440000000002</v>
      </c>
      <c r="J124" s="33">
        <v>7113.14</v>
      </c>
      <c r="K124" s="33"/>
      <c r="L124" s="33"/>
      <c r="M124" s="33">
        <f t="shared" si="33"/>
        <v>14226.284</v>
      </c>
      <c r="N124" s="36">
        <f t="shared" ref="N124:N146" si="48">I124*1%</f>
        <v>71.131439999999998</v>
      </c>
      <c r="O124" s="33">
        <v>203.77</v>
      </c>
      <c r="P124" s="33">
        <v>707.06</v>
      </c>
      <c r="Q124" s="33"/>
      <c r="R124" s="33">
        <v>20</v>
      </c>
      <c r="S124" s="33">
        <f>I124*5%</f>
        <v>355.65720000000005</v>
      </c>
      <c r="T124" s="33"/>
      <c r="U124" s="33"/>
      <c r="V124" s="1">
        <f t="shared" si="45"/>
        <v>375.65720000000005</v>
      </c>
      <c r="W124" s="36">
        <f t="shared" si="46"/>
        <v>1357.6186399999999</v>
      </c>
      <c r="X124" s="40">
        <f t="shared" si="47"/>
        <v>12868.665359999999</v>
      </c>
      <c r="Y124" s="42"/>
    </row>
    <row r="125" spans="1:25" ht="27.95" customHeight="1" x14ac:dyDescent="0.25">
      <c r="A125" s="37">
        <f t="shared" ref="A125:A146" si="49">A124+1</f>
        <v>96</v>
      </c>
      <c r="B125" s="30" t="s">
        <v>209</v>
      </c>
      <c r="C125" s="38" t="s">
        <v>210</v>
      </c>
      <c r="D125" s="5">
        <v>337.42</v>
      </c>
      <c r="E125" s="39">
        <f t="shared" si="42"/>
        <v>388.26919400000003</v>
      </c>
      <c r="F125" s="39">
        <f t="shared" si="43"/>
        <v>388.26919400000003</v>
      </c>
      <c r="G125" s="34">
        <v>15.2</v>
      </c>
      <c r="H125" s="34">
        <v>15.2</v>
      </c>
      <c r="I125" s="33">
        <f t="shared" si="44"/>
        <v>5128.7839999999997</v>
      </c>
      <c r="J125" s="33">
        <v>5128.78</v>
      </c>
      <c r="K125" s="33"/>
      <c r="L125" s="33"/>
      <c r="M125" s="33">
        <f t="shared" si="33"/>
        <v>10257.563999999998</v>
      </c>
      <c r="N125" s="36">
        <f t="shared" si="48"/>
        <v>51.287839999999996</v>
      </c>
      <c r="O125" s="33">
        <v>141.25</v>
      </c>
      <c r="P125" s="33">
        <v>399.46</v>
      </c>
      <c r="Q125" s="33"/>
      <c r="R125" s="33">
        <v>50</v>
      </c>
      <c r="S125" s="33"/>
      <c r="T125" s="33"/>
      <c r="U125" s="33">
        <v>920</v>
      </c>
      <c r="V125" s="1">
        <f t="shared" si="45"/>
        <v>970</v>
      </c>
      <c r="W125" s="36">
        <f t="shared" si="46"/>
        <v>1561.99784</v>
      </c>
      <c r="X125" s="40">
        <f t="shared" si="47"/>
        <v>8695.5661599999985</v>
      </c>
      <c r="Y125" s="42"/>
    </row>
    <row r="126" spans="1:25" ht="27.95" customHeight="1" x14ac:dyDescent="0.25">
      <c r="A126" s="37">
        <f t="shared" si="49"/>
        <v>97</v>
      </c>
      <c r="B126" s="30" t="s">
        <v>211</v>
      </c>
      <c r="C126" s="38" t="s">
        <v>212</v>
      </c>
      <c r="D126" s="5">
        <v>382.2</v>
      </c>
      <c r="E126" s="39">
        <f t="shared" si="42"/>
        <v>439.79754000000003</v>
      </c>
      <c r="F126" s="39">
        <f t="shared" si="43"/>
        <v>439.79754000000003</v>
      </c>
      <c r="G126" s="34">
        <v>15.2</v>
      </c>
      <c r="H126" s="34">
        <v>15.2</v>
      </c>
      <c r="I126" s="33">
        <f t="shared" si="44"/>
        <v>5809.44</v>
      </c>
      <c r="J126" s="33">
        <v>5809.44</v>
      </c>
      <c r="K126" s="33"/>
      <c r="L126" s="33"/>
      <c r="M126" s="33">
        <f t="shared" si="33"/>
        <v>11618.88</v>
      </c>
      <c r="N126" s="36">
        <f t="shared" si="48"/>
        <v>58.0944</v>
      </c>
      <c r="O126" s="33">
        <v>162.69999999999999</v>
      </c>
      <c r="P126" s="33">
        <v>486.08</v>
      </c>
      <c r="Q126" s="33"/>
      <c r="R126" s="33">
        <v>20</v>
      </c>
      <c r="S126" s="33">
        <f>I126*5%</f>
        <v>290.47199999999998</v>
      </c>
      <c r="T126" s="33"/>
      <c r="U126" s="33">
        <v>75</v>
      </c>
      <c r="V126" s="1">
        <f t="shared" si="45"/>
        <v>385.47199999999998</v>
      </c>
      <c r="W126" s="36">
        <f t="shared" si="46"/>
        <v>1092.3463999999999</v>
      </c>
      <c r="X126" s="40">
        <f t="shared" si="47"/>
        <v>10526.533599999999</v>
      </c>
      <c r="Y126" s="48"/>
    </row>
    <row r="127" spans="1:25" ht="27.95" customHeight="1" x14ac:dyDescent="0.25">
      <c r="A127" s="37">
        <f t="shared" si="49"/>
        <v>98</v>
      </c>
      <c r="B127" s="30" t="s">
        <v>213</v>
      </c>
      <c r="C127" s="38" t="s">
        <v>214</v>
      </c>
      <c r="D127" s="5">
        <v>337.42</v>
      </c>
      <c r="E127" s="39">
        <f t="shared" si="42"/>
        <v>388.26919400000003</v>
      </c>
      <c r="F127" s="39">
        <f t="shared" si="43"/>
        <v>388.26919400000003</v>
      </c>
      <c r="G127" s="34">
        <v>15.2</v>
      </c>
      <c r="H127" s="34">
        <v>15.2</v>
      </c>
      <c r="I127" s="33">
        <f t="shared" si="44"/>
        <v>5128.7839999999997</v>
      </c>
      <c r="J127" s="33">
        <v>5128.78</v>
      </c>
      <c r="K127" s="33"/>
      <c r="L127" s="33"/>
      <c r="M127" s="33">
        <f t="shared" si="33"/>
        <v>10257.563999999998</v>
      </c>
      <c r="N127" s="36">
        <f t="shared" si="48"/>
        <v>51.287839999999996</v>
      </c>
      <c r="O127" s="33">
        <v>141.25</v>
      </c>
      <c r="P127" s="33">
        <v>399.46</v>
      </c>
      <c r="Q127" s="33"/>
      <c r="R127" s="33">
        <v>50</v>
      </c>
      <c r="S127" s="33"/>
      <c r="T127" s="33"/>
      <c r="U127" s="33"/>
      <c r="V127" s="1">
        <f t="shared" si="45"/>
        <v>50</v>
      </c>
      <c r="W127" s="36">
        <f t="shared" si="46"/>
        <v>641.99784</v>
      </c>
      <c r="X127" s="40">
        <f t="shared" si="47"/>
        <v>9615.5661599999985</v>
      </c>
      <c r="Y127" s="42"/>
    </row>
    <row r="128" spans="1:25" ht="27.95" customHeight="1" x14ac:dyDescent="0.25">
      <c r="A128" s="37">
        <f>A127+1</f>
        <v>99</v>
      </c>
      <c r="B128" s="30" t="s">
        <v>217</v>
      </c>
      <c r="C128" s="38" t="s">
        <v>218</v>
      </c>
      <c r="D128" s="5">
        <v>337.42</v>
      </c>
      <c r="E128" s="39">
        <f t="shared" si="42"/>
        <v>388.26919400000003</v>
      </c>
      <c r="F128" s="39">
        <f t="shared" si="43"/>
        <v>388.26919400000003</v>
      </c>
      <c r="G128" s="34">
        <v>15.2</v>
      </c>
      <c r="H128" s="34">
        <v>15.2</v>
      </c>
      <c r="I128" s="33">
        <f t="shared" si="44"/>
        <v>5128.7839999999997</v>
      </c>
      <c r="J128" s="33">
        <v>5128.78</v>
      </c>
      <c r="K128" s="33">
        <v>884</v>
      </c>
      <c r="L128" s="33"/>
      <c r="M128" s="33">
        <f t="shared" si="33"/>
        <v>11141.563999999998</v>
      </c>
      <c r="N128" s="36">
        <f t="shared" si="48"/>
        <v>51.287839999999996</v>
      </c>
      <c r="O128" s="33">
        <v>141.25</v>
      </c>
      <c r="P128" s="33">
        <v>399.46</v>
      </c>
      <c r="Q128" s="33"/>
      <c r="R128" s="33">
        <v>50</v>
      </c>
      <c r="S128" s="33"/>
      <c r="T128" s="33"/>
      <c r="U128" s="33"/>
      <c r="V128" s="1">
        <f t="shared" si="45"/>
        <v>50</v>
      </c>
      <c r="W128" s="36">
        <f t="shared" si="46"/>
        <v>641.99784</v>
      </c>
      <c r="X128" s="40">
        <f t="shared" si="47"/>
        <v>10499.566159999998</v>
      </c>
      <c r="Y128" s="42"/>
    </row>
    <row r="129" spans="1:25" ht="27.95" customHeight="1" x14ac:dyDescent="0.25">
      <c r="A129" s="37">
        <f t="shared" si="49"/>
        <v>100</v>
      </c>
      <c r="B129" s="30" t="s">
        <v>219</v>
      </c>
      <c r="C129" s="38" t="s">
        <v>220</v>
      </c>
      <c r="D129" s="5">
        <v>337.42</v>
      </c>
      <c r="E129" s="39">
        <f t="shared" si="42"/>
        <v>388.26919400000003</v>
      </c>
      <c r="F129" s="39">
        <f t="shared" si="43"/>
        <v>388.26919400000003</v>
      </c>
      <c r="G129" s="34">
        <v>15.2</v>
      </c>
      <c r="H129" s="34">
        <v>15.2</v>
      </c>
      <c r="I129" s="33">
        <f t="shared" si="44"/>
        <v>5128.7839999999997</v>
      </c>
      <c r="J129" s="33">
        <v>5128.78</v>
      </c>
      <c r="K129" s="33"/>
      <c r="L129" s="33"/>
      <c r="M129" s="33">
        <f t="shared" si="33"/>
        <v>10257.563999999998</v>
      </c>
      <c r="N129" s="36">
        <f t="shared" si="48"/>
        <v>51.287839999999996</v>
      </c>
      <c r="O129" s="33">
        <v>141.25</v>
      </c>
      <c r="P129" s="33">
        <v>399.46</v>
      </c>
      <c r="Q129" s="33"/>
      <c r="R129" s="33">
        <v>50</v>
      </c>
      <c r="S129" s="33"/>
      <c r="T129" s="33"/>
      <c r="U129" s="33"/>
      <c r="V129" s="1">
        <f t="shared" si="45"/>
        <v>50</v>
      </c>
      <c r="W129" s="36">
        <f t="shared" si="46"/>
        <v>641.99784</v>
      </c>
      <c r="X129" s="40">
        <f t="shared" si="47"/>
        <v>9615.5661599999985</v>
      </c>
      <c r="Y129" s="42"/>
    </row>
    <row r="130" spans="1:25" ht="27.95" customHeight="1" x14ac:dyDescent="0.25">
      <c r="A130" s="37">
        <f t="shared" si="49"/>
        <v>101</v>
      </c>
      <c r="B130" s="30" t="s">
        <v>221</v>
      </c>
      <c r="C130" s="38" t="s">
        <v>222</v>
      </c>
      <c r="D130" s="5">
        <v>337.42</v>
      </c>
      <c r="E130" s="39">
        <f t="shared" si="42"/>
        <v>388.26919400000003</v>
      </c>
      <c r="F130" s="39">
        <f t="shared" si="43"/>
        <v>388.26919400000003</v>
      </c>
      <c r="G130" s="37">
        <v>15.2</v>
      </c>
      <c r="H130" s="34">
        <v>15.2</v>
      </c>
      <c r="I130" s="33">
        <f t="shared" si="44"/>
        <v>5128.7839999999997</v>
      </c>
      <c r="J130" s="33">
        <v>5128.78</v>
      </c>
      <c r="K130" s="33">
        <v>442</v>
      </c>
      <c r="L130" s="33"/>
      <c r="M130" s="33">
        <f t="shared" si="33"/>
        <v>10699.563999999998</v>
      </c>
      <c r="N130" s="36">
        <f t="shared" si="48"/>
        <v>51.287839999999996</v>
      </c>
      <c r="O130" s="33">
        <v>141.25</v>
      </c>
      <c r="P130" s="33">
        <v>399.46</v>
      </c>
      <c r="Q130" s="33"/>
      <c r="R130" s="33">
        <v>20</v>
      </c>
      <c r="S130" s="33">
        <f>I130*5%</f>
        <v>256.43919999999997</v>
      </c>
      <c r="T130" s="33"/>
      <c r="U130" s="33"/>
      <c r="V130" s="1">
        <f t="shared" si="45"/>
        <v>276.43919999999997</v>
      </c>
      <c r="W130" s="36">
        <f t="shared" si="46"/>
        <v>868.43704000000002</v>
      </c>
      <c r="X130" s="40">
        <f t="shared" si="47"/>
        <v>9831.1269599999978</v>
      </c>
      <c r="Y130" s="48"/>
    </row>
    <row r="131" spans="1:25" ht="27.95" customHeight="1" x14ac:dyDescent="0.25">
      <c r="A131" s="37">
        <f>A130+1</f>
        <v>102</v>
      </c>
      <c r="B131" s="30" t="s">
        <v>223</v>
      </c>
      <c r="C131" s="38" t="s">
        <v>224</v>
      </c>
      <c r="D131" s="5">
        <v>337.42</v>
      </c>
      <c r="E131" s="39">
        <f t="shared" si="42"/>
        <v>388.26919400000003</v>
      </c>
      <c r="F131" s="39">
        <f t="shared" si="43"/>
        <v>388.26919400000003</v>
      </c>
      <c r="G131" s="34">
        <v>15.2</v>
      </c>
      <c r="H131" s="34">
        <v>15.2</v>
      </c>
      <c r="I131" s="33">
        <f t="shared" si="44"/>
        <v>5128.7839999999997</v>
      </c>
      <c r="J131" s="33">
        <v>5128.78</v>
      </c>
      <c r="K131" s="33">
        <v>442</v>
      </c>
      <c r="L131" s="33"/>
      <c r="M131" s="33">
        <f t="shared" si="33"/>
        <v>10699.563999999998</v>
      </c>
      <c r="N131" s="36">
        <f t="shared" si="48"/>
        <v>51.287839999999996</v>
      </c>
      <c r="O131" s="33">
        <v>141.25</v>
      </c>
      <c r="P131" s="33">
        <v>399.46</v>
      </c>
      <c r="Q131" s="33"/>
      <c r="R131" s="33">
        <v>20</v>
      </c>
      <c r="S131" s="33">
        <f>I131*5%</f>
        <v>256.43919999999997</v>
      </c>
      <c r="T131" s="33"/>
      <c r="U131" s="33"/>
      <c r="V131" s="1">
        <f t="shared" si="45"/>
        <v>276.43919999999997</v>
      </c>
      <c r="W131" s="36">
        <f t="shared" si="46"/>
        <v>868.43704000000002</v>
      </c>
      <c r="X131" s="40">
        <f t="shared" si="47"/>
        <v>9831.1269599999978</v>
      </c>
      <c r="Y131" s="48"/>
    </row>
    <row r="132" spans="1:25" ht="27.95" customHeight="1" x14ac:dyDescent="0.25">
      <c r="A132" s="37">
        <f t="shared" si="49"/>
        <v>103</v>
      </c>
      <c r="B132" s="30" t="s">
        <v>225</v>
      </c>
      <c r="C132" s="38" t="s">
        <v>226</v>
      </c>
      <c r="D132" s="5">
        <v>314.93</v>
      </c>
      <c r="E132" s="39">
        <f t="shared" si="42"/>
        <v>362.38995100000005</v>
      </c>
      <c r="F132" s="39">
        <f t="shared" si="43"/>
        <v>362.38995100000005</v>
      </c>
      <c r="G132" s="34">
        <v>15.2</v>
      </c>
      <c r="H132" s="34">
        <v>15.2</v>
      </c>
      <c r="I132" s="33">
        <f t="shared" si="44"/>
        <v>4786.9359999999997</v>
      </c>
      <c r="J132" s="33">
        <v>4786.9399999999996</v>
      </c>
      <c r="K132" s="33"/>
      <c r="L132" s="33"/>
      <c r="M132" s="33">
        <f t="shared" si="33"/>
        <v>9573.8760000000002</v>
      </c>
      <c r="N132" s="36">
        <f t="shared" si="48"/>
        <v>47.86936</v>
      </c>
      <c r="O132" s="33">
        <v>130.47</v>
      </c>
      <c r="P132" s="33">
        <v>362.27</v>
      </c>
      <c r="Q132" s="33"/>
      <c r="R132" s="33">
        <v>20</v>
      </c>
      <c r="S132" s="33">
        <f>I132*5%</f>
        <v>239.3468</v>
      </c>
      <c r="T132" s="33"/>
      <c r="U132" s="33">
        <v>575</v>
      </c>
      <c r="V132" s="1">
        <f t="shared" si="45"/>
        <v>834.34680000000003</v>
      </c>
      <c r="W132" s="36">
        <f t="shared" si="46"/>
        <v>1374.95616</v>
      </c>
      <c r="X132" s="40">
        <f t="shared" si="47"/>
        <v>8198.9198400000005</v>
      </c>
      <c r="Y132" s="42"/>
    </row>
    <row r="133" spans="1:25" ht="30" customHeight="1" x14ac:dyDescent="0.25">
      <c r="A133" s="37">
        <f t="shared" si="49"/>
        <v>104</v>
      </c>
      <c r="B133" s="30" t="s">
        <v>346</v>
      </c>
      <c r="C133" s="38" t="s">
        <v>345</v>
      </c>
      <c r="D133" s="5">
        <v>314.93</v>
      </c>
      <c r="E133" s="39">
        <f t="shared" si="42"/>
        <v>362.38995100000005</v>
      </c>
      <c r="F133" s="39">
        <f t="shared" si="43"/>
        <v>362.38995100000005</v>
      </c>
      <c r="G133" s="34">
        <v>15.2</v>
      </c>
      <c r="H133" s="34">
        <v>15.2</v>
      </c>
      <c r="I133" s="33">
        <f t="shared" si="44"/>
        <v>4786.9359999999997</v>
      </c>
      <c r="J133" s="33">
        <v>4786.9399999999996</v>
      </c>
      <c r="K133" s="33">
        <v>442</v>
      </c>
      <c r="L133" s="33"/>
      <c r="M133" s="33">
        <f t="shared" si="33"/>
        <v>10015.876</v>
      </c>
      <c r="N133" s="36">
        <f t="shared" si="48"/>
        <v>47.86936</v>
      </c>
      <c r="O133" s="33">
        <v>130.47</v>
      </c>
      <c r="P133" s="33">
        <v>124.77</v>
      </c>
      <c r="Q133" s="33"/>
      <c r="R133" s="33">
        <v>50</v>
      </c>
      <c r="S133" s="33"/>
      <c r="T133" s="33"/>
      <c r="U133" s="33"/>
      <c r="V133" s="1">
        <f t="shared" si="45"/>
        <v>50</v>
      </c>
      <c r="W133" s="36">
        <f t="shared" si="46"/>
        <v>353.10935999999998</v>
      </c>
      <c r="X133" s="40">
        <f t="shared" si="47"/>
        <v>9662.7666399999998</v>
      </c>
      <c r="Y133" s="42"/>
    </row>
    <row r="134" spans="1:25" ht="27.95" customHeight="1" x14ac:dyDescent="0.25">
      <c r="A134" s="37">
        <f t="shared" si="49"/>
        <v>105</v>
      </c>
      <c r="B134" s="30" t="s">
        <v>229</v>
      </c>
      <c r="C134" s="38" t="s">
        <v>230</v>
      </c>
      <c r="D134" s="5">
        <v>314.93</v>
      </c>
      <c r="E134" s="39">
        <f t="shared" si="42"/>
        <v>362.38995100000005</v>
      </c>
      <c r="F134" s="39">
        <f t="shared" si="43"/>
        <v>362.38995100000005</v>
      </c>
      <c r="G134" s="34">
        <v>15.2</v>
      </c>
      <c r="H134" s="34">
        <v>15.2</v>
      </c>
      <c r="I134" s="33">
        <f t="shared" si="44"/>
        <v>4786.9359999999997</v>
      </c>
      <c r="J134" s="33">
        <v>4786.9399999999996</v>
      </c>
      <c r="K134" s="33"/>
      <c r="L134" s="33"/>
      <c r="M134" s="33">
        <f t="shared" si="33"/>
        <v>9573.8760000000002</v>
      </c>
      <c r="N134" s="36">
        <f t="shared" si="48"/>
        <v>47.86936</v>
      </c>
      <c r="O134" s="33">
        <v>130.47</v>
      </c>
      <c r="P134" s="33">
        <v>362.27</v>
      </c>
      <c r="Q134" s="33"/>
      <c r="R134" s="33">
        <v>20</v>
      </c>
      <c r="S134" s="33">
        <f>I134*5%</f>
        <v>239.3468</v>
      </c>
      <c r="T134" s="33"/>
      <c r="U134" s="33">
        <v>575</v>
      </c>
      <c r="V134" s="1">
        <f t="shared" si="45"/>
        <v>834.34680000000003</v>
      </c>
      <c r="W134" s="36">
        <f t="shared" si="46"/>
        <v>1374.95616</v>
      </c>
      <c r="X134" s="40">
        <f t="shared" si="47"/>
        <v>8198.9198400000005</v>
      </c>
      <c r="Y134" s="42"/>
    </row>
    <row r="135" spans="1:25" ht="27.95" customHeight="1" x14ac:dyDescent="0.25">
      <c r="A135" s="37">
        <f t="shared" si="49"/>
        <v>106</v>
      </c>
      <c r="B135" s="30" t="s">
        <v>231</v>
      </c>
      <c r="C135" s="38" t="s">
        <v>232</v>
      </c>
      <c r="D135" s="5">
        <v>314.93</v>
      </c>
      <c r="E135" s="39">
        <f t="shared" si="42"/>
        <v>362.38995100000005</v>
      </c>
      <c r="F135" s="39">
        <f t="shared" si="43"/>
        <v>362.38995100000005</v>
      </c>
      <c r="G135" s="34">
        <v>15.2</v>
      </c>
      <c r="H135" s="34">
        <v>15.2</v>
      </c>
      <c r="I135" s="33">
        <f t="shared" si="44"/>
        <v>4786.9359999999997</v>
      </c>
      <c r="J135" s="33">
        <v>4786.9399999999996</v>
      </c>
      <c r="K135" s="33"/>
      <c r="L135" s="33"/>
      <c r="M135" s="33">
        <f t="shared" si="33"/>
        <v>9573.8760000000002</v>
      </c>
      <c r="N135" s="36">
        <f t="shared" si="48"/>
        <v>47.86936</v>
      </c>
      <c r="O135" s="33">
        <v>130.47</v>
      </c>
      <c r="P135" s="33">
        <v>362.27</v>
      </c>
      <c r="Q135" s="33"/>
      <c r="R135" s="33">
        <v>20</v>
      </c>
      <c r="S135" s="33">
        <f>I135*5%</f>
        <v>239.3468</v>
      </c>
      <c r="T135" s="33"/>
      <c r="U135" s="33">
        <v>920</v>
      </c>
      <c r="V135" s="1">
        <f t="shared" si="45"/>
        <v>1179.3468</v>
      </c>
      <c r="W135" s="36">
        <f t="shared" si="46"/>
        <v>1719.95616</v>
      </c>
      <c r="X135" s="40">
        <f t="shared" si="47"/>
        <v>7853.9198400000005</v>
      </c>
      <c r="Y135" s="42"/>
    </row>
    <row r="136" spans="1:25" ht="27.95" customHeight="1" x14ac:dyDescent="0.25">
      <c r="A136" s="37">
        <f t="shared" si="49"/>
        <v>107</v>
      </c>
      <c r="B136" s="30" t="s">
        <v>233</v>
      </c>
      <c r="C136" s="38" t="s">
        <v>234</v>
      </c>
      <c r="D136" s="5">
        <v>314.93</v>
      </c>
      <c r="E136" s="39">
        <f t="shared" si="42"/>
        <v>362.38995100000005</v>
      </c>
      <c r="F136" s="39">
        <f t="shared" si="43"/>
        <v>362.38995100000005</v>
      </c>
      <c r="G136" s="34">
        <v>15.2</v>
      </c>
      <c r="H136" s="34">
        <v>15.2</v>
      </c>
      <c r="I136" s="33">
        <f t="shared" si="44"/>
        <v>4786.9359999999997</v>
      </c>
      <c r="J136" s="33">
        <v>4786.9399999999996</v>
      </c>
      <c r="K136" s="33">
        <v>442</v>
      </c>
      <c r="L136" s="33"/>
      <c r="M136" s="33">
        <f t="shared" si="33"/>
        <v>10015.876</v>
      </c>
      <c r="N136" s="36">
        <f t="shared" si="48"/>
        <v>47.86936</v>
      </c>
      <c r="O136" s="33">
        <v>130.47</v>
      </c>
      <c r="P136" s="33">
        <v>362.27</v>
      </c>
      <c r="Q136" s="33"/>
      <c r="R136" s="33">
        <v>20</v>
      </c>
      <c r="S136" s="33">
        <f>I136*5%</f>
        <v>239.3468</v>
      </c>
      <c r="T136" s="33"/>
      <c r="U136" s="33"/>
      <c r="V136" s="1">
        <f t="shared" si="45"/>
        <v>259.34680000000003</v>
      </c>
      <c r="W136" s="36">
        <f t="shared" si="46"/>
        <v>799.95615999999995</v>
      </c>
      <c r="X136" s="40">
        <f t="shared" si="47"/>
        <v>9215.9198400000005</v>
      </c>
      <c r="Y136" s="48"/>
    </row>
    <row r="137" spans="1:25" ht="27.95" customHeight="1" x14ac:dyDescent="0.25">
      <c r="A137" s="37">
        <f t="shared" si="49"/>
        <v>108</v>
      </c>
      <c r="B137" s="30" t="s">
        <v>235</v>
      </c>
      <c r="C137" s="38" t="s">
        <v>236</v>
      </c>
      <c r="D137" s="5">
        <v>337.42</v>
      </c>
      <c r="E137" s="39">
        <f t="shared" si="42"/>
        <v>388.26919400000003</v>
      </c>
      <c r="F137" s="39">
        <f t="shared" si="43"/>
        <v>388.26919400000003</v>
      </c>
      <c r="G137" s="37">
        <v>15.2</v>
      </c>
      <c r="H137" s="34">
        <v>15.2</v>
      </c>
      <c r="I137" s="33">
        <f t="shared" si="44"/>
        <v>5128.7839999999997</v>
      </c>
      <c r="J137" s="33">
        <v>5128.78</v>
      </c>
      <c r="K137" s="33"/>
      <c r="L137" s="33"/>
      <c r="M137" s="33">
        <f t="shared" si="33"/>
        <v>10257.563999999998</v>
      </c>
      <c r="N137" s="36">
        <f t="shared" si="48"/>
        <v>51.287839999999996</v>
      </c>
      <c r="O137" s="33">
        <v>141.25</v>
      </c>
      <c r="P137" s="33">
        <v>399.46</v>
      </c>
      <c r="Q137" s="33"/>
      <c r="R137" s="33">
        <v>20</v>
      </c>
      <c r="S137" s="33">
        <f>I137*5%</f>
        <v>256.43919999999997</v>
      </c>
      <c r="T137" s="33"/>
      <c r="U137" s="33"/>
      <c r="V137" s="1">
        <f t="shared" si="45"/>
        <v>276.43919999999997</v>
      </c>
      <c r="W137" s="36">
        <f t="shared" si="46"/>
        <v>868.43704000000002</v>
      </c>
      <c r="X137" s="40">
        <f t="shared" si="47"/>
        <v>9389.1269599999978</v>
      </c>
      <c r="Y137" s="48"/>
    </row>
    <row r="138" spans="1:25" ht="27.95" customHeight="1" x14ac:dyDescent="0.25">
      <c r="A138" s="37">
        <f>A137+1</f>
        <v>109</v>
      </c>
      <c r="B138" s="30" t="s">
        <v>339</v>
      </c>
      <c r="C138" s="38" t="s">
        <v>347</v>
      </c>
      <c r="D138" s="5">
        <v>314.93</v>
      </c>
      <c r="E138" s="39">
        <f t="shared" si="42"/>
        <v>362.38995100000005</v>
      </c>
      <c r="F138" s="39">
        <f t="shared" si="43"/>
        <v>362.38995100000005</v>
      </c>
      <c r="G138" s="34">
        <v>15.2</v>
      </c>
      <c r="H138" s="34">
        <v>15.2</v>
      </c>
      <c r="I138" s="33">
        <f t="shared" si="44"/>
        <v>4786.9359999999997</v>
      </c>
      <c r="J138" s="33">
        <v>4786.9399999999996</v>
      </c>
      <c r="K138" s="33"/>
      <c r="L138" s="33"/>
      <c r="M138" s="33">
        <f t="shared" si="33"/>
        <v>9573.8760000000002</v>
      </c>
      <c r="N138" s="36">
        <f t="shared" si="48"/>
        <v>47.86936</v>
      </c>
      <c r="O138" s="33">
        <v>130.47</v>
      </c>
      <c r="P138" s="33">
        <v>124.77</v>
      </c>
      <c r="Q138" s="33"/>
      <c r="R138" s="33">
        <v>50</v>
      </c>
      <c r="S138" s="33"/>
      <c r="T138" s="33"/>
      <c r="U138" s="33"/>
      <c r="V138" s="1">
        <f t="shared" si="45"/>
        <v>50</v>
      </c>
      <c r="W138" s="36">
        <f t="shared" si="46"/>
        <v>353.10935999999998</v>
      </c>
      <c r="X138" s="40">
        <f t="shared" si="47"/>
        <v>9220.7666399999998</v>
      </c>
      <c r="Y138" s="48"/>
    </row>
    <row r="139" spans="1:25" ht="27.95" customHeight="1" x14ac:dyDescent="0.25">
      <c r="A139" s="37">
        <f>A138+1</f>
        <v>110</v>
      </c>
      <c r="B139" s="30" t="s">
        <v>277</v>
      </c>
      <c r="C139" s="38" t="s">
        <v>278</v>
      </c>
      <c r="D139" s="5">
        <v>307.83999999999997</v>
      </c>
      <c r="E139" s="39">
        <f>D139*1.1507</f>
        <v>354.23148800000001</v>
      </c>
      <c r="F139" s="39">
        <f t="shared" si="43"/>
        <v>354.23148800000001</v>
      </c>
      <c r="G139" s="34">
        <v>15.2</v>
      </c>
      <c r="H139" s="34">
        <v>15.2</v>
      </c>
      <c r="I139" s="33">
        <f>D139*H139</f>
        <v>4679.1679999999997</v>
      </c>
      <c r="J139" s="33">
        <v>4679.17</v>
      </c>
      <c r="K139" s="33">
        <v>442</v>
      </c>
      <c r="L139" s="33"/>
      <c r="M139" s="33">
        <f t="shared" si="33"/>
        <v>9800.3379999999997</v>
      </c>
      <c r="N139" s="36">
        <f t="shared" si="48"/>
        <v>46.791679999999999</v>
      </c>
      <c r="O139" s="33">
        <v>127.09</v>
      </c>
      <c r="P139" s="33">
        <v>350.55</v>
      </c>
      <c r="Q139" s="33"/>
      <c r="R139" s="33">
        <v>40</v>
      </c>
      <c r="S139" s="33">
        <v>467.92</v>
      </c>
      <c r="T139" s="33"/>
      <c r="U139" s="33"/>
      <c r="V139" s="1">
        <f t="shared" si="45"/>
        <v>507.92</v>
      </c>
      <c r="W139" s="36">
        <f t="shared" si="46"/>
        <v>1032.35168</v>
      </c>
      <c r="X139" s="40">
        <f t="shared" si="47"/>
        <v>8767.98632</v>
      </c>
      <c r="Y139" s="42"/>
    </row>
    <row r="140" spans="1:25" ht="27.95" customHeight="1" x14ac:dyDescent="0.25">
      <c r="A140" s="37">
        <f>A139+1</f>
        <v>111</v>
      </c>
      <c r="B140" s="30" t="s">
        <v>237</v>
      </c>
      <c r="C140" s="38" t="s">
        <v>238</v>
      </c>
      <c r="D140" s="5">
        <v>289.95</v>
      </c>
      <c r="E140" s="39">
        <f t="shared" si="42"/>
        <v>333.645465</v>
      </c>
      <c r="F140" s="39">
        <f t="shared" si="43"/>
        <v>333.645465</v>
      </c>
      <c r="G140" s="34">
        <v>15.2</v>
      </c>
      <c r="H140" s="34">
        <v>15.2</v>
      </c>
      <c r="I140" s="33">
        <f t="shared" si="44"/>
        <v>4407.24</v>
      </c>
      <c r="J140" s="33">
        <v>4407.24</v>
      </c>
      <c r="K140" s="33"/>
      <c r="L140" s="33"/>
      <c r="M140" s="33">
        <f t="shared" si="33"/>
        <v>8814.48</v>
      </c>
      <c r="N140" s="36">
        <f t="shared" si="48"/>
        <v>44.072400000000002</v>
      </c>
      <c r="O140" s="33">
        <v>117.92</v>
      </c>
      <c r="P140" s="33">
        <v>320.95999999999998</v>
      </c>
      <c r="Q140" s="33"/>
      <c r="R140" s="33">
        <v>50</v>
      </c>
      <c r="S140" s="33"/>
      <c r="T140" s="33"/>
      <c r="U140" s="33"/>
      <c r="V140" s="1">
        <f t="shared" si="45"/>
        <v>50</v>
      </c>
      <c r="W140" s="36">
        <f t="shared" si="46"/>
        <v>532.95240000000001</v>
      </c>
      <c r="X140" s="40">
        <f t="shared" si="47"/>
        <v>8281.5275999999994</v>
      </c>
      <c r="Y140" s="42"/>
    </row>
    <row r="141" spans="1:25" ht="27.95" customHeight="1" x14ac:dyDescent="0.25">
      <c r="A141" s="37">
        <f t="shared" si="49"/>
        <v>112</v>
      </c>
      <c r="B141" s="30" t="s">
        <v>239</v>
      </c>
      <c r="C141" s="38" t="s">
        <v>240</v>
      </c>
      <c r="D141" s="5">
        <v>337.42</v>
      </c>
      <c r="E141" s="39">
        <f t="shared" si="42"/>
        <v>388.26919400000003</v>
      </c>
      <c r="F141" s="39">
        <f t="shared" si="43"/>
        <v>388.26919400000003</v>
      </c>
      <c r="G141" s="34">
        <v>15.2</v>
      </c>
      <c r="H141" s="34">
        <v>15.2</v>
      </c>
      <c r="I141" s="33">
        <f t="shared" si="44"/>
        <v>5128.7839999999997</v>
      </c>
      <c r="J141" s="33">
        <v>5128.78</v>
      </c>
      <c r="K141" s="33">
        <v>442</v>
      </c>
      <c r="L141" s="33"/>
      <c r="M141" s="33">
        <f t="shared" ref="M141:M172" si="50">I141+J141+K141+L141</f>
        <v>10699.563999999998</v>
      </c>
      <c r="N141" s="36">
        <f t="shared" si="48"/>
        <v>51.287839999999996</v>
      </c>
      <c r="O141" s="33">
        <v>141.25</v>
      </c>
      <c r="P141" s="33">
        <v>399.46</v>
      </c>
      <c r="Q141" s="33"/>
      <c r="R141" s="33">
        <v>50</v>
      </c>
      <c r="S141" s="33"/>
      <c r="T141" s="33"/>
      <c r="U141" s="33"/>
      <c r="V141" s="1">
        <f t="shared" si="45"/>
        <v>50</v>
      </c>
      <c r="W141" s="36">
        <f t="shared" si="46"/>
        <v>641.99784</v>
      </c>
      <c r="X141" s="40">
        <f t="shared" si="47"/>
        <v>10057.566159999998</v>
      </c>
      <c r="Y141" s="42"/>
    </row>
    <row r="142" spans="1:25" ht="27.95" customHeight="1" x14ac:dyDescent="0.25">
      <c r="A142" s="37">
        <f t="shared" si="49"/>
        <v>113</v>
      </c>
      <c r="B142" s="30" t="s">
        <v>241</v>
      </c>
      <c r="C142" s="38" t="s">
        <v>242</v>
      </c>
      <c r="D142" s="5">
        <v>314.93</v>
      </c>
      <c r="E142" s="39">
        <f t="shared" si="42"/>
        <v>362.38995100000005</v>
      </c>
      <c r="F142" s="39">
        <f t="shared" si="43"/>
        <v>362.38995100000005</v>
      </c>
      <c r="G142" s="34">
        <v>15.2</v>
      </c>
      <c r="H142" s="34">
        <v>15.2</v>
      </c>
      <c r="I142" s="33">
        <f t="shared" si="44"/>
        <v>4786.9359999999997</v>
      </c>
      <c r="J142" s="33">
        <v>4786.9399999999996</v>
      </c>
      <c r="K142" s="33"/>
      <c r="L142" s="33"/>
      <c r="M142" s="33">
        <f t="shared" si="50"/>
        <v>9573.8760000000002</v>
      </c>
      <c r="N142" s="36">
        <f t="shared" si="48"/>
        <v>47.86936</v>
      </c>
      <c r="O142" s="33">
        <v>130.47</v>
      </c>
      <c r="P142" s="33">
        <v>362.27</v>
      </c>
      <c r="Q142" s="33"/>
      <c r="R142" s="33">
        <v>50</v>
      </c>
      <c r="S142" s="33"/>
      <c r="T142" s="33">
        <v>8983.27</v>
      </c>
      <c r="U142" s="33"/>
      <c r="V142" s="1">
        <f t="shared" si="45"/>
        <v>9033.27</v>
      </c>
      <c r="W142" s="36">
        <f t="shared" si="46"/>
        <v>9573.8793600000008</v>
      </c>
      <c r="X142" s="40">
        <f t="shared" si="47"/>
        <v>-3.3600000006117625E-3</v>
      </c>
      <c r="Y142" s="42"/>
    </row>
    <row r="143" spans="1:25" ht="27.95" customHeight="1" x14ac:dyDescent="0.25">
      <c r="A143" s="37">
        <f t="shared" si="49"/>
        <v>114</v>
      </c>
      <c r="B143" s="37" t="s">
        <v>243</v>
      </c>
      <c r="C143" s="46" t="s">
        <v>244</v>
      </c>
      <c r="D143" s="5">
        <v>314.93</v>
      </c>
      <c r="E143" s="39">
        <f t="shared" si="42"/>
        <v>362.38995100000005</v>
      </c>
      <c r="F143" s="39">
        <f t="shared" si="43"/>
        <v>362.38995100000005</v>
      </c>
      <c r="G143" s="34">
        <v>15.2</v>
      </c>
      <c r="H143" s="34">
        <v>15.2</v>
      </c>
      <c r="I143" s="33">
        <f t="shared" si="44"/>
        <v>4786.9359999999997</v>
      </c>
      <c r="J143" s="33">
        <v>4786.9399999999996</v>
      </c>
      <c r="K143" s="33"/>
      <c r="L143" s="33"/>
      <c r="M143" s="33">
        <f t="shared" si="50"/>
        <v>9573.8760000000002</v>
      </c>
      <c r="N143" s="36">
        <f t="shared" si="48"/>
        <v>47.86936</v>
      </c>
      <c r="O143" s="33">
        <v>130.47</v>
      </c>
      <c r="P143" s="33">
        <v>362.27</v>
      </c>
      <c r="Q143" s="33"/>
      <c r="R143" s="33">
        <v>50</v>
      </c>
      <c r="S143" s="33"/>
      <c r="T143" s="33"/>
      <c r="U143" s="33"/>
      <c r="V143" s="1">
        <f t="shared" si="45"/>
        <v>50</v>
      </c>
      <c r="W143" s="36">
        <f t="shared" si="46"/>
        <v>590.60935999999992</v>
      </c>
      <c r="X143" s="40">
        <f t="shared" si="47"/>
        <v>8983.2666399999998</v>
      </c>
      <c r="Y143" s="42"/>
    </row>
    <row r="144" spans="1:25" ht="27.95" customHeight="1" x14ac:dyDescent="0.25">
      <c r="A144" s="37">
        <f t="shared" si="49"/>
        <v>115</v>
      </c>
      <c r="B144" s="30" t="s">
        <v>246</v>
      </c>
      <c r="C144" s="38" t="s">
        <v>247</v>
      </c>
      <c r="D144" s="5">
        <v>314.93</v>
      </c>
      <c r="E144" s="39">
        <f t="shared" si="42"/>
        <v>362.38995100000005</v>
      </c>
      <c r="F144" s="39">
        <f t="shared" si="43"/>
        <v>362.38995100000005</v>
      </c>
      <c r="G144" s="34">
        <v>15.2</v>
      </c>
      <c r="H144" s="34">
        <v>15.2</v>
      </c>
      <c r="I144" s="33">
        <f t="shared" si="44"/>
        <v>4786.9359999999997</v>
      </c>
      <c r="J144" s="33">
        <v>4786.9399999999996</v>
      </c>
      <c r="K144" s="33"/>
      <c r="L144" s="33"/>
      <c r="M144" s="33">
        <f t="shared" si="50"/>
        <v>9573.8760000000002</v>
      </c>
      <c r="N144" s="36">
        <f t="shared" si="48"/>
        <v>47.86936</v>
      </c>
      <c r="O144" s="33">
        <v>130.47</v>
      </c>
      <c r="P144" s="33">
        <v>362.27</v>
      </c>
      <c r="Q144" s="33"/>
      <c r="R144" s="33">
        <v>50</v>
      </c>
      <c r="S144" s="33"/>
      <c r="T144" s="33"/>
      <c r="U144" s="33"/>
      <c r="V144" s="1">
        <f t="shared" si="45"/>
        <v>50</v>
      </c>
      <c r="W144" s="36">
        <f t="shared" si="46"/>
        <v>590.60935999999992</v>
      </c>
      <c r="X144" s="40">
        <f t="shared" si="47"/>
        <v>8983.2666399999998</v>
      </c>
      <c r="Y144" s="42"/>
    </row>
    <row r="145" spans="1:25" ht="27.95" customHeight="1" x14ac:dyDescent="0.25">
      <c r="A145" s="37">
        <f t="shared" si="49"/>
        <v>116</v>
      </c>
      <c r="B145" s="30" t="s">
        <v>248</v>
      </c>
      <c r="C145" s="38" t="s">
        <v>249</v>
      </c>
      <c r="D145" s="5">
        <v>314.93</v>
      </c>
      <c r="E145" s="39">
        <f t="shared" si="42"/>
        <v>362.38995100000005</v>
      </c>
      <c r="F145" s="39">
        <f t="shared" si="43"/>
        <v>362.38995100000005</v>
      </c>
      <c r="G145" s="34">
        <v>15.2</v>
      </c>
      <c r="H145" s="34">
        <v>15.2</v>
      </c>
      <c r="I145" s="33">
        <f t="shared" si="44"/>
        <v>4786.9359999999997</v>
      </c>
      <c r="J145" s="33">
        <v>4786.9399999999996</v>
      </c>
      <c r="K145" s="33"/>
      <c r="L145" s="33"/>
      <c r="M145" s="33">
        <f t="shared" si="50"/>
        <v>9573.8760000000002</v>
      </c>
      <c r="N145" s="36">
        <f t="shared" si="48"/>
        <v>47.86936</v>
      </c>
      <c r="O145" s="33">
        <v>130.47</v>
      </c>
      <c r="P145" s="33">
        <v>362.27</v>
      </c>
      <c r="Q145" s="33"/>
      <c r="R145" s="33">
        <v>50</v>
      </c>
      <c r="S145" s="33"/>
      <c r="T145" s="33"/>
      <c r="U145" s="33"/>
      <c r="V145" s="1">
        <f t="shared" si="45"/>
        <v>50</v>
      </c>
      <c r="W145" s="36">
        <f t="shared" si="46"/>
        <v>590.60935999999992</v>
      </c>
      <c r="X145" s="40">
        <f t="shared" si="47"/>
        <v>8983.2666399999998</v>
      </c>
      <c r="Y145" s="42"/>
    </row>
    <row r="146" spans="1:25" ht="27.95" customHeight="1" x14ac:dyDescent="0.25">
      <c r="A146" s="37">
        <f t="shared" si="49"/>
        <v>117</v>
      </c>
      <c r="B146" s="37" t="s">
        <v>293</v>
      </c>
      <c r="C146" s="46" t="s">
        <v>245</v>
      </c>
      <c r="D146" s="5">
        <v>314.93</v>
      </c>
      <c r="E146" s="39">
        <f t="shared" si="42"/>
        <v>362.38995100000005</v>
      </c>
      <c r="F146" s="39">
        <f t="shared" si="43"/>
        <v>362.38995100000005</v>
      </c>
      <c r="G146" s="34">
        <v>15.2</v>
      </c>
      <c r="H146" s="34">
        <v>15.2</v>
      </c>
      <c r="I146" s="33">
        <f t="shared" si="44"/>
        <v>4786.9359999999997</v>
      </c>
      <c r="J146" s="33">
        <v>4786.9399999999996</v>
      </c>
      <c r="K146" s="33"/>
      <c r="L146" s="33"/>
      <c r="M146" s="33">
        <f t="shared" si="50"/>
        <v>9573.8760000000002</v>
      </c>
      <c r="N146" s="36">
        <f t="shared" si="48"/>
        <v>47.86936</v>
      </c>
      <c r="O146" s="33">
        <v>130.47</v>
      </c>
      <c r="P146" s="33">
        <v>362.27</v>
      </c>
      <c r="Q146" s="33"/>
      <c r="R146" s="33">
        <v>50</v>
      </c>
      <c r="S146" s="33"/>
      <c r="T146" s="33"/>
      <c r="U146" s="33"/>
      <c r="V146" s="1">
        <f t="shared" si="45"/>
        <v>50</v>
      </c>
      <c r="W146" s="36">
        <f t="shared" si="46"/>
        <v>590.60935999999992</v>
      </c>
      <c r="X146" s="40">
        <f t="shared" si="47"/>
        <v>8983.2666399999998</v>
      </c>
      <c r="Y146" s="42"/>
    </row>
    <row r="147" spans="1:25" ht="27.95" customHeight="1" x14ac:dyDescent="0.25">
      <c r="A147" s="37"/>
      <c r="B147" s="30"/>
      <c r="C147" s="57" t="s">
        <v>250</v>
      </c>
      <c r="D147" s="5"/>
      <c r="E147" s="39"/>
      <c r="F147" s="39"/>
      <c r="G147" s="34"/>
      <c r="H147" s="34"/>
      <c r="I147" s="33"/>
      <c r="J147" s="33"/>
      <c r="K147" s="33"/>
      <c r="L147" s="33"/>
      <c r="M147" s="33"/>
      <c r="N147" s="36"/>
      <c r="O147" s="33"/>
      <c r="P147" s="33"/>
      <c r="Q147" s="33"/>
      <c r="R147" s="33"/>
      <c r="S147" s="33"/>
      <c r="T147" s="33"/>
      <c r="U147" s="33"/>
      <c r="V147" s="1"/>
      <c r="W147" s="36"/>
      <c r="X147" s="40"/>
      <c r="Y147" s="50"/>
    </row>
    <row r="148" spans="1:25" ht="27.95" customHeight="1" x14ac:dyDescent="0.25">
      <c r="A148" s="37">
        <f>A146+1</f>
        <v>118</v>
      </c>
      <c r="B148" s="30" t="s">
        <v>343</v>
      </c>
      <c r="C148" s="38" t="s">
        <v>344</v>
      </c>
      <c r="D148" s="5">
        <v>470.55</v>
      </c>
      <c r="E148" s="39">
        <f>D148*1.1507</f>
        <v>541.46188500000005</v>
      </c>
      <c r="F148" s="39">
        <f>E148</f>
        <v>541.46188500000005</v>
      </c>
      <c r="G148" s="34">
        <v>15.2</v>
      </c>
      <c r="H148" s="34">
        <v>15.2</v>
      </c>
      <c r="I148" s="33">
        <f>D148*H148</f>
        <v>7152.36</v>
      </c>
      <c r="J148" s="33">
        <v>7152.36</v>
      </c>
      <c r="K148" s="33"/>
      <c r="L148" s="33"/>
      <c r="M148" s="33">
        <f t="shared" si="50"/>
        <v>14304.72</v>
      </c>
      <c r="N148" s="36">
        <v>0</v>
      </c>
      <c r="O148" s="33">
        <v>208.09</v>
      </c>
      <c r="P148" s="33">
        <v>731.58</v>
      </c>
      <c r="Q148" s="33"/>
      <c r="R148" s="33"/>
      <c r="S148" s="33"/>
      <c r="T148" s="33"/>
      <c r="U148" s="33"/>
      <c r="V148" s="1">
        <f t="shared" ref="V148:V158" si="51">SUM(Q148+R148+S148+T148+U148)</f>
        <v>0</v>
      </c>
      <c r="W148" s="36">
        <f t="shared" ref="W148:W158" si="52">N148+O148+P148+Q148+R148+S148+T148+U148</f>
        <v>939.67000000000007</v>
      </c>
      <c r="X148" s="40">
        <f t="shared" ref="X148:X158" si="53">M148-W148</f>
        <v>13365.05</v>
      </c>
      <c r="Y148" s="42"/>
    </row>
    <row r="149" spans="1:25" ht="27" customHeight="1" x14ac:dyDescent="0.25">
      <c r="A149" s="37">
        <f>A148+1</f>
        <v>119</v>
      </c>
      <c r="B149" s="30" t="s">
        <v>251</v>
      </c>
      <c r="C149" s="38" t="s">
        <v>252</v>
      </c>
      <c r="D149" s="5">
        <v>405.6</v>
      </c>
      <c r="E149" s="39">
        <f t="shared" ref="E149:E158" si="54">D149*1.1507</f>
        <v>466.72392000000002</v>
      </c>
      <c r="F149" s="39">
        <f t="shared" ref="F149:F171" si="55">E149</f>
        <v>466.72392000000002</v>
      </c>
      <c r="G149" s="34">
        <v>15.2</v>
      </c>
      <c r="H149" s="34">
        <v>15.2</v>
      </c>
      <c r="I149" s="33">
        <f t="shared" ref="I149:I158" si="56">D149*H149</f>
        <v>6165.12</v>
      </c>
      <c r="J149" s="33">
        <v>6165.12</v>
      </c>
      <c r="K149" s="33"/>
      <c r="L149" s="33"/>
      <c r="M149" s="33">
        <f t="shared" si="50"/>
        <v>12330.24</v>
      </c>
      <c r="N149" s="36">
        <f t="shared" ref="N149:N154" si="57">I149*1%</f>
        <v>61.651200000000003</v>
      </c>
      <c r="O149" s="33">
        <v>173.91</v>
      </c>
      <c r="P149" s="33">
        <v>542.99</v>
      </c>
      <c r="Q149" s="33"/>
      <c r="R149" s="33">
        <v>50</v>
      </c>
      <c r="S149" s="33"/>
      <c r="T149" s="33"/>
      <c r="U149" s="33"/>
      <c r="V149" s="1">
        <f t="shared" si="51"/>
        <v>50</v>
      </c>
      <c r="W149" s="36">
        <f t="shared" si="52"/>
        <v>828.55119999999999</v>
      </c>
      <c r="X149" s="40">
        <f t="shared" si="53"/>
        <v>11501.6888</v>
      </c>
      <c r="Y149" s="48"/>
    </row>
    <row r="150" spans="1:25" ht="27.95" customHeight="1" x14ac:dyDescent="0.25">
      <c r="A150" s="37">
        <f t="shared" ref="A150:A158" si="58">A149+1</f>
        <v>120</v>
      </c>
      <c r="B150" s="30" t="s">
        <v>253</v>
      </c>
      <c r="C150" s="38" t="s">
        <v>254</v>
      </c>
      <c r="D150" s="5">
        <v>382.2</v>
      </c>
      <c r="E150" s="39">
        <f t="shared" si="54"/>
        <v>439.79754000000003</v>
      </c>
      <c r="F150" s="39">
        <f t="shared" si="55"/>
        <v>439.79754000000003</v>
      </c>
      <c r="G150" s="34">
        <v>15.2</v>
      </c>
      <c r="H150" s="34">
        <v>15.2</v>
      </c>
      <c r="I150" s="33">
        <f t="shared" si="56"/>
        <v>5809.44</v>
      </c>
      <c r="J150" s="33">
        <v>5809.44</v>
      </c>
      <c r="K150" s="33"/>
      <c r="L150" s="33"/>
      <c r="M150" s="33">
        <f t="shared" si="50"/>
        <v>11618.88</v>
      </c>
      <c r="N150" s="36">
        <f t="shared" si="57"/>
        <v>58.0944</v>
      </c>
      <c r="O150" s="33">
        <v>162.69999999999999</v>
      </c>
      <c r="P150" s="33">
        <v>486.08</v>
      </c>
      <c r="Q150" s="33"/>
      <c r="R150" s="33">
        <v>50</v>
      </c>
      <c r="S150" s="33"/>
      <c r="T150" s="33"/>
      <c r="U150" s="33"/>
      <c r="V150" s="1">
        <f t="shared" si="51"/>
        <v>50</v>
      </c>
      <c r="W150" s="36">
        <f t="shared" si="52"/>
        <v>756.87439999999992</v>
      </c>
      <c r="X150" s="40">
        <f t="shared" si="53"/>
        <v>10862.005599999999</v>
      </c>
      <c r="Y150" s="48"/>
    </row>
    <row r="151" spans="1:25" ht="27.95" customHeight="1" x14ac:dyDescent="0.25">
      <c r="A151" s="37">
        <f>A150+1</f>
        <v>121</v>
      </c>
      <c r="B151" s="30" t="s">
        <v>255</v>
      </c>
      <c r="C151" s="38" t="s">
        <v>256</v>
      </c>
      <c r="D151" s="5">
        <v>392.01</v>
      </c>
      <c r="E151" s="39">
        <f t="shared" si="54"/>
        <v>451.08590700000002</v>
      </c>
      <c r="F151" s="39">
        <f t="shared" si="55"/>
        <v>451.08590700000002</v>
      </c>
      <c r="G151" s="34">
        <v>15.2</v>
      </c>
      <c r="H151" s="34">
        <v>15.2</v>
      </c>
      <c r="I151" s="33">
        <f t="shared" si="56"/>
        <v>5958.5519999999997</v>
      </c>
      <c r="J151" s="33">
        <v>5958.55</v>
      </c>
      <c r="K151" s="33"/>
      <c r="L151" s="33"/>
      <c r="M151" s="33">
        <f t="shared" si="50"/>
        <v>11917.101999999999</v>
      </c>
      <c r="N151" s="36">
        <f t="shared" si="57"/>
        <v>59.585519999999995</v>
      </c>
      <c r="O151" s="33">
        <v>167.4</v>
      </c>
      <c r="P151" s="33">
        <v>509.94</v>
      </c>
      <c r="Q151" s="33"/>
      <c r="R151" s="33">
        <v>50</v>
      </c>
      <c r="S151" s="33"/>
      <c r="T151" s="33"/>
      <c r="U151" s="33"/>
      <c r="V151" s="1">
        <f t="shared" si="51"/>
        <v>50</v>
      </c>
      <c r="W151" s="36">
        <f t="shared" si="52"/>
        <v>786.92552000000001</v>
      </c>
      <c r="X151" s="40">
        <f t="shared" si="53"/>
        <v>11130.176479999998</v>
      </c>
      <c r="Y151" s="42"/>
    </row>
    <row r="152" spans="1:25" ht="27.95" customHeight="1" x14ac:dyDescent="0.25">
      <c r="A152" s="37">
        <f t="shared" si="58"/>
        <v>122</v>
      </c>
      <c r="B152" s="30" t="s">
        <v>257</v>
      </c>
      <c r="C152" s="38" t="s">
        <v>258</v>
      </c>
      <c r="D152" s="5">
        <v>392.01</v>
      </c>
      <c r="E152" s="39">
        <f t="shared" si="54"/>
        <v>451.08590700000002</v>
      </c>
      <c r="F152" s="39">
        <f t="shared" si="55"/>
        <v>451.08590700000002</v>
      </c>
      <c r="G152" s="34">
        <v>15.2</v>
      </c>
      <c r="H152" s="34">
        <v>15.2</v>
      </c>
      <c r="I152" s="33">
        <f t="shared" si="56"/>
        <v>5958.5519999999997</v>
      </c>
      <c r="J152" s="33">
        <v>5958.55</v>
      </c>
      <c r="K152" s="33">
        <v>442</v>
      </c>
      <c r="L152" s="33"/>
      <c r="M152" s="33">
        <f t="shared" si="50"/>
        <v>12359.101999999999</v>
      </c>
      <c r="N152" s="36">
        <f t="shared" si="57"/>
        <v>59.585519999999995</v>
      </c>
      <c r="O152" s="33">
        <v>167.4</v>
      </c>
      <c r="P152" s="33">
        <v>509.94</v>
      </c>
      <c r="Q152" s="33"/>
      <c r="R152" s="33">
        <v>50</v>
      </c>
      <c r="S152" s="33"/>
      <c r="T152" s="33"/>
      <c r="U152" s="33"/>
      <c r="V152" s="1">
        <f t="shared" si="51"/>
        <v>50</v>
      </c>
      <c r="W152" s="36">
        <f t="shared" si="52"/>
        <v>786.92552000000001</v>
      </c>
      <c r="X152" s="40">
        <f t="shared" si="53"/>
        <v>11572.176479999998</v>
      </c>
      <c r="Y152" s="42"/>
    </row>
    <row r="153" spans="1:25" ht="27.95" customHeight="1" x14ac:dyDescent="0.25">
      <c r="A153" s="37">
        <f t="shared" si="58"/>
        <v>123</v>
      </c>
      <c r="B153" s="37" t="s">
        <v>259</v>
      </c>
      <c r="C153" s="46" t="s">
        <v>260</v>
      </c>
      <c r="D153" s="5">
        <v>392.01</v>
      </c>
      <c r="E153" s="39">
        <f t="shared" si="54"/>
        <v>451.08590700000002</v>
      </c>
      <c r="F153" s="39">
        <f t="shared" si="55"/>
        <v>451.08590700000002</v>
      </c>
      <c r="G153" s="54">
        <v>15.2</v>
      </c>
      <c r="H153" s="34">
        <v>15.2</v>
      </c>
      <c r="I153" s="33">
        <f t="shared" si="56"/>
        <v>5958.5519999999997</v>
      </c>
      <c r="J153" s="33">
        <v>5958.55</v>
      </c>
      <c r="K153" s="33"/>
      <c r="L153" s="33"/>
      <c r="M153" s="33">
        <f t="shared" si="50"/>
        <v>11917.101999999999</v>
      </c>
      <c r="N153" s="36">
        <f t="shared" si="57"/>
        <v>59.585519999999995</v>
      </c>
      <c r="O153" s="33">
        <v>167.4</v>
      </c>
      <c r="P153" s="33">
        <v>509.94</v>
      </c>
      <c r="Q153" s="33"/>
      <c r="R153" s="33">
        <v>50</v>
      </c>
      <c r="S153" s="33"/>
      <c r="T153" s="33"/>
      <c r="U153" s="33"/>
      <c r="V153" s="1">
        <f t="shared" si="51"/>
        <v>50</v>
      </c>
      <c r="W153" s="36">
        <f t="shared" si="52"/>
        <v>786.92552000000001</v>
      </c>
      <c r="X153" s="40">
        <f t="shared" si="53"/>
        <v>11130.176479999998</v>
      </c>
      <c r="Y153" s="58"/>
    </row>
    <row r="154" spans="1:25" ht="27.95" customHeight="1" x14ac:dyDescent="0.25">
      <c r="A154" s="37">
        <f t="shared" si="58"/>
        <v>124</v>
      </c>
      <c r="B154" s="37" t="s">
        <v>261</v>
      </c>
      <c r="C154" s="46" t="s">
        <v>262</v>
      </c>
      <c r="D154" s="5">
        <v>392.01</v>
      </c>
      <c r="E154" s="39">
        <f t="shared" si="54"/>
        <v>451.08590700000002</v>
      </c>
      <c r="F154" s="39">
        <f t="shared" si="55"/>
        <v>451.08590700000002</v>
      </c>
      <c r="G154" s="54">
        <v>15.2</v>
      </c>
      <c r="H154" s="34">
        <v>15.2</v>
      </c>
      <c r="I154" s="33">
        <f t="shared" si="56"/>
        <v>5958.5519999999997</v>
      </c>
      <c r="J154" s="33">
        <v>5958.55</v>
      </c>
      <c r="K154" s="33"/>
      <c r="L154" s="33"/>
      <c r="M154" s="33">
        <f t="shared" si="50"/>
        <v>11917.101999999999</v>
      </c>
      <c r="N154" s="36">
        <f t="shared" si="57"/>
        <v>59.585519999999995</v>
      </c>
      <c r="O154" s="33">
        <v>167.4</v>
      </c>
      <c r="P154" s="33">
        <v>509.94</v>
      </c>
      <c r="Q154" s="33"/>
      <c r="R154" s="33">
        <v>50</v>
      </c>
      <c r="S154" s="33"/>
      <c r="T154" s="33"/>
      <c r="U154" s="33"/>
      <c r="V154" s="1">
        <f t="shared" si="51"/>
        <v>50</v>
      </c>
      <c r="W154" s="36">
        <f t="shared" si="52"/>
        <v>786.92552000000001</v>
      </c>
      <c r="X154" s="40">
        <f t="shared" si="53"/>
        <v>11130.176479999998</v>
      </c>
      <c r="Y154" s="58"/>
    </row>
    <row r="155" spans="1:25" ht="27.95" customHeight="1" x14ac:dyDescent="0.25">
      <c r="A155" s="37">
        <f>A154+1</f>
        <v>125</v>
      </c>
      <c r="B155" s="37" t="s">
        <v>318</v>
      </c>
      <c r="C155" s="46" t="s">
        <v>319</v>
      </c>
      <c r="D155" s="5">
        <v>392.01</v>
      </c>
      <c r="E155" s="39">
        <f t="shared" si="54"/>
        <v>451.08590700000002</v>
      </c>
      <c r="F155" s="39">
        <f t="shared" si="55"/>
        <v>451.08590700000002</v>
      </c>
      <c r="G155" s="54">
        <v>15.2</v>
      </c>
      <c r="H155" s="34">
        <v>15.2</v>
      </c>
      <c r="I155" s="33">
        <f t="shared" si="56"/>
        <v>5958.5519999999997</v>
      </c>
      <c r="J155" s="33">
        <v>5958.55</v>
      </c>
      <c r="K155" s="33"/>
      <c r="L155" s="33"/>
      <c r="M155" s="33">
        <f t="shared" si="50"/>
        <v>11917.101999999999</v>
      </c>
      <c r="N155" s="36">
        <v>0</v>
      </c>
      <c r="O155" s="33">
        <v>167.4</v>
      </c>
      <c r="P155" s="33">
        <v>509.94</v>
      </c>
      <c r="Q155" s="33"/>
      <c r="R155" s="33"/>
      <c r="S155" s="33"/>
      <c r="T155" s="33"/>
      <c r="U155" s="33"/>
      <c r="V155" s="1">
        <f t="shared" si="51"/>
        <v>0</v>
      </c>
      <c r="W155" s="36">
        <f t="shared" si="52"/>
        <v>677.34</v>
      </c>
      <c r="X155" s="40">
        <f t="shared" si="53"/>
        <v>11239.761999999999</v>
      </c>
      <c r="Y155" s="58"/>
    </row>
    <row r="156" spans="1:25" ht="27.95" customHeight="1" x14ac:dyDescent="0.25">
      <c r="A156" s="37">
        <f>A155+1</f>
        <v>126</v>
      </c>
      <c r="B156" s="30" t="s">
        <v>320</v>
      </c>
      <c r="C156" s="38" t="s">
        <v>321</v>
      </c>
      <c r="D156" s="5">
        <v>392.01</v>
      </c>
      <c r="E156" s="39">
        <f t="shared" si="54"/>
        <v>451.08590700000002</v>
      </c>
      <c r="F156" s="39">
        <f t="shared" si="55"/>
        <v>451.08590700000002</v>
      </c>
      <c r="G156" s="34">
        <v>15.2</v>
      </c>
      <c r="H156" s="34">
        <v>15.2</v>
      </c>
      <c r="I156" s="33">
        <f t="shared" si="56"/>
        <v>5958.5519999999997</v>
      </c>
      <c r="J156" s="33">
        <v>5958.55</v>
      </c>
      <c r="K156" s="33">
        <v>442</v>
      </c>
      <c r="L156" s="33"/>
      <c r="M156" s="33">
        <f t="shared" si="50"/>
        <v>12359.101999999999</v>
      </c>
      <c r="N156" s="36">
        <f>I156*1%</f>
        <v>59.585519999999995</v>
      </c>
      <c r="O156" s="33">
        <v>167.4</v>
      </c>
      <c r="P156" s="33">
        <v>509.94</v>
      </c>
      <c r="Q156" s="33"/>
      <c r="R156" s="33">
        <v>50</v>
      </c>
      <c r="S156" s="33"/>
      <c r="T156" s="33"/>
      <c r="U156" s="33"/>
      <c r="V156" s="1">
        <f t="shared" si="51"/>
        <v>50</v>
      </c>
      <c r="W156" s="36">
        <f t="shared" si="52"/>
        <v>786.92552000000001</v>
      </c>
      <c r="X156" s="40">
        <f t="shared" si="53"/>
        <v>11572.176479999998</v>
      </c>
    </row>
    <row r="157" spans="1:25" ht="27.95" customHeight="1" x14ac:dyDescent="0.25">
      <c r="A157" s="37">
        <f>A156+1</f>
        <v>127</v>
      </c>
      <c r="B157" s="30" t="s">
        <v>263</v>
      </c>
      <c r="C157" s="38" t="s">
        <v>264</v>
      </c>
      <c r="D157" s="5">
        <v>314.93</v>
      </c>
      <c r="E157" s="39">
        <f t="shared" si="54"/>
        <v>362.38995100000005</v>
      </c>
      <c r="F157" s="39">
        <f t="shared" si="55"/>
        <v>362.38995100000005</v>
      </c>
      <c r="G157" s="34">
        <v>15.2</v>
      </c>
      <c r="H157" s="34">
        <v>15.2</v>
      </c>
      <c r="I157" s="33">
        <f t="shared" si="56"/>
        <v>4786.9359999999997</v>
      </c>
      <c r="J157" s="33">
        <v>4786.9399999999996</v>
      </c>
      <c r="K157" s="33"/>
      <c r="L157" s="33"/>
      <c r="M157" s="33">
        <f t="shared" si="50"/>
        <v>9573.8760000000002</v>
      </c>
      <c r="N157" s="36">
        <f>I157*1%</f>
        <v>47.86936</v>
      </c>
      <c r="O157" s="33">
        <v>130.47</v>
      </c>
      <c r="P157" s="33">
        <v>362.27</v>
      </c>
      <c r="Q157" s="33"/>
      <c r="R157" s="33">
        <v>50</v>
      </c>
      <c r="S157" s="33"/>
      <c r="T157" s="33"/>
      <c r="U157" s="33"/>
      <c r="V157" s="1">
        <f t="shared" si="51"/>
        <v>50</v>
      </c>
      <c r="W157" s="36">
        <f t="shared" si="52"/>
        <v>590.60935999999992</v>
      </c>
      <c r="X157" s="40">
        <f t="shared" si="53"/>
        <v>8983.2666399999998</v>
      </c>
      <c r="Y157" s="42"/>
    </row>
    <row r="158" spans="1:25" ht="27.95" customHeight="1" x14ac:dyDescent="0.25">
      <c r="A158" s="37">
        <f t="shared" si="58"/>
        <v>128</v>
      </c>
      <c r="B158" s="30" t="s">
        <v>265</v>
      </c>
      <c r="C158" s="46" t="s">
        <v>266</v>
      </c>
      <c r="D158" s="5">
        <v>314.93</v>
      </c>
      <c r="E158" s="39">
        <f t="shared" si="54"/>
        <v>362.38995100000005</v>
      </c>
      <c r="F158" s="39">
        <f t="shared" si="55"/>
        <v>362.38995100000005</v>
      </c>
      <c r="G158" s="34">
        <v>15.2</v>
      </c>
      <c r="H158" s="34">
        <v>15.2</v>
      </c>
      <c r="I158" s="33">
        <f t="shared" si="56"/>
        <v>4786.9359999999997</v>
      </c>
      <c r="J158" s="33">
        <v>4786.9399999999996</v>
      </c>
      <c r="K158" s="33"/>
      <c r="L158" s="33"/>
      <c r="M158" s="33">
        <f t="shared" si="50"/>
        <v>9573.8760000000002</v>
      </c>
      <c r="N158" s="36">
        <f>I158*1%</f>
        <v>47.86936</v>
      </c>
      <c r="O158" s="33">
        <v>130.47</v>
      </c>
      <c r="P158" s="33">
        <v>362.27</v>
      </c>
      <c r="Q158" s="33"/>
      <c r="R158" s="33">
        <v>50</v>
      </c>
      <c r="S158" s="33"/>
      <c r="T158" s="33"/>
      <c r="U158" s="33"/>
      <c r="V158" s="1">
        <f t="shared" si="51"/>
        <v>50</v>
      </c>
      <c r="W158" s="36">
        <f t="shared" si="52"/>
        <v>590.60935999999992</v>
      </c>
      <c r="X158" s="40">
        <f t="shared" si="53"/>
        <v>8983.2666399999998</v>
      </c>
      <c r="Y158" s="43"/>
    </row>
    <row r="159" spans="1:25" ht="27.95" customHeight="1" x14ac:dyDescent="0.25">
      <c r="A159" s="37"/>
      <c r="B159" s="30"/>
      <c r="C159" s="31" t="s">
        <v>267</v>
      </c>
      <c r="D159" s="5"/>
      <c r="E159" s="39"/>
      <c r="F159" s="39"/>
      <c r="G159" s="34"/>
      <c r="H159" s="34"/>
      <c r="I159" s="33"/>
      <c r="J159" s="33"/>
      <c r="K159" s="33"/>
      <c r="L159" s="33"/>
      <c r="M159" s="33"/>
      <c r="N159" s="36"/>
      <c r="O159" s="33"/>
      <c r="P159" s="33"/>
      <c r="Q159" s="33"/>
      <c r="R159" s="33"/>
      <c r="S159" s="33"/>
      <c r="T159" s="33"/>
      <c r="U159" s="33"/>
      <c r="V159" s="1"/>
      <c r="W159" s="36"/>
      <c r="X159" s="40"/>
    </row>
    <row r="160" spans="1:25" ht="27.95" customHeight="1" x14ac:dyDescent="0.25">
      <c r="A160" s="37">
        <f>A158+1</f>
        <v>129</v>
      </c>
      <c r="B160" s="30" t="s">
        <v>272</v>
      </c>
      <c r="C160" s="49" t="s">
        <v>273</v>
      </c>
      <c r="D160" s="5">
        <v>481.39</v>
      </c>
      <c r="E160" s="39">
        <f>D160*1.1507</f>
        <v>553.935473</v>
      </c>
      <c r="F160" s="39">
        <f t="shared" si="55"/>
        <v>553.935473</v>
      </c>
      <c r="G160" s="37">
        <v>15.2</v>
      </c>
      <c r="H160" s="34">
        <v>15.2</v>
      </c>
      <c r="I160" s="33">
        <f>D160*H160</f>
        <v>7317.1279999999997</v>
      </c>
      <c r="J160" s="33">
        <v>7317.13</v>
      </c>
      <c r="K160" s="33"/>
      <c r="L160" s="33"/>
      <c r="M160" s="33">
        <f t="shared" si="50"/>
        <v>14634.258</v>
      </c>
      <c r="N160" s="36">
        <v>0</v>
      </c>
      <c r="O160" s="33">
        <v>210.21</v>
      </c>
      <c r="P160" s="33">
        <v>743.62</v>
      </c>
      <c r="Q160" s="33"/>
      <c r="R160" s="33"/>
      <c r="S160" s="33"/>
      <c r="T160" s="33">
        <v>750</v>
      </c>
      <c r="U160" s="33"/>
      <c r="V160" s="1">
        <f>SUM(Q160+R160+S160+T160+U160)</f>
        <v>750</v>
      </c>
      <c r="W160" s="36">
        <f>N160+O160+P160+Q160+R160+S160+T160+U160</f>
        <v>1703.83</v>
      </c>
      <c r="X160" s="40">
        <f>M160-W160</f>
        <v>12930.428</v>
      </c>
      <c r="Y160" s="42"/>
    </row>
    <row r="161" spans="1:27" ht="27.95" customHeight="1" x14ac:dyDescent="0.25">
      <c r="A161" s="37">
        <f>A160+1</f>
        <v>130</v>
      </c>
      <c r="B161" s="30" t="s">
        <v>69</v>
      </c>
      <c r="C161" s="38" t="s">
        <v>70</v>
      </c>
      <c r="D161" s="5">
        <v>467.97</v>
      </c>
      <c r="E161" s="39">
        <f>D161*1.1507</f>
        <v>538.49307900000008</v>
      </c>
      <c r="F161" s="39">
        <f t="shared" si="55"/>
        <v>538.49307900000008</v>
      </c>
      <c r="G161" s="34">
        <v>15.2</v>
      </c>
      <c r="H161" s="34">
        <v>15.2</v>
      </c>
      <c r="I161" s="33">
        <f>D161*H161</f>
        <v>7113.1440000000002</v>
      </c>
      <c r="J161" s="33">
        <v>7113.14</v>
      </c>
      <c r="K161" s="33"/>
      <c r="L161" s="33"/>
      <c r="M161" s="33">
        <f t="shared" si="50"/>
        <v>14226.284</v>
      </c>
      <c r="N161" s="36">
        <f>I161*1%</f>
        <v>71.131439999999998</v>
      </c>
      <c r="O161" s="33">
        <v>203.77</v>
      </c>
      <c r="P161" s="33">
        <v>707.06</v>
      </c>
      <c r="Q161" s="33"/>
      <c r="R161" s="33">
        <v>50</v>
      </c>
      <c r="S161" s="36"/>
      <c r="T161" s="36"/>
      <c r="U161" s="33"/>
      <c r="V161" s="1">
        <f>SUM(Q161+R161+S161+T161+U161)</f>
        <v>50</v>
      </c>
      <c r="W161" s="36">
        <f>N161+O161+P161+Q161+R161+S161+T161+U161</f>
        <v>1031.96144</v>
      </c>
      <c r="X161" s="40">
        <f>M161-W161</f>
        <v>13194.322560000001</v>
      </c>
      <c r="Y161" s="42"/>
      <c r="Z161" s="36"/>
      <c r="AA161" s="40"/>
    </row>
    <row r="162" spans="1:27" ht="24.75" customHeight="1" x14ac:dyDescent="0.3">
      <c r="A162" s="37">
        <f>A161+1</f>
        <v>131</v>
      </c>
      <c r="B162" s="44" t="s">
        <v>49</v>
      </c>
      <c r="C162" s="45" t="s">
        <v>292</v>
      </c>
      <c r="D162" s="5">
        <v>357.77</v>
      </c>
      <c r="E162" s="39">
        <f>D162*1.1507</f>
        <v>411.68593900000002</v>
      </c>
      <c r="F162" s="39">
        <f>E162</f>
        <v>411.68593900000002</v>
      </c>
      <c r="G162" s="34">
        <v>15.2</v>
      </c>
      <c r="H162" s="34">
        <v>15.2</v>
      </c>
      <c r="I162" s="33">
        <f>D162*H162</f>
        <v>5438.1039999999994</v>
      </c>
      <c r="J162" s="33">
        <v>5438.1</v>
      </c>
      <c r="K162" s="33"/>
      <c r="L162" s="33"/>
      <c r="M162" s="33">
        <f t="shared" si="50"/>
        <v>10876.204</v>
      </c>
      <c r="N162" s="36">
        <f>I162*1%</f>
        <v>54.381039999999992</v>
      </c>
      <c r="O162" s="33">
        <v>151.01</v>
      </c>
      <c r="P162" s="33">
        <v>433.12</v>
      </c>
      <c r="Q162" s="33"/>
      <c r="R162" s="33">
        <v>50</v>
      </c>
      <c r="S162" s="33"/>
      <c r="T162" s="33"/>
      <c r="U162" s="33"/>
      <c r="V162" s="1">
        <f>SUM(Q162+R162+S162+T162+U162)</f>
        <v>50</v>
      </c>
      <c r="W162" s="36">
        <f>N162+O162+P162+Q162+R162+S162+T162+U162</f>
        <v>688.51103999999998</v>
      </c>
      <c r="X162" s="40">
        <f>M162-W162</f>
        <v>10187.69296</v>
      </c>
      <c r="Y162" s="42"/>
    </row>
    <row r="163" spans="1:27" ht="27.95" customHeight="1" x14ac:dyDescent="0.25">
      <c r="A163" s="37"/>
      <c r="B163" s="37"/>
      <c r="C163" s="31" t="s">
        <v>274</v>
      </c>
      <c r="D163" s="5"/>
      <c r="E163" s="39"/>
      <c r="F163" s="39"/>
      <c r="G163" s="34"/>
      <c r="H163" s="34"/>
      <c r="I163" s="33"/>
      <c r="J163" s="33"/>
      <c r="K163" s="33"/>
      <c r="L163" s="33"/>
      <c r="M163" s="33"/>
      <c r="N163" s="55"/>
      <c r="O163" s="33"/>
      <c r="P163" s="33"/>
      <c r="Q163" s="33"/>
      <c r="R163" s="33"/>
      <c r="S163" s="33"/>
      <c r="T163" s="33"/>
      <c r="U163" s="33"/>
      <c r="V163" s="1"/>
      <c r="W163" s="36"/>
      <c r="X163" s="40"/>
    </row>
    <row r="164" spans="1:27" ht="27.95" customHeight="1" x14ac:dyDescent="0.25">
      <c r="A164" s="37">
        <f>A162+1</f>
        <v>132</v>
      </c>
      <c r="B164" s="30" t="s">
        <v>275</v>
      </c>
      <c r="C164" s="38" t="s">
        <v>276</v>
      </c>
      <c r="D164" s="5">
        <v>449.04</v>
      </c>
      <c r="E164" s="39">
        <f>D164*1.1507</f>
        <v>516.710328</v>
      </c>
      <c r="F164" s="39">
        <f t="shared" si="55"/>
        <v>516.710328</v>
      </c>
      <c r="G164" s="34">
        <v>15.2</v>
      </c>
      <c r="H164" s="34">
        <v>15.2</v>
      </c>
      <c r="I164" s="33">
        <f>D164*H164</f>
        <v>6825.4080000000004</v>
      </c>
      <c r="J164" s="33">
        <v>6825.41</v>
      </c>
      <c r="K164" s="33">
        <v>884</v>
      </c>
      <c r="L164" s="33"/>
      <c r="M164" s="33">
        <f t="shared" si="50"/>
        <v>14534.817999999999</v>
      </c>
      <c r="N164" s="36">
        <f>I164*1%</f>
        <v>68.254080000000002</v>
      </c>
      <c r="O164" s="33">
        <v>194.71</v>
      </c>
      <c r="P164" s="33">
        <v>655.5</v>
      </c>
      <c r="Q164" s="33"/>
      <c r="R164" s="33">
        <v>20</v>
      </c>
      <c r="S164" s="33">
        <f>I164*5%</f>
        <v>341.27040000000005</v>
      </c>
      <c r="T164" s="33"/>
      <c r="U164" s="33"/>
      <c r="V164" s="1">
        <f>SUM(Q164+R164+S164+T164+U164)</f>
        <v>361.27040000000005</v>
      </c>
      <c r="W164" s="36">
        <f>N164+O164+P164+Q164+R164+S164+T164+U164</f>
        <v>1279.7344800000001</v>
      </c>
      <c r="X164" s="40">
        <f>M164-W164</f>
        <v>13255.08352</v>
      </c>
      <c r="Y164" s="42"/>
    </row>
    <row r="165" spans="1:27" ht="27.95" customHeight="1" x14ac:dyDescent="0.25">
      <c r="A165" s="37">
        <f>A164+1</f>
        <v>133</v>
      </c>
      <c r="B165" s="37" t="s">
        <v>332</v>
      </c>
      <c r="C165" s="46" t="s">
        <v>279</v>
      </c>
      <c r="D165" s="5">
        <v>289.95</v>
      </c>
      <c r="E165" s="39">
        <f>D165*1.1507</f>
        <v>333.645465</v>
      </c>
      <c r="F165" s="39">
        <f t="shared" si="55"/>
        <v>333.645465</v>
      </c>
      <c r="G165" s="34">
        <v>15.2</v>
      </c>
      <c r="H165" s="34">
        <v>15.2</v>
      </c>
      <c r="I165" s="33">
        <f>D165*H165</f>
        <v>4407.24</v>
      </c>
      <c r="J165" s="33">
        <v>4407.24</v>
      </c>
      <c r="K165" s="33"/>
      <c r="L165" s="33"/>
      <c r="M165" s="33">
        <f t="shared" si="50"/>
        <v>8814.48</v>
      </c>
      <c r="N165" s="36">
        <f>I165*1%</f>
        <v>44.072400000000002</v>
      </c>
      <c r="O165" s="33">
        <v>118.86</v>
      </c>
      <c r="P165" s="33">
        <v>112.27</v>
      </c>
      <c r="Q165" s="33"/>
      <c r="R165" s="33">
        <v>50</v>
      </c>
      <c r="S165" s="33"/>
      <c r="T165" s="33"/>
      <c r="U165" s="33"/>
      <c r="V165" s="1">
        <f>SUM(Q165+R165+S165+T165+U165)</f>
        <v>50</v>
      </c>
      <c r="W165" s="36">
        <f>N165+O165+P165+Q165+R165+S165+T165+U165</f>
        <v>325.20240000000001</v>
      </c>
      <c r="X165" s="40">
        <f>M165-W165</f>
        <v>8489.2775999999994</v>
      </c>
      <c r="Y165" s="42"/>
    </row>
    <row r="166" spans="1:27" ht="27.95" customHeight="1" x14ac:dyDescent="0.25">
      <c r="A166" s="37"/>
      <c r="B166" s="37"/>
      <c r="C166" s="51" t="s">
        <v>280</v>
      </c>
      <c r="D166" s="5"/>
      <c r="E166" s="39"/>
      <c r="F166" s="39"/>
      <c r="G166" s="34"/>
      <c r="H166" s="34"/>
      <c r="I166" s="33"/>
      <c r="J166" s="33"/>
      <c r="K166" s="33"/>
      <c r="L166" s="33"/>
      <c r="M166" s="33"/>
      <c r="N166" s="55"/>
      <c r="O166" s="33"/>
      <c r="P166" s="33"/>
      <c r="Q166" s="33"/>
      <c r="R166" s="33"/>
      <c r="S166" s="33"/>
      <c r="T166" s="33"/>
      <c r="U166" s="33"/>
      <c r="V166" s="1"/>
      <c r="W166" s="36"/>
      <c r="X166" s="40"/>
      <c r="Y166" s="42"/>
    </row>
    <row r="167" spans="1:27" ht="27.95" customHeight="1" x14ac:dyDescent="0.25">
      <c r="A167" s="37">
        <f>A165+1</f>
        <v>134</v>
      </c>
      <c r="B167" s="37" t="s">
        <v>324</v>
      </c>
      <c r="C167" s="46" t="s">
        <v>284</v>
      </c>
      <c r="D167" s="5">
        <v>436.4</v>
      </c>
      <c r="E167" s="39">
        <f>D167*1.1507</f>
        <v>502.16548</v>
      </c>
      <c r="F167" s="39">
        <f>E167</f>
        <v>502.16548</v>
      </c>
      <c r="G167" s="34">
        <v>15.2</v>
      </c>
      <c r="H167" s="34">
        <v>15.2</v>
      </c>
      <c r="I167" s="33">
        <f>D167*H167</f>
        <v>6633.28</v>
      </c>
      <c r="J167" s="33">
        <v>6633.28</v>
      </c>
      <c r="K167" s="33"/>
      <c r="L167" s="33"/>
      <c r="M167" s="33">
        <f t="shared" si="50"/>
        <v>13266.56</v>
      </c>
      <c r="N167" s="36">
        <f>I167*1%</f>
        <v>66.332799999999992</v>
      </c>
      <c r="O167" s="33">
        <v>188.67</v>
      </c>
      <c r="P167" s="33">
        <v>621.07000000000005</v>
      </c>
      <c r="Q167" s="33"/>
      <c r="R167" s="33">
        <v>50</v>
      </c>
      <c r="S167" s="33"/>
      <c r="T167" s="33"/>
      <c r="U167" s="33"/>
      <c r="V167" s="1">
        <f>SUM(Q167+R167+S167+T167+U167)</f>
        <v>50</v>
      </c>
      <c r="W167" s="36">
        <f>N167+O167+P167+Q167+R167+S167+T167+U167</f>
        <v>926.07280000000003</v>
      </c>
      <c r="X167" s="40">
        <f>M167-W167</f>
        <v>12340.4872</v>
      </c>
      <c r="Y167" s="42"/>
    </row>
    <row r="168" spans="1:27" ht="27.95" customHeight="1" x14ac:dyDescent="0.25">
      <c r="A168" s="37"/>
      <c r="B168" s="37"/>
      <c r="C168" s="51" t="s">
        <v>283</v>
      </c>
      <c r="D168" s="5"/>
      <c r="E168" s="39"/>
      <c r="F168" s="39"/>
      <c r="G168" s="34"/>
      <c r="H168" s="34"/>
      <c r="I168" s="33"/>
      <c r="J168" s="33"/>
      <c r="K168" s="33"/>
      <c r="L168" s="33"/>
      <c r="M168" s="33"/>
      <c r="N168" s="55"/>
      <c r="O168" s="33"/>
      <c r="P168" s="33"/>
      <c r="Q168" s="33"/>
      <c r="R168" s="33"/>
      <c r="S168" s="33"/>
      <c r="T168" s="33"/>
      <c r="U168" s="33"/>
      <c r="V168" s="1"/>
      <c r="W168" s="36"/>
      <c r="X168" s="40"/>
      <c r="Y168" s="42"/>
    </row>
    <row r="169" spans="1:27" ht="21.75" customHeight="1" x14ac:dyDescent="0.3">
      <c r="A169" s="59"/>
      <c r="B169" s="37"/>
      <c r="C169" s="60" t="s">
        <v>313</v>
      </c>
      <c r="D169" s="5"/>
      <c r="E169" s="39"/>
      <c r="F169" s="39"/>
      <c r="G169" s="34"/>
      <c r="H169" s="34"/>
      <c r="I169" s="33"/>
      <c r="J169" s="33"/>
      <c r="K169" s="33"/>
      <c r="L169" s="33"/>
      <c r="M169" s="33"/>
      <c r="N169" s="55"/>
      <c r="O169" s="33"/>
      <c r="P169" s="33"/>
      <c r="Q169" s="33"/>
      <c r="R169" s="33"/>
      <c r="S169" s="33"/>
      <c r="T169" s="33"/>
      <c r="U169" s="33"/>
      <c r="V169" s="1"/>
      <c r="W169" s="36"/>
      <c r="X169" s="40"/>
    </row>
    <row r="170" spans="1:27" ht="21.75" customHeight="1" x14ac:dyDescent="0.3">
      <c r="A170" s="59">
        <f>A167+1</f>
        <v>135</v>
      </c>
      <c r="B170" s="37" t="s">
        <v>297</v>
      </c>
      <c r="C170" s="6" t="s">
        <v>298</v>
      </c>
      <c r="D170" s="5">
        <v>461.15</v>
      </c>
      <c r="E170" s="39">
        <f>D170*1.1507</f>
        <v>530.64530500000001</v>
      </c>
      <c r="F170" s="39">
        <f t="shared" si="55"/>
        <v>530.64530500000001</v>
      </c>
      <c r="G170" s="34">
        <v>15.2</v>
      </c>
      <c r="H170" s="34">
        <v>13</v>
      </c>
      <c r="I170" s="33">
        <f>D170*H170</f>
        <v>5994.95</v>
      </c>
      <c r="J170" s="33">
        <v>5994.95</v>
      </c>
      <c r="K170" s="33"/>
      <c r="L170" s="33"/>
      <c r="M170" s="33">
        <f t="shared" si="50"/>
        <v>11989.9</v>
      </c>
      <c r="N170" s="55">
        <v>0</v>
      </c>
      <c r="O170" s="33">
        <v>200.22</v>
      </c>
      <c r="P170" s="33">
        <v>688.49</v>
      </c>
      <c r="Q170" s="33"/>
      <c r="R170" s="33"/>
      <c r="S170" s="33"/>
      <c r="T170" s="33"/>
      <c r="U170" s="33"/>
      <c r="V170" s="1">
        <f>SUM(Q170+R170+S170+T170+U170)</f>
        <v>0</v>
      </c>
      <c r="W170" s="36">
        <f>N170+O170+P170+Q170+R170+S170+T170+U170</f>
        <v>888.71</v>
      </c>
      <c r="X170" s="40">
        <f>M170-W170</f>
        <v>11101.189999999999</v>
      </c>
      <c r="Y170" s="42"/>
    </row>
    <row r="171" spans="1:27" ht="26.25" customHeight="1" x14ac:dyDescent="0.3">
      <c r="A171" s="59">
        <f>A170+1</f>
        <v>136</v>
      </c>
      <c r="B171" s="37" t="s">
        <v>315</v>
      </c>
      <c r="C171" s="6" t="s">
        <v>314</v>
      </c>
      <c r="D171" s="5">
        <v>413.08</v>
      </c>
      <c r="E171" s="39">
        <f>D171*1.1507</f>
        <v>475.33115600000002</v>
      </c>
      <c r="F171" s="39">
        <f t="shared" si="55"/>
        <v>475.33115600000002</v>
      </c>
      <c r="G171" s="34">
        <v>15.2</v>
      </c>
      <c r="H171" s="34">
        <v>15.2</v>
      </c>
      <c r="I171" s="33">
        <f>D171*H171</f>
        <v>6278.8159999999998</v>
      </c>
      <c r="J171" s="33">
        <v>6278.82</v>
      </c>
      <c r="K171" s="33"/>
      <c r="L171" s="33"/>
      <c r="M171" s="33">
        <f t="shared" si="50"/>
        <v>12557.635999999999</v>
      </c>
      <c r="N171" s="55"/>
      <c r="O171" s="33">
        <v>200.22</v>
      </c>
      <c r="P171" s="33">
        <v>686.8</v>
      </c>
      <c r="Q171" s="33"/>
      <c r="R171" s="33"/>
      <c r="S171" s="33"/>
      <c r="T171" s="33"/>
      <c r="U171" s="33"/>
      <c r="V171" s="1">
        <f>SUM(Q171+R171+S171+T171+U171)</f>
        <v>0</v>
      </c>
      <c r="W171" s="36">
        <f>N171+O171+P171+Q171+R171+S171+T171+U171</f>
        <v>887.02</v>
      </c>
      <c r="X171" s="40">
        <f>M171-W171</f>
        <v>11670.615999999998</v>
      </c>
    </row>
    <row r="172" spans="1:27" ht="21" customHeight="1" x14ac:dyDescent="0.25">
      <c r="A172" s="37">
        <f>A171+1</f>
        <v>137</v>
      </c>
      <c r="B172" s="30" t="s">
        <v>300</v>
      </c>
      <c r="C172" s="38" t="s">
        <v>299</v>
      </c>
      <c r="D172" s="5">
        <v>337.42</v>
      </c>
      <c r="E172" s="39">
        <f>D172*1.1507</f>
        <v>388.26919400000003</v>
      </c>
      <c r="F172" s="39">
        <f>E172</f>
        <v>388.26919400000003</v>
      </c>
      <c r="G172" s="34">
        <v>15.2</v>
      </c>
      <c r="H172" s="34">
        <v>15.2</v>
      </c>
      <c r="I172" s="33">
        <f>D172*H172</f>
        <v>5128.7839999999997</v>
      </c>
      <c r="J172" s="33">
        <v>5128.78</v>
      </c>
      <c r="K172" s="33">
        <v>884</v>
      </c>
      <c r="L172" s="33"/>
      <c r="M172" s="33">
        <f t="shared" si="50"/>
        <v>11141.563999999998</v>
      </c>
      <c r="N172" s="36">
        <f>I172*1%</f>
        <v>51.287839999999996</v>
      </c>
      <c r="O172" s="33">
        <v>141.25</v>
      </c>
      <c r="P172" s="33">
        <v>399.46</v>
      </c>
      <c r="Q172" s="33"/>
      <c r="R172" s="33">
        <v>50</v>
      </c>
      <c r="S172" s="33"/>
      <c r="T172" s="33"/>
      <c r="U172" s="33"/>
      <c r="V172" s="1">
        <f>SUM(Q172+R172+S172+T172+U172)</f>
        <v>50</v>
      </c>
      <c r="W172" s="36">
        <f>N172+O172+P172+Q172+R172+S172+T172+U172</f>
        <v>641.99784</v>
      </c>
      <c r="X172" s="40">
        <f>M172-W172</f>
        <v>10499.566159999998</v>
      </c>
      <c r="Y172" s="42"/>
    </row>
    <row r="173" spans="1:27" ht="27.95" customHeight="1" x14ac:dyDescent="0.25">
      <c r="A173" s="30"/>
      <c r="C173" s="6"/>
      <c r="D173" s="61"/>
      <c r="E173" s="39"/>
      <c r="F173" s="39"/>
      <c r="G173" s="54"/>
      <c r="H173" s="54"/>
      <c r="I173" s="62">
        <f t="shared" ref="I173:X173" si="59">SUM(I11:I172)</f>
        <v>793124.56399999931</v>
      </c>
      <c r="J173" s="62">
        <f t="shared" si="59"/>
        <v>788337.65999999945</v>
      </c>
      <c r="K173" s="62">
        <f t="shared" si="59"/>
        <v>19006</v>
      </c>
      <c r="L173" s="62">
        <f t="shared" si="59"/>
        <v>625</v>
      </c>
      <c r="M173" s="62">
        <f t="shared" si="59"/>
        <v>1601093.2239999983</v>
      </c>
      <c r="N173" s="62">
        <f t="shared" si="59"/>
        <v>6143.8399999999938</v>
      </c>
      <c r="O173" s="62">
        <f t="shared" si="59"/>
        <v>21347.730000000007</v>
      </c>
      <c r="P173" s="62">
        <f t="shared" si="59"/>
        <v>67382.94999999991</v>
      </c>
      <c r="Q173" s="62">
        <f t="shared" si="59"/>
        <v>2077.19</v>
      </c>
      <c r="R173" s="62">
        <f t="shared" si="59"/>
        <v>4610</v>
      </c>
      <c r="S173" s="62">
        <f t="shared" si="59"/>
        <v>11708.988799999999</v>
      </c>
      <c r="T173" s="62">
        <f t="shared" si="59"/>
        <v>35405.130000000005</v>
      </c>
      <c r="U173" s="62">
        <f t="shared" si="59"/>
        <v>15426</v>
      </c>
      <c r="V173" s="62">
        <f t="shared" si="59"/>
        <v>69227.30879999997</v>
      </c>
      <c r="W173" s="62">
        <f t="shared" si="59"/>
        <v>164101.82880000005</v>
      </c>
      <c r="X173" s="62">
        <f t="shared" si="59"/>
        <v>1436991.3952000001</v>
      </c>
    </row>
    <row r="174" spans="1:27" ht="27.95" customHeight="1" x14ac:dyDescent="0.25">
      <c r="A174" s="30"/>
      <c r="C174" s="6"/>
      <c r="D174" s="61"/>
      <c r="E174" s="39"/>
      <c r="F174" s="39"/>
      <c r="G174" s="54"/>
      <c r="H174" s="54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</row>
    <row r="175" spans="1:27" ht="27.95" customHeight="1" x14ac:dyDescent="0.25">
      <c r="A175" s="30"/>
      <c r="C175" s="6"/>
      <c r="D175" s="61"/>
      <c r="E175" s="39"/>
      <c r="F175" s="39"/>
      <c r="G175" s="54"/>
      <c r="H175" s="54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82"/>
      <c r="X175" s="63"/>
    </row>
    <row r="176" spans="1:27" ht="18" customHeight="1" x14ac:dyDescent="0.25">
      <c r="A176" s="37"/>
      <c r="B176" s="37" t="s">
        <v>0</v>
      </c>
      <c r="C176" s="38"/>
      <c r="D176" s="33"/>
      <c r="E176" s="64"/>
      <c r="F176" s="64"/>
      <c r="G176" s="65"/>
      <c r="H176" s="65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7"/>
      <c r="W176" s="67"/>
      <c r="X176" s="67"/>
    </row>
    <row r="177" spans="1:24" ht="17.25" x14ac:dyDescent="0.25">
      <c r="A177" s="49"/>
      <c r="B177" s="68" t="s">
        <v>285</v>
      </c>
      <c r="C177" s="68" t="s">
        <v>286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68" t="s">
        <v>285</v>
      </c>
      <c r="N177" s="68" t="s">
        <v>8</v>
      </c>
      <c r="O177" s="49"/>
      <c r="P177" s="49"/>
      <c r="Q177" s="49"/>
      <c r="R177" s="49"/>
      <c r="S177" s="49"/>
      <c r="T177" s="49"/>
      <c r="U177" s="49"/>
      <c r="V177" s="49"/>
      <c r="W177" s="49"/>
      <c r="X177" s="69"/>
    </row>
    <row r="178" spans="1:24" ht="18" thickBot="1" x14ac:dyDescent="0.3">
      <c r="A178" s="49"/>
      <c r="B178" s="70">
        <v>3</v>
      </c>
      <c r="C178" s="70" t="s">
        <v>288</v>
      </c>
      <c r="D178" s="49"/>
      <c r="E178" s="49" t="s">
        <v>0</v>
      </c>
      <c r="F178" s="49"/>
      <c r="G178" s="49"/>
      <c r="H178" s="49"/>
      <c r="I178" s="49"/>
      <c r="J178" s="49"/>
      <c r="K178" s="49"/>
      <c r="L178" s="49"/>
      <c r="M178" s="70">
        <v>2</v>
      </c>
      <c r="N178" s="71" t="s">
        <v>294</v>
      </c>
      <c r="O178" s="49"/>
      <c r="P178" s="49"/>
      <c r="Q178" s="49"/>
      <c r="R178" s="49"/>
      <c r="S178" s="49"/>
      <c r="T178" s="49"/>
      <c r="U178" s="49"/>
      <c r="V178" s="49"/>
      <c r="W178" s="62"/>
      <c r="X178" s="49"/>
    </row>
    <row r="179" spans="1:24" ht="17.25" x14ac:dyDescent="0.25">
      <c r="A179" s="49"/>
      <c r="B179" s="70">
        <v>1</v>
      </c>
      <c r="C179" s="70" t="s">
        <v>287</v>
      </c>
      <c r="D179" s="49"/>
      <c r="E179" s="49"/>
      <c r="F179" s="72" t="s">
        <v>309</v>
      </c>
      <c r="G179" s="3">
        <v>2.4150000000000001E-2</v>
      </c>
      <c r="H179" s="49"/>
      <c r="I179" s="49"/>
      <c r="J179" s="49"/>
      <c r="K179" s="49"/>
      <c r="L179" s="49"/>
      <c r="M179" s="70">
        <v>4</v>
      </c>
      <c r="N179" s="71" t="s">
        <v>295</v>
      </c>
      <c r="O179" s="49"/>
      <c r="P179" s="49"/>
      <c r="Q179" s="49"/>
      <c r="R179" s="49"/>
      <c r="S179" s="49"/>
      <c r="T179" s="49"/>
      <c r="U179" s="49"/>
      <c r="V179" s="33"/>
      <c r="W179" s="49"/>
      <c r="X179" s="49"/>
    </row>
    <row r="180" spans="1:24" ht="18" thickBot="1" x14ac:dyDescent="0.35">
      <c r="A180" s="44" t="s">
        <v>0</v>
      </c>
      <c r="B180" s="73"/>
      <c r="C180" s="73"/>
      <c r="D180" s="44"/>
      <c r="E180" s="44"/>
      <c r="F180" s="74" t="s">
        <v>310</v>
      </c>
      <c r="G180" s="75">
        <v>548.85</v>
      </c>
      <c r="H180" s="44"/>
      <c r="I180" s="44"/>
      <c r="J180" s="44"/>
      <c r="K180" s="44"/>
      <c r="L180" s="44"/>
      <c r="M180" s="70">
        <v>8</v>
      </c>
      <c r="N180" s="71" t="s">
        <v>306</v>
      </c>
      <c r="O180" s="44"/>
      <c r="P180" s="44"/>
      <c r="Q180" s="44"/>
      <c r="R180" s="44"/>
      <c r="S180" s="44"/>
      <c r="T180" s="44"/>
      <c r="U180" s="44"/>
      <c r="V180" s="44"/>
      <c r="W180" s="44"/>
      <c r="X180" s="44"/>
    </row>
    <row r="181" spans="1:24" ht="16.5" thickTop="1" x14ac:dyDescent="0.25">
      <c r="B181" s="73"/>
      <c r="C181" s="73"/>
      <c r="F181" s="74"/>
      <c r="G181" s="76">
        <f>+G180*G179</f>
        <v>13.254727500000001</v>
      </c>
      <c r="M181" s="70">
        <v>10</v>
      </c>
      <c r="N181" s="71" t="s">
        <v>289</v>
      </c>
    </row>
    <row r="182" spans="1:24" ht="16.5" thickBot="1" x14ac:dyDescent="0.3">
      <c r="B182" s="73"/>
      <c r="C182" s="73"/>
      <c r="F182" s="74" t="s">
        <v>311</v>
      </c>
      <c r="G182" s="75">
        <v>30.4</v>
      </c>
      <c r="M182" s="70">
        <v>12</v>
      </c>
      <c r="N182" s="71" t="s">
        <v>22</v>
      </c>
    </row>
    <row r="183" spans="1:24" ht="16.5" thickTop="1" x14ac:dyDescent="0.25">
      <c r="B183" s="73"/>
      <c r="C183" s="73"/>
      <c r="F183" s="74"/>
      <c r="G183" s="76">
        <f>+G181*G182</f>
        <v>402.94371599999999</v>
      </c>
      <c r="M183" s="70">
        <v>14</v>
      </c>
      <c r="N183" s="71" t="s">
        <v>302</v>
      </c>
    </row>
    <row r="184" spans="1:24" x14ac:dyDescent="0.25">
      <c r="B184" s="73"/>
      <c r="C184" s="73"/>
      <c r="F184" s="74"/>
      <c r="G184" s="77"/>
      <c r="M184" s="70">
        <v>32</v>
      </c>
      <c r="N184" s="71" t="s">
        <v>20</v>
      </c>
    </row>
    <row r="185" spans="1:24" ht="16.5" thickBot="1" x14ac:dyDescent="0.3">
      <c r="B185" s="73"/>
      <c r="C185" s="73"/>
      <c r="F185" s="78" t="s">
        <v>312</v>
      </c>
      <c r="G185" s="4">
        <f>+G183/2</f>
        <v>201.471858</v>
      </c>
      <c r="M185" s="70">
        <v>34</v>
      </c>
      <c r="N185" s="71" t="s">
        <v>21</v>
      </c>
    </row>
    <row r="186" spans="1:24" x14ac:dyDescent="0.25">
      <c r="B186" s="73"/>
      <c r="C186" s="73"/>
      <c r="M186" s="73"/>
      <c r="N186" s="79"/>
    </row>
    <row r="187" spans="1:24" x14ac:dyDescent="0.25">
      <c r="B187" s="73"/>
      <c r="C187" s="73"/>
      <c r="M187" s="73"/>
      <c r="N187" s="79"/>
    </row>
    <row r="188" spans="1:24" x14ac:dyDescent="0.25">
      <c r="B188" s="73"/>
      <c r="C188" s="80"/>
      <c r="M188" s="73"/>
      <c r="N188" s="79"/>
    </row>
    <row r="189" spans="1:24" x14ac:dyDescent="0.25">
      <c r="B189" s="73"/>
      <c r="C189" s="73"/>
      <c r="M189" s="73"/>
      <c r="N189" s="79"/>
    </row>
    <row r="190" spans="1:24" x14ac:dyDescent="0.25">
      <c r="B190" s="73"/>
      <c r="C190" s="73"/>
      <c r="M190" s="73"/>
      <c r="N190" s="79"/>
    </row>
    <row r="191" spans="1:24" x14ac:dyDescent="0.25">
      <c r="B191" s="73"/>
      <c r="C191" s="73"/>
      <c r="G191" s="6" t="s">
        <v>0</v>
      </c>
      <c r="M191" s="73"/>
      <c r="N191" s="79"/>
    </row>
    <row r="192" spans="1:24" x14ac:dyDescent="0.25">
      <c r="B192" s="73"/>
      <c r="C192" s="73"/>
      <c r="M192" s="73"/>
      <c r="N192" s="79"/>
    </row>
    <row r="193" spans="2:23" x14ac:dyDescent="0.25">
      <c r="B193" s="73"/>
      <c r="C193" s="73"/>
      <c r="M193" s="73"/>
      <c r="N193" s="79"/>
    </row>
    <row r="194" spans="2:23" x14ac:dyDescent="0.25">
      <c r="B194" s="81"/>
      <c r="C194" s="81"/>
      <c r="M194" s="73"/>
      <c r="N194" s="79"/>
    </row>
    <row r="195" spans="2:23" x14ac:dyDescent="0.25">
      <c r="M195" s="73"/>
      <c r="N195" s="79"/>
      <c r="V195" s="6" t="s">
        <v>5</v>
      </c>
    </row>
    <row r="196" spans="2:23" x14ac:dyDescent="0.25">
      <c r="M196" s="73"/>
      <c r="N196" s="79"/>
    </row>
    <row r="197" spans="2:23" x14ac:dyDescent="0.25">
      <c r="M197" s="73"/>
      <c r="N197" s="79"/>
      <c r="O197" s="6" t="s">
        <v>0</v>
      </c>
    </row>
    <row r="198" spans="2:23" x14ac:dyDescent="0.25">
      <c r="E198" s="6" t="s">
        <v>0</v>
      </c>
      <c r="M198" s="73"/>
    </row>
    <row r="202" spans="2:23" x14ac:dyDescent="0.25">
      <c r="I202" s="6" t="s">
        <v>0</v>
      </c>
    </row>
    <row r="203" spans="2:23" x14ac:dyDescent="0.25">
      <c r="W203" s="6" t="s">
        <v>0</v>
      </c>
    </row>
    <row r="207" spans="2:23" x14ac:dyDescent="0.25">
      <c r="V207" s="6" t="s">
        <v>0</v>
      </c>
    </row>
    <row r="214" spans="3:5" x14ac:dyDescent="0.25">
      <c r="E214" s="6" t="s">
        <v>0</v>
      </c>
    </row>
    <row r="218" spans="3:5" x14ac:dyDescent="0.25">
      <c r="C218" s="7" t="s">
        <v>0</v>
      </c>
    </row>
  </sheetData>
  <mergeCells count="30">
    <mergeCell ref="Y7:Y9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9"/>
    <mergeCell ref="X7:X9"/>
    <mergeCell ref="A7:A9"/>
    <mergeCell ref="B7:B9"/>
    <mergeCell ref="C7:C9"/>
    <mergeCell ref="D7:D9"/>
    <mergeCell ref="E7:E9"/>
    <mergeCell ref="F7:F9"/>
    <mergeCell ref="D2:V2"/>
    <mergeCell ref="D3:I3"/>
    <mergeCell ref="H4:I4"/>
    <mergeCell ref="N5:W5"/>
    <mergeCell ref="D6:I6"/>
    <mergeCell ref="N6:O6"/>
    <mergeCell ref="G7:G9"/>
    <mergeCell ref="H7:H9"/>
    <mergeCell ref="I7:I9"/>
    <mergeCell ref="K7:K8"/>
    <mergeCell ref="M7:M9"/>
    <mergeCell ref="J7:J8"/>
  </mergeCells>
  <pageMargins left="0.70866141732283461" right="0.70866141732283461" top="0.74803149606299213" bottom="0.74803149606299213" header="0.31496062992125984" footer="0.31496062992125984"/>
  <pageSetup paperSize="155" scale="20" fitToHeight="0" orientation="portrait" r:id="rId1"/>
  <rowBreaks count="4" manualBreakCount="4">
    <brk id="59" max="16383" man="1"/>
    <brk id="105" max="16383" man="1"/>
    <brk id="138" max="16383" man="1"/>
    <brk id="18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RH</dc:creator>
  <cp:lastModifiedBy>RH JEFA</cp:lastModifiedBy>
  <cp:lastPrinted>2025-08-28T20:22:09Z</cp:lastPrinted>
  <dcterms:created xsi:type="dcterms:W3CDTF">2022-01-04T16:38:31Z</dcterms:created>
  <dcterms:modified xsi:type="dcterms:W3CDTF">2025-10-07T15:39:33Z</dcterms:modified>
</cp:coreProperties>
</file>