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wnloads\"/>
    </mc:Choice>
  </mc:AlternateContent>
  <bookViews>
    <workbookView xWindow="0" yWindow="0" windowWidth="28800" windowHeight="11835" firstSheet="14" activeTab="19"/>
  </bookViews>
  <sheets>
    <sheet name="ENERO 15" sheetId="1" r:id="rId1"/>
    <sheet name="ENERO 30" sheetId="2" r:id="rId2"/>
    <sheet name="FEBRERO 15" sheetId="3" r:id="rId3"/>
    <sheet name="FEBRERO 28" sheetId="4" r:id="rId4"/>
    <sheet name="MARZO 15" sheetId="5" r:id="rId5"/>
    <sheet name="MARZO 30" sheetId="6" r:id="rId6"/>
    <sheet name="ABRIL 15" sheetId="7" r:id="rId7"/>
    <sheet name="ABRIL 30" sheetId="8" r:id="rId8"/>
    <sheet name="MAYO 15" sheetId="9" r:id="rId9"/>
    <sheet name="MAYO 30" sheetId="10" r:id="rId10"/>
    <sheet name="JUNIO 15" sheetId="11" r:id="rId11"/>
    <sheet name="JUNIO 30" sheetId="13" r:id="rId12"/>
    <sheet name="JULIO 15" sheetId="14" r:id="rId13"/>
    <sheet name="JULIO 30" sheetId="15" r:id="rId14"/>
    <sheet name="AGOSTO 15" sheetId="16" r:id="rId15"/>
    <sheet name="AGOSTO 30" sheetId="17" r:id="rId16"/>
    <sheet name="SEPT 15" sheetId="18" r:id="rId17"/>
    <sheet name="SEPT 30" sheetId="19" r:id="rId18"/>
    <sheet name="OCTUBRE 15" sheetId="20" r:id="rId19"/>
    <sheet name="NOVIEMBRE 15" sheetId="21" r:id="rId20"/>
    <sheet name="NOVIEMBRE 30" sheetId="22" r:id="rId21"/>
    <sheet name="DICIEMBRE 15" sheetId="23" r:id="rId22"/>
    <sheet name="DICIEMBRE 30" sheetId="24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4" l="1"/>
  <c r="M30" i="24"/>
  <c r="L164" i="24" l="1"/>
  <c r="K164" i="24"/>
  <c r="J164" i="24"/>
  <c r="M163" i="24"/>
  <c r="I163" i="24"/>
  <c r="E163" i="24"/>
  <c r="F163" i="24" s="1"/>
  <c r="M162" i="24"/>
  <c r="I162" i="24"/>
  <c r="F162" i="24"/>
  <c r="E162" i="24"/>
  <c r="I160" i="24"/>
  <c r="M160" i="24" s="1"/>
  <c r="F160" i="24"/>
  <c r="E160" i="24"/>
  <c r="M158" i="24"/>
  <c r="I158" i="24"/>
  <c r="F158" i="24"/>
  <c r="E158" i="24"/>
  <c r="M156" i="24"/>
  <c r="I156" i="24"/>
  <c r="F156" i="24"/>
  <c r="E156" i="24"/>
  <c r="M155" i="24"/>
  <c r="I155" i="24"/>
  <c r="F155" i="24"/>
  <c r="E155" i="24"/>
  <c r="M154" i="24"/>
  <c r="I154" i="24"/>
  <c r="F154" i="24"/>
  <c r="E154" i="24"/>
  <c r="M152" i="24"/>
  <c r="I152" i="24"/>
  <c r="F152" i="24"/>
  <c r="E152" i="24"/>
  <c r="M151" i="24"/>
  <c r="I151" i="24"/>
  <c r="E151" i="24"/>
  <c r="F151" i="24" s="1"/>
  <c r="M150" i="24"/>
  <c r="I150" i="24"/>
  <c r="F150" i="24"/>
  <c r="E150" i="24"/>
  <c r="I149" i="24"/>
  <c r="M149" i="24" s="1"/>
  <c r="F149" i="24"/>
  <c r="E149" i="24"/>
  <c r="M147" i="24"/>
  <c r="I147" i="24"/>
  <c r="F147" i="24"/>
  <c r="E147" i="24"/>
  <c r="M146" i="24"/>
  <c r="I146" i="24"/>
  <c r="F146" i="24"/>
  <c r="E146" i="24"/>
  <c r="M145" i="24"/>
  <c r="I145" i="24"/>
  <c r="F145" i="24"/>
  <c r="E145" i="24"/>
  <c r="M144" i="24"/>
  <c r="I144" i="24"/>
  <c r="F144" i="24"/>
  <c r="E144" i="24"/>
  <c r="M143" i="24"/>
  <c r="I143" i="24"/>
  <c r="F143" i="24"/>
  <c r="E143" i="24"/>
  <c r="M142" i="24"/>
  <c r="I142" i="24"/>
  <c r="E142" i="24"/>
  <c r="F142" i="24" s="1"/>
  <c r="M141" i="24"/>
  <c r="I141" i="24"/>
  <c r="F141" i="24"/>
  <c r="E141" i="24"/>
  <c r="I140" i="24"/>
  <c r="M140" i="24" s="1"/>
  <c r="F140" i="24"/>
  <c r="E140" i="24"/>
  <c r="M139" i="24"/>
  <c r="I139" i="24"/>
  <c r="F139" i="24"/>
  <c r="E139" i="24"/>
  <c r="M137" i="24"/>
  <c r="I137" i="24"/>
  <c r="F137" i="24"/>
  <c r="E137" i="24"/>
  <c r="M136" i="24"/>
  <c r="I136" i="24"/>
  <c r="F136" i="24"/>
  <c r="E136" i="24"/>
  <c r="M135" i="24"/>
  <c r="I135" i="24"/>
  <c r="F135" i="24"/>
  <c r="E135" i="24"/>
  <c r="M134" i="24"/>
  <c r="I134" i="24"/>
  <c r="F134" i="24"/>
  <c r="E134" i="24"/>
  <c r="M133" i="24"/>
  <c r="I133" i="24"/>
  <c r="E133" i="24"/>
  <c r="F133" i="24" s="1"/>
  <c r="M132" i="24"/>
  <c r="I132" i="24"/>
  <c r="F132" i="24"/>
  <c r="E132" i="24"/>
  <c r="I131" i="24"/>
  <c r="M131" i="24" s="1"/>
  <c r="F131" i="24"/>
  <c r="E131" i="24"/>
  <c r="M130" i="24"/>
  <c r="I130" i="24"/>
  <c r="F130" i="24"/>
  <c r="E130" i="24"/>
  <c r="M129" i="24"/>
  <c r="I129" i="24"/>
  <c r="F129" i="24"/>
  <c r="E129" i="24"/>
  <c r="M128" i="24"/>
  <c r="I128" i="24"/>
  <c r="F128" i="24"/>
  <c r="E128" i="24"/>
  <c r="M127" i="24"/>
  <c r="I127" i="24"/>
  <c r="F127" i="24"/>
  <c r="E127" i="24"/>
  <c r="M126" i="24"/>
  <c r="I126" i="24"/>
  <c r="F126" i="24"/>
  <c r="E126" i="24"/>
  <c r="M125" i="24"/>
  <c r="I125" i="24"/>
  <c r="E125" i="24"/>
  <c r="F125" i="24" s="1"/>
  <c r="M124" i="24"/>
  <c r="I124" i="24"/>
  <c r="F124" i="24"/>
  <c r="E124" i="24"/>
  <c r="I123" i="24"/>
  <c r="M123" i="24" s="1"/>
  <c r="F123" i="24"/>
  <c r="E123" i="24"/>
  <c r="M122" i="24"/>
  <c r="I122" i="24"/>
  <c r="F122" i="24"/>
  <c r="E122" i="24"/>
  <c r="M121" i="24"/>
  <c r="I121" i="24"/>
  <c r="F121" i="24"/>
  <c r="E121" i="24"/>
  <c r="M120" i="24"/>
  <c r="I120" i="24"/>
  <c r="F120" i="24"/>
  <c r="E120" i="24"/>
  <c r="M119" i="24"/>
  <c r="I119" i="24"/>
  <c r="F119" i="24"/>
  <c r="E119" i="24"/>
  <c r="M118" i="24"/>
  <c r="I118" i="24"/>
  <c r="F118" i="24"/>
  <c r="E118" i="24"/>
  <c r="M117" i="24"/>
  <c r="I117" i="24"/>
  <c r="E117" i="24"/>
  <c r="F117" i="24" s="1"/>
  <c r="M116" i="24"/>
  <c r="I116" i="24"/>
  <c r="F116" i="24"/>
  <c r="E116" i="24"/>
  <c r="I115" i="24"/>
  <c r="M115" i="24" s="1"/>
  <c r="F115" i="24"/>
  <c r="E115" i="24"/>
  <c r="M114" i="24"/>
  <c r="I114" i="24"/>
  <c r="F114" i="24"/>
  <c r="E114" i="24"/>
  <c r="M112" i="24"/>
  <c r="I112" i="24"/>
  <c r="F112" i="24"/>
  <c r="E112" i="24"/>
  <c r="M111" i="24"/>
  <c r="I111" i="24"/>
  <c r="F111" i="24"/>
  <c r="E111" i="24"/>
  <c r="M110" i="24"/>
  <c r="I110" i="24"/>
  <c r="F110" i="24"/>
  <c r="E110" i="24"/>
  <c r="M109" i="24"/>
  <c r="I109" i="24"/>
  <c r="F109" i="24"/>
  <c r="E109" i="24"/>
  <c r="M108" i="24"/>
  <c r="I108" i="24"/>
  <c r="E108" i="24"/>
  <c r="F108" i="24" s="1"/>
  <c r="M107" i="24"/>
  <c r="I107" i="24"/>
  <c r="F107" i="24"/>
  <c r="E107" i="24"/>
  <c r="I106" i="24"/>
  <c r="M106" i="24" s="1"/>
  <c r="F106" i="24"/>
  <c r="E106" i="24"/>
  <c r="M105" i="24"/>
  <c r="I105" i="24"/>
  <c r="F105" i="24"/>
  <c r="E105" i="24"/>
  <c r="M104" i="24"/>
  <c r="I104" i="24"/>
  <c r="F104" i="24"/>
  <c r="E104" i="24"/>
  <c r="M103" i="24"/>
  <c r="I103" i="24"/>
  <c r="F103" i="24"/>
  <c r="E103" i="24"/>
  <c r="M102" i="24"/>
  <c r="I102" i="24"/>
  <c r="F102" i="24"/>
  <c r="E102" i="24"/>
  <c r="M101" i="24"/>
  <c r="I101" i="24"/>
  <c r="F101" i="24"/>
  <c r="E101" i="24"/>
  <c r="M100" i="24"/>
  <c r="I100" i="24"/>
  <c r="E100" i="24"/>
  <c r="F100" i="24" s="1"/>
  <c r="M99" i="24"/>
  <c r="I99" i="24"/>
  <c r="E99" i="24"/>
  <c r="F99" i="24" s="1"/>
  <c r="I98" i="24"/>
  <c r="M98" i="24" s="1"/>
  <c r="F98" i="24"/>
  <c r="E98" i="24"/>
  <c r="I97" i="24"/>
  <c r="M97" i="24" s="1"/>
  <c r="F97" i="24"/>
  <c r="E97" i="24"/>
  <c r="M96" i="24"/>
  <c r="I96" i="24"/>
  <c r="F96" i="24"/>
  <c r="E96" i="24"/>
  <c r="M95" i="24"/>
  <c r="I95" i="24"/>
  <c r="F95" i="24"/>
  <c r="E95" i="24"/>
  <c r="M94" i="24"/>
  <c r="I94" i="24"/>
  <c r="F94" i="24"/>
  <c r="E94" i="24"/>
  <c r="M93" i="24"/>
  <c r="I93" i="24"/>
  <c r="F93" i="24"/>
  <c r="E93" i="24"/>
  <c r="M92" i="24"/>
  <c r="I92" i="24"/>
  <c r="E92" i="24"/>
  <c r="F92" i="24" s="1"/>
  <c r="M90" i="24"/>
  <c r="I90" i="24"/>
  <c r="E90" i="24"/>
  <c r="F90" i="24" s="1"/>
  <c r="I89" i="24"/>
  <c r="M89" i="24" s="1"/>
  <c r="F89" i="24"/>
  <c r="E89" i="24"/>
  <c r="I88" i="24"/>
  <c r="M88" i="24" s="1"/>
  <c r="F88" i="24"/>
  <c r="E88" i="24"/>
  <c r="M87" i="24"/>
  <c r="I87" i="24"/>
  <c r="F87" i="24"/>
  <c r="E87" i="24"/>
  <c r="M86" i="24"/>
  <c r="I86" i="24"/>
  <c r="F86" i="24"/>
  <c r="E86" i="24"/>
  <c r="M83" i="24"/>
  <c r="I83" i="24"/>
  <c r="F83" i="24"/>
  <c r="E83" i="24"/>
  <c r="M82" i="24"/>
  <c r="I82" i="24"/>
  <c r="F82" i="24"/>
  <c r="E82" i="24"/>
  <c r="M81" i="24"/>
  <c r="I81" i="24"/>
  <c r="E81" i="24"/>
  <c r="F81" i="24" s="1"/>
  <c r="M80" i="24"/>
  <c r="I80" i="24"/>
  <c r="E80" i="24"/>
  <c r="F80" i="24" s="1"/>
  <c r="I78" i="24"/>
  <c r="M78" i="24" s="1"/>
  <c r="F78" i="24"/>
  <c r="E78" i="24"/>
  <c r="I77" i="24"/>
  <c r="M77" i="24" s="1"/>
  <c r="F77" i="24"/>
  <c r="E77" i="24"/>
  <c r="M76" i="24"/>
  <c r="I76" i="24"/>
  <c r="F76" i="24"/>
  <c r="E76" i="24"/>
  <c r="M75" i="24"/>
  <c r="I75" i="24"/>
  <c r="F75" i="24"/>
  <c r="E75" i="24"/>
  <c r="M74" i="24"/>
  <c r="I74" i="24"/>
  <c r="F74" i="24"/>
  <c r="E74" i="24"/>
  <c r="M73" i="24"/>
  <c r="I73" i="24"/>
  <c r="F73" i="24"/>
  <c r="E73" i="24"/>
  <c r="M72" i="24"/>
  <c r="I72" i="24"/>
  <c r="E72" i="24"/>
  <c r="F72" i="24" s="1"/>
  <c r="M71" i="24"/>
  <c r="I71" i="24"/>
  <c r="E71" i="24"/>
  <c r="F71" i="24" s="1"/>
  <c r="I69" i="24"/>
  <c r="M69" i="24" s="1"/>
  <c r="F69" i="24"/>
  <c r="E69" i="24"/>
  <c r="I68" i="24"/>
  <c r="M68" i="24" s="1"/>
  <c r="F68" i="24"/>
  <c r="E68" i="24"/>
  <c r="M67" i="24"/>
  <c r="I67" i="24"/>
  <c r="F67" i="24"/>
  <c r="E67" i="24"/>
  <c r="M66" i="24"/>
  <c r="I66" i="24"/>
  <c r="F66" i="24"/>
  <c r="E66" i="24"/>
  <c r="M65" i="24"/>
  <c r="I65" i="24"/>
  <c r="F65" i="24"/>
  <c r="E65" i="24"/>
  <c r="M64" i="24"/>
  <c r="I64" i="24"/>
  <c r="F64" i="24"/>
  <c r="E64" i="24"/>
  <c r="M63" i="24"/>
  <c r="I63" i="24"/>
  <c r="E63" i="24"/>
  <c r="F63" i="24" s="1"/>
  <c r="M62" i="24"/>
  <c r="I62" i="24"/>
  <c r="E62" i="24"/>
  <c r="F62" i="24" s="1"/>
  <c r="I61" i="24"/>
  <c r="M61" i="24" s="1"/>
  <c r="F61" i="24"/>
  <c r="E61" i="24"/>
  <c r="I60" i="24"/>
  <c r="M60" i="24" s="1"/>
  <c r="F60" i="24"/>
  <c r="E60" i="24"/>
  <c r="M59" i="24"/>
  <c r="I59" i="24"/>
  <c r="F59" i="24"/>
  <c r="E59" i="24"/>
  <c r="M58" i="24"/>
  <c r="I58" i="24"/>
  <c r="F58" i="24"/>
  <c r="E58" i="24"/>
  <c r="M57" i="24"/>
  <c r="I57" i="24"/>
  <c r="F57" i="24"/>
  <c r="E57" i="24"/>
  <c r="M55" i="24"/>
  <c r="I55" i="24"/>
  <c r="F55" i="24"/>
  <c r="E55" i="24"/>
  <c r="M54" i="24"/>
  <c r="I54" i="24"/>
  <c r="E54" i="24"/>
  <c r="F54" i="24" s="1"/>
  <c r="M53" i="24"/>
  <c r="I53" i="24"/>
  <c r="E53" i="24"/>
  <c r="F53" i="24" s="1"/>
  <c r="I52" i="24"/>
  <c r="M52" i="24" s="1"/>
  <c r="F52" i="24"/>
  <c r="E52" i="24"/>
  <c r="I51" i="24"/>
  <c r="M51" i="24" s="1"/>
  <c r="F51" i="24"/>
  <c r="E51" i="24"/>
  <c r="M50" i="24"/>
  <c r="I50" i="24"/>
  <c r="F50" i="24"/>
  <c r="E50" i="24"/>
  <c r="M48" i="24"/>
  <c r="I48" i="24"/>
  <c r="F48" i="24"/>
  <c r="E48" i="24"/>
  <c r="M47" i="24"/>
  <c r="I47" i="24"/>
  <c r="F47" i="24"/>
  <c r="E47" i="24"/>
  <c r="M46" i="24"/>
  <c r="I46" i="24"/>
  <c r="F46" i="24"/>
  <c r="E46" i="24"/>
  <c r="M45" i="24"/>
  <c r="I45" i="24"/>
  <c r="E45" i="24"/>
  <c r="F45" i="24" s="1"/>
  <c r="M43" i="24"/>
  <c r="I43" i="24"/>
  <c r="E43" i="24"/>
  <c r="F43" i="24" s="1"/>
  <c r="I42" i="24"/>
  <c r="M42" i="24" s="1"/>
  <c r="F42" i="24"/>
  <c r="E42" i="24"/>
  <c r="I41" i="24"/>
  <c r="M41" i="24" s="1"/>
  <c r="F41" i="24"/>
  <c r="E41" i="24"/>
  <c r="M39" i="24"/>
  <c r="I39" i="24"/>
  <c r="F39" i="24"/>
  <c r="E39" i="24"/>
  <c r="M38" i="24"/>
  <c r="I38" i="24"/>
  <c r="F38" i="24"/>
  <c r="E38" i="24"/>
  <c r="M37" i="24"/>
  <c r="I37" i="24"/>
  <c r="F37" i="24"/>
  <c r="E37" i="24"/>
  <c r="M35" i="24"/>
  <c r="I35" i="24"/>
  <c r="F35" i="24"/>
  <c r="E35" i="24"/>
  <c r="M34" i="24"/>
  <c r="I34" i="24"/>
  <c r="E34" i="24"/>
  <c r="F34" i="24" s="1"/>
  <c r="M33" i="24"/>
  <c r="I33" i="24"/>
  <c r="E33" i="24"/>
  <c r="F33" i="24" s="1"/>
  <c r="I32" i="24"/>
  <c r="M32" i="24" s="1"/>
  <c r="F32" i="24"/>
  <c r="E32" i="24"/>
  <c r="I31" i="24"/>
  <c r="M31" i="24" s="1"/>
  <c r="F31" i="24"/>
  <c r="E31" i="24"/>
  <c r="I30" i="24"/>
  <c r="F30" i="24"/>
  <c r="E30" i="24"/>
  <c r="I29" i="24"/>
  <c r="F29" i="24"/>
  <c r="E29" i="24"/>
  <c r="M27" i="24"/>
  <c r="I27" i="24"/>
  <c r="F27" i="24"/>
  <c r="E27" i="24"/>
  <c r="M25" i="24"/>
  <c r="I25" i="24"/>
  <c r="F25" i="24"/>
  <c r="E25" i="24"/>
  <c r="M23" i="24"/>
  <c r="I23" i="24"/>
  <c r="E23" i="24"/>
  <c r="F23" i="24" s="1"/>
  <c r="M22" i="24"/>
  <c r="I22" i="24"/>
  <c r="E22" i="24"/>
  <c r="F22" i="24" s="1"/>
  <c r="I21" i="24"/>
  <c r="M21" i="24" s="1"/>
  <c r="F21" i="24"/>
  <c r="E21" i="24"/>
  <c r="I20" i="24"/>
  <c r="M20" i="24" s="1"/>
  <c r="F20" i="24"/>
  <c r="E20" i="24"/>
  <c r="M19" i="24"/>
  <c r="I19" i="24"/>
  <c r="F19" i="24"/>
  <c r="E19" i="24"/>
  <c r="M17" i="24"/>
  <c r="I17" i="24"/>
  <c r="F17" i="24"/>
  <c r="E17" i="24"/>
  <c r="M16" i="24"/>
  <c r="I16" i="24"/>
  <c r="F16" i="24"/>
  <c r="E16" i="24"/>
  <c r="M15" i="24"/>
  <c r="I15" i="24"/>
  <c r="F15" i="24"/>
  <c r="E15" i="24"/>
  <c r="M14" i="24"/>
  <c r="I14" i="24"/>
  <c r="E14" i="24"/>
  <c r="F14" i="24" s="1"/>
  <c r="A14" i="24"/>
  <c r="A15" i="24" s="1"/>
  <c r="A16" i="24" s="1"/>
  <c r="A17" i="24" s="1"/>
  <c r="A19" i="24" s="1"/>
  <c r="A20" i="24" s="1"/>
  <c r="A21" i="24" s="1"/>
  <c r="A22" i="24" s="1"/>
  <c r="A23" i="24" s="1"/>
  <c r="A25" i="24" s="1"/>
  <c r="A27" i="24" s="1"/>
  <c r="A29" i="24" s="1"/>
  <c r="A30" i="24" s="1"/>
  <c r="A31" i="24" s="1"/>
  <c r="A32" i="24" s="1"/>
  <c r="A33" i="24" s="1"/>
  <c r="A34" i="24" s="1"/>
  <c r="A35" i="24" s="1"/>
  <c r="A37" i="24" s="1"/>
  <c r="A38" i="24" s="1"/>
  <c r="A39" i="24" s="1"/>
  <c r="A41" i="24" s="1"/>
  <c r="A42" i="24" s="1"/>
  <c r="A43" i="24" s="1"/>
  <c r="A45" i="24" s="1"/>
  <c r="A46" i="24" s="1"/>
  <c r="A47" i="24" s="1"/>
  <c r="A48" i="24" s="1"/>
  <c r="A50" i="24" s="1"/>
  <c r="A51" i="24" s="1"/>
  <c r="A52" i="24" s="1"/>
  <c r="A53" i="24" s="1"/>
  <c r="A54" i="24" s="1"/>
  <c r="A55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1" i="24" s="1"/>
  <c r="A72" i="24" s="1"/>
  <c r="A73" i="24" s="1"/>
  <c r="A74" i="24" s="1"/>
  <c r="A75" i="24" s="1"/>
  <c r="A76" i="24" s="1"/>
  <c r="A77" i="24" s="1"/>
  <c r="A78" i="24" s="1"/>
  <c r="A80" i="24" s="1"/>
  <c r="A81" i="24" s="1"/>
  <c r="A82" i="24" s="1"/>
  <c r="A83" i="24" s="1"/>
  <c r="A86" i="24" s="1"/>
  <c r="A87" i="24" s="1"/>
  <c r="A88" i="24" s="1"/>
  <c r="A89" i="24" s="1"/>
  <c r="A90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9" i="24" s="1"/>
  <c r="A150" i="24" s="1"/>
  <c r="A151" i="24" s="1"/>
  <c r="A152" i="24" s="1"/>
  <c r="A154" i="24" s="1"/>
  <c r="A155" i="24" s="1"/>
  <c r="A156" i="24" s="1"/>
  <c r="A158" i="24" s="1"/>
  <c r="A160" i="24" s="1"/>
  <c r="A162" i="24" s="1"/>
  <c r="A163" i="24" s="1"/>
  <c r="M13" i="24"/>
  <c r="I13" i="24"/>
  <c r="E13" i="24"/>
  <c r="F13" i="24" s="1"/>
  <c r="A13" i="24"/>
  <c r="I11" i="24"/>
  <c r="I164" i="24" s="1"/>
  <c r="F11" i="24"/>
  <c r="E11" i="24"/>
  <c r="M164" i="23"/>
  <c r="L164" i="23"/>
  <c r="K164" i="23"/>
  <c r="J164" i="23"/>
  <c r="I163" i="23"/>
  <c r="N163" i="23" s="1"/>
  <c r="F163" i="23"/>
  <c r="E163" i="23"/>
  <c r="N162" i="23"/>
  <c r="I162" i="23"/>
  <c r="E162" i="23"/>
  <c r="F162" i="23" s="1"/>
  <c r="N160" i="23"/>
  <c r="I160" i="23"/>
  <c r="F160" i="23"/>
  <c r="E160" i="23"/>
  <c r="I158" i="23"/>
  <c r="N158" i="23" s="1"/>
  <c r="F158" i="23"/>
  <c r="E158" i="23"/>
  <c r="I156" i="23"/>
  <c r="N156" i="23" s="1"/>
  <c r="E156" i="23"/>
  <c r="F156" i="23" s="1"/>
  <c r="I155" i="23"/>
  <c r="N155" i="23" s="1"/>
  <c r="F155" i="23"/>
  <c r="E155" i="23"/>
  <c r="I154" i="23"/>
  <c r="N154" i="23" s="1"/>
  <c r="F154" i="23"/>
  <c r="E154" i="23"/>
  <c r="I152" i="23"/>
  <c r="N152" i="23" s="1"/>
  <c r="E152" i="23"/>
  <c r="F152" i="23" s="1"/>
  <c r="I151" i="23"/>
  <c r="N151" i="23" s="1"/>
  <c r="F151" i="23"/>
  <c r="E151" i="23"/>
  <c r="I150" i="23"/>
  <c r="N150" i="23" s="1"/>
  <c r="F150" i="23"/>
  <c r="E150" i="23"/>
  <c r="N149" i="23"/>
  <c r="I149" i="23"/>
  <c r="E149" i="23"/>
  <c r="F149" i="23" s="1"/>
  <c r="I147" i="23"/>
  <c r="N147" i="23" s="1"/>
  <c r="F147" i="23"/>
  <c r="E147" i="23"/>
  <c r="I146" i="23"/>
  <c r="N146" i="23" s="1"/>
  <c r="F146" i="23"/>
  <c r="E146" i="23"/>
  <c r="N145" i="23"/>
  <c r="I145" i="23"/>
  <c r="E145" i="23"/>
  <c r="F145" i="23" s="1"/>
  <c r="N144" i="23"/>
  <c r="I144" i="23"/>
  <c r="E144" i="23"/>
  <c r="F144" i="23" s="1"/>
  <c r="I143" i="23"/>
  <c r="N143" i="23" s="1"/>
  <c r="F143" i="23"/>
  <c r="E143" i="23"/>
  <c r="I142" i="23"/>
  <c r="N142" i="23" s="1"/>
  <c r="E142" i="23"/>
  <c r="F142" i="23" s="1"/>
  <c r="N141" i="23"/>
  <c r="I141" i="23"/>
  <c r="E141" i="23"/>
  <c r="F141" i="23" s="1"/>
  <c r="I140" i="23"/>
  <c r="N140" i="23" s="1"/>
  <c r="E140" i="23"/>
  <c r="F140" i="23" s="1"/>
  <c r="I139" i="23"/>
  <c r="N139" i="23" s="1"/>
  <c r="F139" i="23"/>
  <c r="E139" i="23"/>
  <c r="N137" i="23"/>
  <c r="I137" i="23"/>
  <c r="E137" i="23"/>
  <c r="F137" i="23" s="1"/>
  <c r="I136" i="23"/>
  <c r="N136" i="23" s="1"/>
  <c r="E136" i="23"/>
  <c r="F136" i="23" s="1"/>
  <c r="I135" i="23"/>
  <c r="N135" i="23" s="1"/>
  <c r="F135" i="23"/>
  <c r="E135" i="23"/>
  <c r="I134" i="23"/>
  <c r="N134" i="23" s="1"/>
  <c r="F134" i="23"/>
  <c r="E134" i="23"/>
  <c r="N133" i="23"/>
  <c r="I133" i="23"/>
  <c r="E133" i="23"/>
  <c r="F133" i="23" s="1"/>
  <c r="N132" i="23"/>
  <c r="I132" i="23"/>
  <c r="E132" i="23"/>
  <c r="F132" i="23" s="1"/>
  <c r="I131" i="23"/>
  <c r="N131" i="23" s="1"/>
  <c r="F131" i="23"/>
  <c r="E131" i="23"/>
  <c r="I130" i="23"/>
  <c r="N130" i="23" s="1"/>
  <c r="E130" i="23"/>
  <c r="F130" i="23" s="1"/>
  <c r="N129" i="23"/>
  <c r="I129" i="23"/>
  <c r="E129" i="23"/>
  <c r="F129" i="23" s="1"/>
  <c r="I128" i="23"/>
  <c r="N128" i="23" s="1"/>
  <c r="E128" i="23"/>
  <c r="F128" i="23" s="1"/>
  <c r="I127" i="23"/>
  <c r="N127" i="23" s="1"/>
  <c r="F127" i="23"/>
  <c r="E127" i="23"/>
  <c r="I126" i="23"/>
  <c r="N126" i="23" s="1"/>
  <c r="F126" i="23"/>
  <c r="E126" i="23"/>
  <c r="N125" i="23"/>
  <c r="I125" i="23"/>
  <c r="E125" i="23"/>
  <c r="F125" i="23" s="1"/>
  <c r="N124" i="23"/>
  <c r="I124" i="23"/>
  <c r="E124" i="23"/>
  <c r="F124" i="23" s="1"/>
  <c r="I123" i="23"/>
  <c r="N123" i="23" s="1"/>
  <c r="F123" i="23"/>
  <c r="E123" i="23"/>
  <c r="I122" i="23"/>
  <c r="N122" i="23" s="1"/>
  <c r="F122" i="23"/>
  <c r="E122" i="23"/>
  <c r="N121" i="23"/>
  <c r="I121" i="23"/>
  <c r="E121" i="23"/>
  <c r="F121" i="23" s="1"/>
  <c r="N120" i="23"/>
  <c r="I120" i="23"/>
  <c r="E120" i="23"/>
  <c r="F120" i="23" s="1"/>
  <c r="I119" i="23"/>
  <c r="N119" i="23" s="1"/>
  <c r="F119" i="23"/>
  <c r="E119" i="23"/>
  <c r="I118" i="23"/>
  <c r="N118" i="23" s="1"/>
  <c r="F118" i="23"/>
  <c r="E118" i="23"/>
  <c r="N117" i="23"/>
  <c r="I117" i="23"/>
  <c r="E117" i="23"/>
  <c r="F117" i="23" s="1"/>
  <c r="N116" i="23"/>
  <c r="I116" i="23"/>
  <c r="E116" i="23"/>
  <c r="F116" i="23" s="1"/>
  <c r="I115" i="23"/>
  <c r="N115" i="23" s="1"/>
  <c r="F115" i="23"/>
  <c r="E115" i="23"/>
  <c r="I114" i="23"/>
  <c r="N114" i="23" s="1"/>
  <c r="F114" i="23"/>
  <c r="E114" i="23"/>
  <c r="N112" i="23"/>
  <c r="I112" i="23"/>
  <c r="E112" i="23"/>
  <c r="F112" i="23" s="1"/>
  <c r="I111" i="23"/>
  <c r="N111" i="23" s="1"/>
  <c r="F111" i="23"/>
  <c r="E111" i="23"/>
  <c r="I110" i="23"/>
  <c r="N110" i="23" s="1"/>
  <c r="F110" i="23"/>
  <c r="E110" i="23"/>
  <c r="N109" i="23"/>
  <c r="I109" i="23"/>
  <c r="F109" i="23"/>
  <c r="E109" i="23"/>
  <c r="N108" i="23"/>
  <c r="I108" i="23"/>
  <c r="E108" i="23"/>
  <c r="F108" i="23" s="1"/>
  <c r="N107" i="23"/>
  <c r="I107" i="23"/>
  <c r="F107" i="23"/>
  <c r="E107" i="23"/>
  <c r="I106" i="23"/>
  <c r="N106" i="23" s="1"/>
  <c r="F106" i="23"/>
  <c r="E106" i="23"/>
  <c r="N105" i="23"/>
  <c r="I105" i="23"/>
  <c r="E105" i="23"/>
  <c r="F105" i="23" s="1"/>
  <c r="N104" i="23"/>
  <c r="I104" i="23"/>
  <c r="E104" i="23"/>
  <c r="F104" i="23" s="1"/>
  <c r="I103" i="23"/>
  <c r="N103" i="23" s="1"/>
  <c r="F103" i="23"/>
  <c r="E103" i="23"/>
  <c r="I102" i="23"/>
  <c r="N102" i="23" s="1"/>
  <c r="F102" i="23"/>
  <c r="E102" i="23"/>
  <c r="N101" i="23"/>
  <c r="I101" i="23"/>
  <c r="F101" i="23"/>
  <c r="E101" i="23"/>
  <c r="N100" i="23"/>
  <c r="I100" i="23"/>
  <c r="E100" i="23"/>
  <c r="F100" i="23" s="1"/>
  <c r="N99" i="23"/>
  <c r="I99" i="23"/>
  <c r="F99" i="23"/>
  <c r="E99" i="23"/>
  <c r="I98" i="23"/>
  <c r="N98" i="23" s="1"/>
  <c r="F98" i="23"/>
  <c r="E98" i="23"/>
  <c r="N97" i="23"/>
  <c r="I97" i="23"/>
  <c r="E97" i="23"/>
  <c r="F97" i="23" s="1"/>
  <c r="N96" i="23"/>
  <c r="I96" i="23"/>
  <c r="E96" i="23"/>
  <c r="F96" i="23" s="1"/>
  <c r="I95" i="23"/>
  <c r="N95" i="23" s="1"/>
  <c r="F95" i="23"/>
  <c r="E95" i="23"/>
  <c r="I94" i="23"/>
  <c r="N94" i="23" s="1"/>
  <c r="F94" i="23"/>
  <c r="E94" i="23"/>
  <c r="N93" i="23"/>
  <c r="I93" i="23"/>
  <c r="F93" i="23"/>
  <c r="E93" i="23"/>
  <c r="N92" i="23"/>
  <c r="I92" i="23"/>
  <c r="E92" i="23"/>
  <c r="F92" i="23" s="1"/>
  <c r="I90" i="23"/>
  <c r="N90" i="23" s="1"/>
  <c r="F90" i="23"/>
  <c r="E90" i="23"/>
  <c r="N89" i="23"/>
  <c r="I89" i="23"/>
  <c r="F89" i="23"/>
  <c r="E89" i="23"/>
  <c r="N88" i="23"/>
  <c r="I88" i="23"/>
  <c r="E88" i="23"/>
  <c r="F88" i="23" s="1"/>
  <c r="N87" i="23"/>
  <c r="I87" i="23"/>
  <c r="F87" i="23"/>
  <c r="E87" i="23"/>
  <c r="I86" i="23"/>
  <c r="N86" i="23" s="1"/>
  <c r="F86" i="23"/>
  <c r="E86" i="23"/>
  <c r="N83" i="23"/>
  <c r="I83" i="23"/>
  <c r="F83" i="23"/>
  <c r="E83" i="23"/>
  <c r="I82" i="23"/>
  <c r="N82" i="23" s="1"/>
  <c r="F82" i="23"/>
  <c r="E82" i="23"/>
  <c r="N81" i="23"/>
  <c r="I81" i="23"/>
  <c r="F81" i="23"/>
  <c r="E81" i="23"/>
  <c r="N80" i="23"/>
  <c r="I80" i="23"/>
  <c r="E80" i="23"/>
  <c r="F80" i="23" s="1"/>
  <c r="I78" i="23"/>
  <c r="N78" i="23" s="1"/>
  <c r="F78" i="23"/>
  <c r="E78" i="23"/>
  <c r="N77" i="23"/>
  <c r="I77" i="23"/>
  <c r="F77" i="23"/>
  <c r="E77" i="23"/>
  <c r="N76" i="23"/>
  <c r="I76" i="23"/>
  <c r="E76" i="23"/>
  <c r="F76" i="23" s="1"/>
  <c r="N75" i="23"/>
  <c r="I75" i="23"/>
  <c r="F75" i="23"/>
  <c r="E75" i="23"/>
  <c r="I74" i="23"/>
  <c r="N74" i="23" s="1"/>
  <c r="F74" i="23"/>
  <c r="E74" i="23"/>
  <c r="N73" i="23"/>
  <c r="I73" i="23"/>
  <c r="E73" i="23"/>
  <c r="F73" i="23" s="1"/>
  <c r="N72" i="23"/>
  <c r="I72" i="23"/>
  <c r="E72" i="23"/>
  <c r="F72" i="23" s="1"/>
  <c r="I71" i="23"/>
  <c r="N71" i="23" s="1"/>
  <c r="F71" i="23"/>
  <c r="E71" i="23"/>
  <c r="N69" i="23"/>
  <c r="I69" i="23"/>
  <c r="E69" i="23"/>
  <c r="F69" i="23" s="1"/>
  <c r="N68" i="23"/>
  <c r="I68" i="23"/>
  <c r="E68" i="23"/>
  <c r="F68" i="23" s="1"/>
  <c r="I67" i="23"/>
  <c r="N67" i="23" s="1"/>
  <c r="F67" i="23"/>
  <c r="E67" i="23"/>
  <c r="I66" i="23"/>
  <c r="N66" i="23" s="1"/>
  <c r="F66" i="23"/>
  <c r="E66" i="23"/>
  <c r="N65" i="23"/>
  <c r="I65" i="23"/>
  <c r="F65" i="23"/>
  <c r="E65" i="23"/>
  <c r="N64" i="23"/>
  <c r="I64" i="23"/>
  <c r="E64" i="23"/>
  <c r="F64" i="23" s="1"/>
  <c r="N63" i="23"/>
  <c r="I63" i="23"/>
  <c r="F63" i="23"/>
  <c r="E63" i="23"/>
  <c r="I62" i="23"/>
  <c r="N62" i="23" s="1"/>
  <c r="F62" i="23"/>
  <c r="E62" i="23"/>
  <c r="N61" i="23"/>
  <c r="I61" i="23"/>
  <c r="E61" i="23"/>
  <c r="F61" i="23" s="1"/>
  <c r="N60" i="23"/>
  <c r="I60" i="23"/>
  <c r="E60" i="23"/>
  <c r="F60" i="23" s="1"/>
  <c r="I59" i="23"/>
  <c r="N59" i="23" s="1"/>
  <c r="F59" i="23"/>
  <c r="E59" i="23"/>
  <c r="I58" i="23"/>
  <c r="N58" i="23" s="1"/>
  <c r="F58" i="23"/>
  <c r="E58" i="23"/>
  <c r="N57" i="23"/>
  <c r="I57" i="23"/>
  <c r="F57" i="23"/>
  <c r="E57" i="23"/>
  <c r="I55" i="23"/>
  <c r="N55" i="23" s="1"/>
  <c r="F55" i="23"/>
  <c r="E55" i="23"/>
  <c r="I54" i="23"/>
  <c r="N54" i="23" s="1"/>
  <c r="F54" i="23"/>
  <c r="E54" i="23"/>
  <c r="N53" i="23"/>
  <c r="I53" i="23"/>
  <c r="F53" i="23"/>
  <c r="E53" i="23"/>
  <c r="N52" i="23"/>
  <c r="I52" i="23"/>
  <c r="E52" i="23"/>
  <c r="F52" i="23" s="1"/>
  <c r="N51" i="23"/>
  <c r="I51" i="23"/>
  <c r="F51" i="23"/>
  <c r="E51" i="23"/>
  <c r="I50" i="23"/>
  <c r="N50" i="23" s="1"/>
  <c r="F50" i="23"/>
  <c r="E50" i="23"/>
  <c r="N48" i="23"/>
  <c r="I48" i="23"/>
  <c r="E48" i="23"/>
  <c r="F48" i="23" s="1"/>
  <c r="N47" i="23"/>
  <c r="I47" i="23"/>
  <c r="F47" i="23"/>
  <c r="E47" i="23"/>
  <c r="I46" i="23"/>
  <c r="N46" i="23" s="1"/>
  <c r="F46" i="23"/>
  <c r="E46" i="23"/>
  <c r="N45" i="23"/>
  <c r="I45" i="23"/>
  <c r="F45" i="23"/>
  <c r="E45" i="23"/>
  <c r="N43" i="23"/>
  <c r="I43" i="23"/>
  <c r="F43" i="23"/>
  <c r="E43" i="23"/>
  <c r="I42" i="23"/>
  <c r="N42" i="23" s="1"/>
  <c r="F42" i="23"/>
  <c r="E42" i="23"/>
  <c r="N41" i="23"/>
  <c r="I41" i="23"/>
  <c r="E41" i="23"/>
  <c r="F41" i="23" s="1"/>
  <c r="N39" i="23"/>
  <c r="I39" i="23"/>
  <c r="F39" i="23"/>
  <c r="E39" i="23"/>
  <c r="I38" i="23"/>
  <c r="N38" i="23" s="1"/>
  <c r="F38" i="23"/>
  <c r="E38" i="23"/>
  <c r="N37" i="23"/>
  <c r="I37" i="23"/>
  <c r="E37" i="23"/>
  <c r="F37" i="23" s="1"/>
  <c r="N35" i="23"/>
  <c r="I35" i="23"/>
  <c r="F35" i="23"/>
  <c r="E35" i="23"/>
  <c r="I34" i="23"/>
  <c r="N34" i="23" s="1"/>
  <c r="F34" i="23"/>
  <c r="E34" i="23"/>
  <c r="N33" i="23"/>
  <c r="I33" i="23"/>
  <c r="E33" i="23"/>
  <c r="F33" i="23" s="1"/>
  <c r="N32" i="23"/>
  <c r="I32" i="23"/>
  <c r="E32" i="23"/>
  <c r="F32" i="23" s="1"/>
  <c r="I31" i="23"/>
  <c r="N31" i="23" s="1"/>
  <c r="F31" i="23"/>
  <c r="E31" i="23"/>
  <c r="I30" i="23"/>
  <c r="N30" i="23" s="1"/>
  <c r="F30" i="23"/>
  <c r="E30" i="23"/>
  <c r="N29" i="23"/>
  <c r="I29" i="23"/>
  <c r="F29" i="23"/>
  <c r="E29" i="23"/>
  <c r="N27" i="23"/>
  <c r="I27" i="23"/>
  <c r="F27" i="23"/>
  <c r="E27" i="23"/>
  <c r="N25" i="23"/>
  <c r="I25" i="23"/>
  <c r="F25" i="23"/>
  <c r="E25" i="23"/>
  <c r="N23" i="23"/>
  <c r="I23" i="23"/>
  <c r="F23" i="23"/>
  <c r="E23" i="23"/>
  <c r="I22" i="23"/>
  <c r="N22" i="23" s="1"/>
  <c r="F22" i="23"/>
  <c r="E22" i="23"/>
  <c r="N21" i="23"/>
  <c r="I21" i="23"/>
  <c r="F21" i="23"/>
  <c r="E21" i="23"/>
  <c r="N20" i="23"/>
  <c r="I20" i="23"/>
  <c r="E20" i="23"/>
  <c r="F20" i="23" s="1"/>
  <c r="N19" i="23"/>
  <c r="I19" i="23"/>
  <c r="F19" i="23"/>
  <c r="E19" i="23"/>
  <c r="N17" i="23"/>
  <c r="I17" i="23"/>
  <c r="F17" i="23"/>
  <c r="E17" i="23"/>
  <c r="N16" i="23"/>
  <c r="I16" i="23"/>
  <c r="E16" i="23"/>
  <c r="F16" i="23" s="1"/>
  <c r="N15" i="23"/>
  <c r="I15" i="23"/>
  <c r="F15" i="23"/>
  <c r="E15" i="23"/>
  <c r="I14" i="23"/>
  <c r="N14" i="23" s="1"/>
  <c r="F14" i="23"/>
  <c r="E14" i="23"/>
  <c r="N13" i="23"/>
  <c r="I13" i="23"/>
  <c r="F13" i="23"/>
  <c r="E13" i="23"/>
  <c r="A13" i="23"/>
  <c r="A14" i="23" s="1"/>
  <c r="A15" i="23" s="1"/>
  <c r="A16" i="23" s="1"/>
  <c r="A17" i="23" s="1"/>
  <c r="A19" i="23" s="1"/>
  <c r="A20" i="23" s="1"/>
  <c r="A21" i="23" s="1"/>
  <c r="A22" i="23" s="1"/>
  <c r="A23" i="23" s="1"/>
  <c r="A25" i="23" s="1"/>
  <c r="A27" i="23" s="1"/>
  <c r="A29" i="23" s="1"/>
  <c r="A30" i="23" s="1"/>
  <c r="A31" i="23" s="1"/>
  <c r="A32" i="23" s="1"/>
  <c r="A33" i="23" s="1"/>
  <c r="A34" i="23" s="1"/>
  <c r="A35" i="23" s="1"/>
  <c r="A37" i="23" s="1"/>
  <c r="A38" i="23" s="1"/>
  <c r="A39" i="23" s="1"/>
  <c r="A41" i="23" s="1"/>
  <c r="A42" i="23" s="1"/>
  <c r="A43" i="23" s="1"/>
  <c r="A45" i="23" s="1"/>
  <c r="A46" i="23" s="1"/>
  <c r="A47" i="23" s="1"/>
  <c r="A48" i="23" s="1"/>
  <c r="A50" i="23" s="1"/>
  <c r="A51" i="23" s="1"/>
  <c r="A52" i="23" s="1"/>
  <c r="A53" i="23" s="1"/>
  <c r="A54" i="23" s="1"/>
  <c r="A55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1" i="23" s="1"/>
  <c r="A72" i="23" s="1"/>
  <c r="A73" i="23" s="1"/>
  <c r="A74" i="23" s="1"/>
  <c r="A75" i="23" s="1"/>
  <c r="A76" i="23" s="1"/>
  <c r="A77" i="23" s="1"/>
  <c r="A78" i="23" s="1"/>
  <c r="A80" i="23" s="1"/>
  <c r="A81" i="23" s="1"/>
  <c r="A82" i="23" s="1"/>
  <c r="A83" i="23" s="1"/>
  <c r="A86" i="23" s="1"/>
  <c r="A87" i="23" s="1"/>
  <c r="A88" i="23" s="1"/>
  <c r="A89" i="23" s="1"/>
  <c r="A90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9" i="23" s="1"/>
  <c r="A150" i="23" s="1"/>
  <c r="A151" i="23" s="1"/>
  <c r="A152" i="23" s="1"/>
  <c r="A154" i="23" s="1"/>
  <c r="A155" i="23" s="1"/>
  <c r="A156" i="23" s="1"/>
  <c r="A158" i="23" s="1"/>
  <c r="A160" i="23" s="1"/>
  <c r="A162" i="23" s="1"/>
  <c r="A163" i="23" s="1"/>
  <c r="N11" i="23"/>
  <c r="I11" i="23"/>
  <c r="I164" i="23" s="1"/>
  <c r="F11" i="23"/>
  <c r="E11" i="23"/>
  <c r="K164" i="22"/>
  <c r="J164" i="22"/>
  <c r="I163" i="22"/>
  <c r="L163" i="22" s="1"/>
  <c r="E163" i="22"/>
  <c r="F163" i="22" s="1"/>
  <c r="L162" i="22"/>
  <c r="I162" i="22"/>
  <c r="F162" i="22"/>
  <c r="E162" i="22"/>
  <c r="I160" i="22"/>
  <c r="L160" i="22" s="1"/>
  <c r="E160" i="22"/>
  <c r="F160" i="22" s="1"/>
  <c r="L158" i="22"/>
  <c r="I158" i="22"/>
  <c r="F158" i="22"/>
  <c r="E158" i="22"/>
  <c r="I156" i="22"/>
  <c r="L156" i="22" s="1"/>
  <c r="E156" i="22"/>
  <c r="F156" i="22" s="1"/>
  <c r="L155" i="22"/>
  <c r="I155" i="22"/>
  <c r="F155" i="22"/>
  <c r="E155" i="22"/>
  <c r="I154" i="22"/>
  <c r="L154" i="22" s="1"/>
  <c r="E154" i="22"/>
  <c r="F154" i="22" s="1"/>
  <c r="L152" i="22"/>
  <c r="I152" i="22"/>
  <c r="F152" i="22"/>
  <c r="E152" i="22"/>
  <c r="I151" i="22"/>
  <c r="L151" i="22" s="1"/>
  <c r="E151" i="22"/>
  <c r="F151" i="22" s="1"/>
  <c r="L150" i="22"/>
  <c r="I150" i="22"/>
  <c r="F150" i="22"/>
  <c r="E150" i="22"/>
  <c r="I149" i="22"/>
  <c r="L149" i="22" s="1"/>
  <c r="E149" i="22"/>
  <c r="F149" i="22" s="1"/>
  <c r="L147" i="22"/>
  <c r="I147" i="22"/>
  <c r="F147" i="22"/>
  <c r="E147" i="22"/>
  <c r="I146" i="22"/>
  <c r="L146" i="22" s="1"/>
  <c r="E146" i="22"/>
  <c r="F146" i="22" s="1"/>
  <c r="L145" i="22"/>
  <c r="I145" i="22"/>
  <c r="F145" i="22"/>
  <c r="E145" i="22"/>
  <c r="I144" i="22"/>
  <c r="L144" i="22" s="1"/>
  <c r="E144" i="22"/>
  <c r="F144" i="22" s="1"/>
  <c r="L143" i="22"/>
  <c r="I143" i="22"/>
  <c r="F143" i="22"/>
  <c r="E143" i="22"/>
  <c r="I142" i="22"/>
  <c r="L142" i="22" s="1"/>
  <c r="E142" i="22"/>
  <c r="F142" i="22" s="1"/>
  <c r="L141" i="22"/>
  <c r="I141" i="22"/>
  <c r="F141" i="22"/>
  <c r="E141" i="22"/>
  <c r="I140" i="22"/>
  <c r="L140" i="22" s="1"/>
  <c r="E140" i="22"/>
  <c r="F140" i="22" s="1"/>
  <c r="L139" i="22"/>
  <c r="I139" i="22"/>
  <c r="F139" i="22"/>
  <c r="E139" i="22"/>
  <c r="I137" i="22"/>
  <c r="L137" i="22" s="1"/>
  <c r="E137" i="22"/>
  <c r="F137" i="22" s="1"/>
  <c r="L136" i="22"/>
  <c r="I136" i="22"/>
  <c r="F136" i="22"/>
  <c r="E136" i="22"/>
  <c r="I135" i="22"/>
  <c r="L135" i="22" s="1"/>
  <c r="E135" i="22"/>
  <c r="F135" i="22" s="1"/>
  <c r="L134" i="22"/>
  <c r="I134" i="22"/>
  <c r="F134" i="22"/>
  <c r="E134" i="22"/>
  <c r="I133" i="22"/>
  <c r="L133" i="22" s="1"/>
  <c r="E133" i="22"/>
  <c r="F133" i="22" s="1"/>
  <c r="L132" i="22"/>
  <c r="I132" i="22"/>
  <c r="F132" i="22"/>
  <c r="E132" i="22"/>
  <c r="I131" i="22"/>
  <c r="L131" i="22" s="1"/>
  <c r="E131" i="22"/>
  <c r="F131" i="22" s="1"/>
  <c r="L130" i="22"/>
  <c r="I130" i="22"/>
  <c r="F130" i="22"/>
  <c r="E130" i="22"/>
  <c r="I129" i="22"/>
  <c r="L129" i="22" s="1"/>
  <c r="E129" i="22"/>
  <c r="F129" i="22" s="1"/>
  <c r="L128" i="22"/>
  <c r="I128" i="22"/>
  <c r="F128" i="22"/>
  <c r="E128" i="22"/>
  <c r="I127" i="22"/>
  <c r="L127" i="22" s="1"/>
  <c r="E127" i="22"/>
  <c r="F127" i="22" s="1"/>
  <c r="L126" i="22"/>
  <c r="I126" i="22"/>
  <c r="F126" i="22"/>
  <c r="E126" i="22"/>
  <c r="I125" i="22"/>
  <c r="L125" i="22" s="1"/>
  <c r="E125" i="22"/>
  <c r="F125" i="22" s="1"/>
  <c r="L124" i="22"/>
  <c r="I124" i="22"/>
  <c r="F124" i="22"/>
  <c r="E124" i="22"/>
  <c r="I123" i="22"/>
  <c r="L123" i="22" s="1"/>
  <c r="E123" i="22"/>
  <c r="F123" i="22" s="1"/>
  <c r="L122" i="22"/>
  <c r="I122" i="22"/>
  <c r="F122" i="22"/>
  <c r="E122" i="22"/>
  <c r="I121" i="22"/>
  <c r="L121" i="22" s="1"/>
  <c r="E121" i="22"/>
  <c r="F121" i="22" s="1"/>
  <c r="L120" i="22"/>
  <c r="I120" i="22"/>
  <c r="F120" i="22"/>
  <c r="E120" i="22"/>
  <c r="I119" i="22"/>
  <c r="L119" i="22" s="1"/>
  <c r="E119" i="22"/>
  <c r="F119" i="22" s="1"/>
  <c r="L118" i="22"/>
  <c r="I118" i="22"/>
  <c r="F118" i="22"/>
  <c r="E118" i="22"/>
  <c r="I117" i="22"/>
  <c r="L117" i="22" s="1"/>
  <c r="E117" i="22"/>
  <c r="F117" i="22" s="1"/>
  <c r="L116" i="22"/>
  <c r="I116" i="22"/>
  <c r="F116" i="22"/>
  <c r="E116" i="22"/>
  <c r="I115" i="22"/>
  <c r="L115" i="22" s="1"/>
  <c r="E115" i="22"/>
  <c r="F115" i="22" s="1"/>
  <c r="L114" i="22"/>
  <c r="I114" i="22"/>
  <c r="F114" i="22"/>
  <c r="E114" i="22"/>
  <c r="I112" i="22"/>
  <c r="L112" i="22" s="1"/>
  <c r="E112" i="22"/>
  <c r="F112" i="22" s="1"/>
  <c r="L111" i="22"/>
  <c r="I111" i="22"/>
  <c r="F111" i="22"/>
  <c r="E111" i="22"/>
  <c r="I110" i="22"/>
  <c r="L110" i="22" s="1"/>
  <c r="E110" i="22"/>
  <c r="F110" i="22" s="1"/>
  <c r="L109" i="22"/>
  <c r="I109" i="22"/>
  <c r="F109" i="22"/>
  <c r="E109" i="22"/>
  <c r="I108" i="22"/>
  <c r="L108" i="22" s="1"/>
  <c r="E108" i="22"/>
  <c r="F108" i="22" s="1"/>
  <c r="L107" i="22"/>
  <c r="I107" i="22"/>
  <c r="F107" i="22"/>
  <c r="E107" i="22"/>
  <c r="I106" i="22"/>
  <c r="L106" i="22" s="1"/>
  <c r="E106" i="22"/>
  <c r="F106" i="22" s="1"/>
  <c r="L105" i="22"/>
  <c r="I105" i="22"/>
  <c r="F105" i="22"/>
  <c r="E105" i="22"/>
  <c r="I104" i="22"/>
  <c r="L104" i="22" s="1"/>
  <c r="E104" i="22"/>
  <c r="F104" i="22" s="1"/>
  <c r="L103" i="22"/>
  <c r="I103" i="22"/>
  <c r="F103" i="22"/>
  <c r="E103" i="22"/>
  <c r="I102" i="22"/>
  <c r="L102" i="22" s="1"/>
  <c r="E102" i="22"/>
  <c r="F102" i="22" s="1"/>
  <c r="L101" i="22"/>
  <c r="I101" i="22"/>
  <c r="F101" i="22"/>
  <c r="E101" i="22"/>
  <c r="I100" i="22"/>
  <c r="L100" i="22" s="1"/>
  <c r="E100" i="22"/>
  <c r="F100" i="22" s="1"/>
  <c r="L99" i="22"/>
  <c r="I99" i="22"/>
  <c r="F99" i="22"/>
  <c r="E99" i="22"/>
  <c r="I98" i="22"/>
  <c r="L98" i="22" s="1"/>
  <c r="E98" i="22"/>
  <c r="F98" i="22" s="1"/>
  <c r="L97" i="22"/>
  <c r="I97" i="22"/>
  <c r="F97" i="22"/>
  <c r="E97" i="22"/>
  <c r="I96" i="22"/>
  <c r="L96" i="22" s="1"/>
  <c r="E96" i="22"/>
  <c r="F96" i="22" s="1"/>
  <c r="L95" i="22"/>
  <c r="I95" i="22"/>
  <c r="F95" i="22"/>
  <c r="E95" i="22"/>
  <c r="I94" i="22"/>
  <c r="L94" i="22" s="1"/>
  <c r="E94" i="22"/>
  <c r="F94" i="22" s="1"/>
  <c r="L93" i="22"/>
  <c r="I93" i="22"/>
  <c r="F93" i="22"/>
  <c r="E93" i="22"/>
  <c r="I92" i="22"/>
  <c r="L92" i="22" s="1"/>
  <c r="E92" i="22"/>
  <c r="F92" i="22" s="1"/>
  <c r="L90" i="22"/>
  <c r="I90" i="22"/>
  <c r="F90" i="22"/>
  <c r="E90" i="22"/>
  <c r="I89" i="22"/>
  <c r="L89" i="22" s="1"/>
  <c r="E89" i="22"/>
  <c r="F89" i="22" s="1"/>
  <c r="L88" i="22"/>
  <c r="I88" i="22"/>
  <c r="F88" i="22"/>
  <c r="E88" i="22"/>
  <c r="I87" i="22"/>
  <c r="L87" i="22" s="1"/>
  <c r="E87" i="22"/>
  <c r="F87" i="22" s="1"/>
  <c r="L86" i="22"/>
  <c r="I86" i="22"/>
  <c r="F86" i="22"/>
  <c r="E86" i="22"/>
  <c r="I83" i="22"/>
  <c r="L83" i="22" s="1"/>
  <c r="E83" i="22"/>
  <c r="F83" i="22" s="1"/>
  <c r="L82" i="22"/>
  <c r="I82" i="22"/>
  <c r="F82" i="22"/>
  <c r="E82" i="22"/>
  <c r="I81" i="22"/>
  <c r="L81" i="22" s="1"/>
  <c r="E81" i="22"/>
  <c r="F81" i="22" s="1"/>
  <c r="L80" i="22"/>
  <c r="I80" i="22"/>
  <c r="F80" i="22"/>
  <c r="E80" i="22"/>
  <c r="I78" i="22"/>
  <c r="L78" i="22" s="1"/>
  <c r="E78" i="22"/>
  <c r="F78" i="22" s="1"/>
  <c r="L77" i="22"/>
  <c r="I77" i="22"/>
  <c r="F77" i="22"/>
  <c r="E77" i="22"/>
  <c r="I76" i="22"/>
  <c r="L76" i="22" s="1"/>
  <c r="E76" i="22"/>
  <c r="F76" i="22" s="1"/>
  <c r="L75" i="22"/>
  <c r="I75" i="22"/>
  <c r="F75" i="22"/>
  <c r="E75" i="22"/>
  <c r="I74" i="22"/>
  <c r="L74" i="22" s="1"/>
  <c r="E74" i="22"/>
  <c r="F74" i="22" s="1"/>
  <c r="L73" i="22"/>
  <c r="I73" i="22"/>
  <c r="F73" i="22"/>
  <c r="E73" i="22"/>
  <c r="I72" i="22"/>
  <c r="L72" i="22" s="1"/>
  <c r="E72" i="22"/>
  <c r="F72" i="22" s="1"/>
  <c r="L71" i="22"/>
  <c r="I71" i="22"/>
  <c r="F71" i="22"/>
  <c r="E71" i="22"/>
  <c r="I69" i="22"/>
  <c r="L69" i="22" s="1"/>
  <c r="E69" i="22"/>
  <c r="F69" i="22" s="1"/>
  <c r="L68" i="22"/>
  <c r="I68" i="22"/>
  <c r="F68" i="22"/>
  <c r="E68" i="22"/>
  <c r="I67" i="22"/>
  <c r="L67" i="22" s="1"/>
  <c r="E67" i="22"/>
  <c r="F67" i="22" s="1"/>
  <c r="L66" i="22"/>
  <c r="I66" i="22"/>
  <c r="F66" i="22"/>
  <c r="E66" i="22"/>
  <c r="I65" i="22"/>
  <c r="L65" i="22" s="1"/>
  <c r="E65" i="22"/>
  <c r="F65" i="22" s="1"/>
  <c r="L64" i="22"/>
  <c r="I64" i="22"/>
  <c r="F64" i="22"/>
  <c r="E64" i="22"/>
  <c r="I63" i="22"/>
  <c r="L63" i="22" s="1"/>
  <c r="E63" i="22"/>
  <c r="F63" i="22" s="1"/>
  <c r="L62" i="22"/>
  <c r="I62" i="22"/>
  <c r="F62" i="22"/>
  <c r="E62" i="22"/>
  <c r="I61" i="22"/>
  <c r="L61" i="22" s="1"/>
  <c r="E61" i="22"/>
  <c r="F61" i="22" s="1"/>
  <c r="L60" i="22"/>
  <c r="I60" i="22"/>
  <c r="F60" i="22"/>
  <c r="E60" i="22"/>
  <c r="I59" i="22"/>
  <c r="L59" i="22" s="1"/>
  <c r="E59" i="22"/>
  <c r="F59" i="22" s="1"/>
  <c r="L58" i="22"/>
  <c r="I58" i="22"/>
  <c r="F58" i="22"/>
  <c r="E58" i="22"/>
  <c r="I57" i="22"/>
  <c r="L57" i="22" s="1"/>
  <c r="E57" i="22"/>
  <c r="F57" i="22" s="1"/>
  <c r="L55" i="22"/>
  <c r="I55" i="22"/>
  <c r="F55" i="22"/>
  <c r="E55" i="22"/>
  <c r="I54" i="22"/>
  <c r="L54" i="22" s="1"/>
  <c r="E54" i="22"/>
  <c r="F54" i="22" s="1"/>
  <c r="L53" i="22"/>
  <c r="I53" i="22"/>
  <c r="F53" i="22"/>
  <c r="E53" i="22"/>
  <c r="I52" i="22"/>
  <c r="L52" i="22" s="1"/>
  <c r="E52" i="22"/>
  <c r="F52" i="22" s="1"/>
  <c r="L51" i="22"/>
  <c r="I51" i="22"/>
  <c r="F51" i="22"/>
  <c r="E51" i="22"/>
  <c r="I50" i="22"/>
  <c r="L50" i="22" s="1"/>
  <c r="E50" i="22"/>
  <c r="F50" i="22" s="1"/>
  <c r="L48" i="22"/>
  <c r="I48" i="22"/>
  <c r="F48" i="22"/>
  <c r="E48" i="22"/>
  <c r="I47" i="22"/>
  <c r="L47" i="22" s="1"/>
  <c r="E47" i="22"/>
  <c r="F47" i="22" s="1"/>
  <c r="L46" i="22"/>
  <c r="I46" i="22"/>
  <c r="F46" i="22"/>
  <c r="E46" i="22"/>
  <c r="I45" i="22"/>
  <c r="L45" i="22" s="1"/>
  <c r="E45" i="22"/>
  <c r="F45" i="22" s="1"/>
  <c r="L43" i="22"/>
  <c r="I43" i="22"/>
  <c r="F43" i="22"/>
  <c r="E43" i="22"/>
  <c r="I42" i="22"/>
  <c r="L42" i="22" s="1"/>
  <c r="E42" i="22"/>
  <c r="F42" i="22" s="1"/>
  <c r="L41" i="22"/>
  <c r="I41" i="22"/>
  <c r="F41" i="22"/>
  <c r="E41" i="22"/>
  <c r="I39" i="22"/>
  <c r="L39" i="22" s="1"/>
  <c r="E39" i="22"/>
  <c r="F39" i="22" s="1"/>
  <c r="L38" i="22"/>
  <c r="I38" i="22"/>
  <c r="F38" i="22"/>
  <c r="E38" i="22"/>
  <c r="I37" i="22"/>
  <c r="L37" i="22" s="1"/>
  <c r="E37" i="22"/>
  <c r="F37" i="22" s="1"/>
  <c r="L35" i="22"/>
  <c r="I35" i="22"/>
  <c r="F35" i="22"/>
  <c r="E35" i="22"/>
  <c r="I34" i="22"/>
  <c r="L34" i="22" s="1"/>
  <c r="E34" i="22"/>
  <c r="F34" i="22" s="1"/>
  <c r="L33" i="22"/>
  <c r="I33" i="22"/>
  <c r="F33" i="22"/>
  <c r="E33" i="22"/>
  <c r="I32" i="22"/>
  <c r="L32" i="22" s="1"/>
  <c r="E32" i="22"/>
  <c r="F32" i="22" s="1"/>
  <c r="L31" i="22"/>
  <c r="I31" i="22"/>
  <c r="F31" i="22"/>
  <c r="E31" i="22"/>
  <c r="I30" i="22"/>
  <c r="L30" i="22" s="1"/>
  <c r="E30" i="22"/>
  <c r="F30" i="22" s="1"/>
  <c r="L29" i="22"/>
  <c r="I29" i="22"/>
  <c r="F29" i="22"/>
  <c r="E29" i="22"/>
  <c r="I27" i="22"/>
  <c r="L27" i="22" s="1"/>
  <c r="E27" i="22"/>
  <c r="F27" i="22" s="1"/>
  <c r="L25" i="22"/>
  <c r="I25" i="22"/>
  <c r="F25" i="22"/>
  <c r="E25" i="22"/>
  <c r="I23" i="22"/>
  <c r="L23" i="22" s="1"/>
  <c r="E23" i="22"/>
  <c r="F23" i="22" s="1"/>
  <c r="L22" i="22"/>
  <c r="I22" i="22"/>
  <c r="F22" i="22"/>
  <c r="E22" i="22"/>
  <c r="I21" i="22"/>
  <c r="L21" i="22" s="1"/>
  <c r="E21" i="22"/>
  <c r="F21" i="22" s="1"/>
  <c r="L20" i="22"/>
  <c r="I20" i="22"/>
  <c r="F20" i="22"/>
  <c r="E20" i="22"/>
  <c r="I19" i="22"/>
  <c r="L19" i="22" s="1"/>
  <c r="E19" i="22"/>
  <c r="F19" i="22" s="1"/>
  <c r="L17" i="22"/>
  <c r="I17" i="22"/>
  <c r="F17" i="22"/>
  <c r="E17" i="22"/>
  <c r="I16" i="22"/>
  <c r="L16" i="22" s="1"/>
  <c r="E16" i="22"/>
  <c r="F16" i="22" s="1"/>
  <c r="L15" i="22"/>
  <c r="I15" i="22"/>
  <c r="F15" i="22"/>
  <c r="E15" i="22"/>
  <c r="I14" i="22"/>
  <c r="L14" i="22" s="1"/>
  <c r="E14" i="22"/>
  <c r="F14" i="22" s="1"/>
  <c r="L13" i="22"/>
  <c r="I13" i="22"/>
  <c r="F13" i="22"/>
  <c r="E13" i="22"/>
  <c r="A13" i="22"/>
  <c r="A14" i="22" s="1"/>
  <c r="A15" i="22" s="1"/>
  <c r="A16" i="22" s="1"/>
  <c r="A17" i="22" s="1"/>
  <c r="A19" i="22" s="1"/>
  <c r="A20" i="22" s="1"/>
  <c r="A21" i="22" s="1"/>
  <c r="A22" i="22" s="1"/>
  <c r="A23" i="22" s="1"/>
  <c r="A25" i="22" s="1"/>
  <c r="A27" i="22" s="1"/>
  <c r="A29" i="22" s="1"/>
  <c r="A30" i="22" s="1"/>
  <c r="A31" i="22" s="1"/>
  <c r="A32" i="22" s="1"/>
  <c r="A33" i="22" s="1"/>
  <c r="A34" i="22" s="1"/>
  <c r="A35" i="22" s="1"/>
  <c r="A37" i="22" s="1"/>
  <c r="A38" i="22" s="1"/>
  <c r="A39" i="22" s="1"/>
  <c r="A41" i="22" s="1"/>
  <c r="A42" i="22" s="1"/>
  <c r="A43" i="22" s="1"/>
  <c r="A45" i="22" s="1"/>
  <c r="A46" i="22" s="1"/>
  <c r="A47" i="22" s="1"/>
  <c r="A48" i="22" s="1"/>
  <c r="A50" i="22" s="1"/>
  <c r="A51" i="22" s="1"/>
  <c r="A52" i="22" s="1"/>
  <c r="A53" i="22" s="1"/>
  <c r="A54" i="22" s="1"/>
  <c r="A55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1" i="22" s="1"/>
  <c r="A72" i="22" s="1"/>
  <c r="A73" i="22" s="1"/>
  <c r="A74" i="22" s="1"/>
  <c r="A75" i="22" s="1"/>
  <c r="A76" i="22" s="1"/>
  <c r="A77" i="22" s="1"/>
  <c r="A78" i="22" s="1"/>
  <c r="A80" i="22" s="1"/>
  <c r="A81" i="22" s="1"/>
  <c r="A82" i="22" s="1"/>
  <c r="A83" i="22" s="1"/>
  <c r="A86" i="22" s="1"/>
  <c r="A87" i="22" s="1"/>
  <c r="A88" i="22" s="1"/>
  <c r="A89" i="22" s="1"/>
  <c r="A90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9" i="22" s="1"/>
  <c r="A150" i="22" s="1"/>
  <c r="A151" i="22" s="1"/>
  <c r="A152" i="22" s="1"/>
  <c r="A154" i="22" s="1"/>
  <c r="A155" i="22" s="1"/>
  <c r="A156" i="22" s="1"/>
  <c r="A158" i="22" s="1"/>
  <c r="A160" i="22" s="1"/>
  <c r="A162" i="22" s="1"/>
  <c r="A163" i="22" s="1"/>
  <c r="I11" i="22"/>
  <c r="I164" i="22" s="1"/>
  <c r="E11" i="22"/>
  <c r="F11" i="22" s="1"/>
  <c r="K164" i="21"/>
  <c r="J164" i="21"/>
  <c r="I163" i="21"/>
  <c r="L163" i="21" s="1"/>
  <c r="E163" i="21"/>
  <c r="F163" i="21" s="1"/>
  <c r="I162" i="21"/>
  <c r="L162" i="21" s="1"/>
  <c r="F162" i="21"/>
  <c r="E162" i="21"/>
  <c r="I160" i="21"/>
  <c r="L160" i="21" s="1"/>
  <c r="E160" i="21"/>
  <c r="F160" i="21" s="1"/>
  <c r="I158" i="21"/>
  <c r="L158" i="21" s="1"/>
  <c r="E158" i="21"/>
  <c r="F158" i="21" s="1"/>
  <c r="I156" i="21"/>
  <c r="L156" i="21" s="1"/>
  <c r="E156" i="21"/>
  <c r="F156" i="21" s="1"/>
  <c r="I155" i="21"/>
  <c r="L155" i="21" s="1"/>
  <c r="E155" i="21"/>
  <c r="F155" i="21" s="1"/>
  <c r="I154" i="21"/>
  <c r="L154" i="21" s="1"/>
  <c r="E154" i="21"/>
  <c r="F154" i="21" s="1"/>
  <c r="I152" i="21"/>
  <c r="L152" i="21" s="1"/>
  <c r="E152" i="21"/>
  <c r="F152" i="21" s="1"/>
  <c r="I151" i="21"/>
  <c r="L151" i="21" s="1"/>
  <c r="E151" i="21"/>
  <c r="F151" i="21" s="1"/>
  <c r="I150" i="21"/>
  <c r="L150" i="21" s="1"/>
  <c r="F150" i="21"/>
  <c r="E150" i="21"/>
  <c r="I149" i="21"/>
  <c r="L149" i="21" s="1"/>
  <c r="E149" i="21"/>
  <c r="F149" i="21" s="1"/>
  <c r="I147" i="21"/>
  <c r="L147" i="21" s="1"/>
  <c r="E147" i="21"/>
  <c r="F147" i="21" s="1"/>
  <c r="I146" i="21"/>
  <c r="L146" i="21" s="1"/>
  <c r="E146" i="21"/>
  <c r="F146" i="21" s="1"/>
  <c r="I145" i="21"/>
  <c r="L145" i="21" s="1"/>
  <c r="F145" i="21"/>
  <c r="E145" i="21"/>
  <c r="I144" i="21"/>
  <c r="L144" i="21" s="1"/>
  <c r="E144" i="21"/>
  <c r="F144" i="21" s="1"/>
  <c r="I143" i="21"/>
  <c r="L143" i="21" s="1"/>
  <c r="F143" i="21"/>
  <c r="E143" i="21"/>
  <c r="I142" i="21"/>
  <c r="L142" i="21" s="1"/>
  <c r="E142" i="21"/>
  <c r="F142" i="21" s="1"/>
  <c r="I141" i="21"/>
  <c r="L141" i="21" s="1"/>
  <c r="F141" i="21"/>
  <c r="E141" i="21"/>
  <c r="I140" i="21"/>
  <c r="L140" i="21" s="1"/>
  <c r="E140" i="21"/>
  <c r="F140" i="21" s="1"/>
  <c r="I139" i="21"/>
  <c r="L139" i="21" s="1"/>
  <c r="E139" i="21"/>
  <c r="F139" i="21" s="1"/>
  <c r="I137" i="21"/>
  <c r="L137" i="21" s="1"/>
  <c r="E137" i="21"/>
  <c r="F137" i="21" s="1"/>
  <c r="I136" i="21"/>
  <c r="L136" i="21" s="1"/>
  <c r="E136" i="21"/>
  <c r="F136" i="21" s="1"/>
  <c r="I135" i="21"/>
  <c r="L135" i="21" s="1"/>
  <c r="E135" i="21"/>
  <c r="F135" i="21" s="1"/>
  <c r="I134" i="21"/>
  <c r="L134" i="21" s="1"/>
  <c r="E134" i="21"/>
  <c r="F134" i="21" s="1"/>
  <c r="I133" i="21"/>
  <c r="L133" i="21" s="1"/>
  <c r="E133" i="21"/>
  <c r="F133" i="21" s="1"/>
  <c r="I132" i="21"/>
  <c r="L132" i="21" s="1"/>
  <c r="F132" i="21"/>
  <c r="E132" i="21"/>
  <c r="I131" i="21"/>
  <c r="L131" i="21" s="1"/>
  <c r="E131" i="21"/>
  <c r="F131" i="21" s="1"/>
  <c r="I130" i="21"/>
  <c r="L130" i="21" s="1"/>
  <c r="E130" i="21"/>
  <c r="F130" i="21" s="1"/>
  <c r="I129" i="21"/>
  <c r="L129" i="21" s="1"/>
  <c r="E129" i="21"/>
  <c r="F129" i="21" s="1"/>
  <c r="I128" i="21"/>
  <c r="L128" i="21" s="1"/>
  <c r="F128" i="21"/>
  <c r="E128" i="21"/>
  <c r="I127" i="21"/>
  <c r="L127" i="21" s="1"/>
  <c r="E127" i="21"/>
  <c r="F127" i="21" s="1"/>
  <c r="I126" i="21"/>
  <c r="L126" i="21" s="1"/>
  <c r="F126" i="21"/>
  <c r="E126" i="21"/>
  <c r="I125" i="21"/>
  <c r="L125" i="21" s="1"/>
  <c r="E125" i="21"/>
  <c r="F125" i="21" s="1"/>
  <c r="I124" i="21"/>
  <c r="L124" i="21" s="1"/>
  <c r="F124" i="21"/>
  <c r="E124" i="21"/>
  <c r="I123" i="21"/>
  <c r="L123" i="21" s="1"/>
  <c r="E123" i="21"/>
  <c r="F123" i="21" s="1"/>
  <c r="I122" i="21"/>
  <c r="L122" i="21" s="1"/>
  <c r="E122" i="21"/>
  <c r="F122" i="21" s="1"/>
  <c r="I121" i="21"/>
  <c r="L121" i="21" s="1"/>
  <c r="E121" i="21"/>
  <c r="F121" i="21" s="1"/>
  <c r="I120" i="21"/>
  <c r="L120" i="21" s="1"/>
  <c r="E120" i="21"/>
  <c r="F120" i="21" s="1"/>
  <c r="I119" i="21"/>
  <c r="L119" i="21" s="1"/>
  <c r="E119" i="21"/>
  <c r="F119" i="21" s="1"/>
  <c r="I118" i="21"/>
  <c r="L118" i="21" s="1"/>
  <c r="E118" i="21"/>
  <c r="F118" i="21" s="1"/>
  <c r="I117" i="21"/>
  <c r="L117" i="21" s="1"/>
  <c r="E117" i="21"/>
  <c r="F117" i="21" s="1"/>
  <c r="I116" i="21"/>
  <c r="L116" i="21" s="1"/>
  <c r="F116" i="21"/>
  <c r="E116" i="21"/>
  <c r="I115" i="21"/>
  <c r="L115" i="21" s="1"/>
  <c r="E115" i="21"/>
  <c r="F115" i="21" s="1"/>
  <c r="I114" i="21"/>
  <c r="L114" i="21" s="1"/>
  <c r="E114" i="21"/>
  <c r="F114" i="21" s="1"/>
  <c r="I112" i="21"/>
  <c r="L112" i="21" s="1"/>
  <c r="E112" i="21"/>
  <c r="F112" i="21" s="1"/>
  <c r="I111" i="21"/>
  <c r="L111" i="21" s="1"/>
  <c r="F111" i="21"/>
  <c r="E111" i="21"/>
  <c r="I110" i="21"/>
  <c r="L110" i="21" s="1"/>
  <c r="E110" i="21"/>
  <c r="F110" i="21" s="1"/>
  <c r="I109" i="21"/>
  <c r="L109" i="21" s="1"/>
  <c r="F109" i="21"/>
  <c r="E109" i="21"/>
  <c r="I108" i="21"/>
  <c r="L108" i="21" s="1"/>
  <c r="E108" i="21"/>
  <c r="F108" i="21" s="1"/>
  <c r="I107" i="21"/>
  <c r="L107" i="21" s="1"/>
  <c r="F107" i="21"/>
  <c r="E107" i="21"/>
  <c r="I106" i="21"/>
  <c r="L106" i="21" s="1"/>
  <c r="E106" i="21"/>
  <c r="F106" i="21" s="1"/>
  <c r="I105" i="21"/>
  <c r="L105" i="21" s="1"/>
  <c r="E105" i="21"/>
  <c r="F105" i="21" s="1"/>
  <c r="I104" i="21"/>
  <c r="L104" i="21" s="1"/>
  <c r="E104" i="21"/>
  <c r="F104" i="21" s="1"/>
  <c r="I103" i="21"/>
  <c r="L103" i="21" s="1"/>
  <c r="F103" i="21"/>
  <c r="E103" i="21"/>
  <c r="I102" i="21"/>
  <c r="L102" i="21" s="1"/>
  <c r="E102" i="21"/>
  <c r="F102" i="21" s="1"/>
  <c r="I101" i="21"/>
  <c r="L101" i="21" s="1"/>
  <c r="E101" i="21"/>
  <c r="F101" i="21" s="1"/>
  <c r="I100" i="21"/>
  <c r="L100" i="21" s="1"/>
  <c r="E100" i="21"/>
  <c r="F100" i="21" s="1"/>
  <c r="I99" i="21"/>
  <c r="L99" i="21" s="1"/>
  <c r="F99" i="21"/>
  <c r="E99" i="21"/>
  <c r="I98" i="21"/>
  <c r="L98" i="21" s="1"/>
  <c r="E98" i="21"/>
  <c r="F98" i="21" s="1"/>
  <c r="I97" i="21"/>
  <c r="L97" i="21" s="1"/>
  <c r="E97" i="21"/>
  <c r="F97" i="21" s="1"/>
  <c r="I96" i="21"/>
  <c r="L96" i="21" s="1"/>
  <c r="E96" i="21"/>
  <c r="F96" i="21" s="1"/>
  <c r="I95" i="21"/>
  <c r="L95" i="21" s="1"/>
  <c r="F95" i="21"/>
  <c r="E95" i="21"/>
  <c r="I94" i="21"/>
  <c r="L94" i="21" s="1"/>
  <c r="E94" i="21"/>
  <c r="F94" i="21" s="1"/>
  <c r="I93" i="21"/>
  <c r="L93" i="21" s="1"/>
  <c r="F93" i="21"/>
  <c r="E93" i="21"/>
  <c r="I92" i="21"/>
  <c r="L92" i="21" s="1"/>
  <c r="E92" i="21"/>
  <c r="F92" i="21" s="1"/>
  <c r="I90" i="21"/>
  <c r="L90" i="21" s="1"/>
  <c r="F90" i="21"/>
  <c r="E90" i="21"/>
  <c r="I89" i="21"/>
  <c r="L89" i="21" s="1"/>
  <c r="E89" i="21"/>
  <c r="F89" i="21" s="1"/>
  <c r="I88" i="21"/>
  <c r="L88" i="21" s="1"/>
  <c r="E88" i="21"/>
  <c r="F88" i="21" s="1"/>
  <c r="I87" i="21"/>
  <c r="L87" i="21" s="1"/>
  <c r="E87" i="21"/>
  <c r="F87" i="21" s="1"/>
  <c r="I86" i="21"/>
  <c r="L86" i="21" s="1"/>
  <c r="F86" i="21"/>
  <c r="E86" i="21"/>
  <c r="I83" i="21"/>
  <c r="L83" i="21" s="1"/>
  <c r="E83" i="21"/>
  <c r="F83" i="21" s="1"/>
  <c r="I82" i="21"/>
  <c r="L82" i="21" s="1"/>
  <c r="E82" i="21"/>
  <c r="F82" i="21" s="1"/>
  <c r="I81" i="21"/>
  <c r="L81" i="21" s="1"/>
  <c r="E81" i="21"/>
  <c r="F81" i="21" s="1"/>
  <c r="I80" i="21"/>
  <c r="L80" i="21" s="1"/>
  <c r="E80" i="21"/>
  <c r="F80" i="21" s="1"/>
  <c r="I78" i="21"/>
  <c r="L78" i="21" s="1"/>
  <c r="E78" i="21"/>
  <c r="F78" i="21" s="1"/>
  <c r="I77" i="21"/>
  <c r="L77" i="21" s="1"/>
  <c r="E77" i="21"/>
  <c r="F77" i="21" s="1"/>
  <c r="I76" i="21"/>
  <c r="L76" i="21" s="1"/>
  <c r="E76" i="21"/>
  <c r="F76" i="21" s="1"/>
  <c r="I75" i="21"/>
  <c r="L75" i="21" s="1"/>
  <c r="F75" i="21"/>
  <c r="E75" i="21"/>
  <c r="I74" i="21"/>
  <c r="L74" i="21" s="1"/>
  <c r="E74" i="21"/>
  <c r="F74" i="21" s="1"/>
  <c r="I73" i="21"/>
  <c r="L73" i="21" s="1"/>
  <c r="F73" i="21"/>
  <c r="E73" i="21"/>
  <c r="I72" i="21"/>
  <c r="L72" i="21" s="1"/>
  <c r="E72" i="21"/>
  <c r="F72" i="21" s="1"/>
  <c r="I71" i="21"/>
  <c r="L71" i="21" s="1"/>
  <c r="F71" i="21"/>
  <c r="E71" i="21"/>
  <c r="I69" i="21"/>
  <c r="L69" i="21" s="1"/>
  <c r="E69" i="21"/>
  <c r="F69" i="21" s="1"/>
  <c r="I68" i="21"/>
  <c r="L68" i="21" s="1"/>
  <c r="E68" i="21"/>
  <c r="F68" i="21" s="1"/>
  <c r="I67" i="21"/>
  <c r="L67" i="21" s="1"/>
  <c r="E67" i="21"/>
  <c r="F67" i="21" s="1"/>
  <c r="I66" i="21"/>
  <c r="L66" i="21" s="1"/>
  <c r="F66" i="21"/>
  <c r="E66" i="21"/>
  <c r="I65" i="21"/>
  <c r="L65" i="21" s="1"/>
  <c r="E65" i="21"/>
  <c r="F65" i="21" s="1"/>
  <c r="I64" i="21"/>
  <c r="L64" i="21" s="1"/>
  <c r="E64" i="21"/>
  <c r="F64" i="21" s="1"/>
  <c r="I63" i="21"/>
  <c r="L63" i="21" s="1"/>
  <c r="E63" i="21"/>
  <c r="F63" i="21" s="1"/>
  <c r="I62" i="21"/>
  <c r="L62" i="21" s="1"/>
  <c r="E62" i="21"/>
  <c r="F62" i="21" s="1"/>
  <c r="I61" i="21"/>
  <c r="L61" i="21" s="1"/>
  <c r="E61" i="21"/>
  <c r="F61" i="21" s="1"/>
  <c r="I60" i="21"/>
  <c r="L60" i="21" s="1"/>
  <c r="E60" i="21"/>
  <c r="F60" i="21" s="1"/>
  <c r="I59" i="21"/>
  <c r="L59" i="21" s="1"/>
  <c r="E59" i="21"/>
  <c r="F59" i="21" s="1"/>
  <c r="I58" i="21"/>
  <c r="L58" i="21" s="1"/>
  <c r="F58" i="21"/>
  <c r="E58" i="21"/>
  <c r="I57" i="21"/>
  <c r="L57" i="21" s="1"/>
  <c r="E57" i="21"/>
  <c r="F57" i="21" s="1"/>
  <c r="I55" i="21"/>
  <c r="L55" i="21" s="1"/>
  <c r="E55" i="21"/>
  <c r="F55" i="21" s="1"/>
  <c r="I54" i="21"/>
  <c r="L54" i="21" s="1"/>
  <c r="E54" i="21"/>
  <c r="F54" i="21" s="1"/>
  <c r="I53" i="21"/>
  <c r="L53" i="21" s="1"/>
  <c r="F53" i="21"/>
  <c r="E53" i="21"/>
  <c r="I52" i="21"/>
  <c r="L52" i="21" s="1"/>
  <c r="E52" i="21"/>
  <c r="F52" i="21" s="1"/>
  <c r="I51" i="21"/>
  <c r="L51" i="21" s="1"/>
  <c r="E51" i="21"/>
  <c r="F51" i="21" s="1"/>
  <c r="I50" i="21"/>
  <c r="L50" i="21" s="1"/>
  <c r="E50" i="21"/>
  <c r="F50" i="21" s="1"/>
  <c r="I48" i="21"/>
  <c r="L48" i="21" s="1"/>
  <c r="F48" i="21"/>
  <c r="E48" i="21"/>
  <c r="I47" i="21"/>
  <c r="L47" i="21" s="1"/>
  <c r="E47" i="21"/>
  <c r="F47" i="21" s="1"/>
  <c r="I46" i="21"/>
  <c r="L46" i="21" s="1"/>
  <c r="E46" i="21"/>
  <c r="F46" i="21" s="1"/>
  <c r="I45" i="21"/>
  <c r="L45" i="21" s="1"/>
  <c r="E45" i="21"/>
  <c r="F45" i="21" s="1"/>
  <c r="I43" i="21"/>
  <c r="L43" i="21" s="1"/>
  <c r="E43" i="21"/>
  <c r="F43" i="21" s="1"/>
  <c r="I42" i="21"/>
  <c r="L42" i="21" s="1"/>
  <c r="E42" i="21"/>
  <c r="F42" i="21" s="1"/>
  <c r="I41" i="21"/>
  <c r="L41" i="21" s="1"/>
  <c r="E41" i="21"/>
  <c r="F41" i="21" s="1"/>
  <c r="I39" i="21"/>
  <c r="L39" i="21" s="1"/>
  <c r="E39" i="21"/>
  <c r="F39" i="21" s="1"/>
  <c r="I38" i="21"/>
  <c r="L38" i="21" s="1"/>
  <c r="F38" i="21"/>
  <c r="E38" i="21"/>
  <c r="I37" i="21"/>
  <c r="L37" i="21" s="1"/>
  <c r="E37" i="21"/>
  <c r="F37" i="21" s="1"/>
  <c r="I35" i="21"/>
  <c r="L35" i="21" s="1"/>
  <c r="F35" i="21"/>
  <c r="E35" i="21"/>
  <c r="I34" i="21"/>
  <c r="L34" i="21" s="1"/>
  <c r="E34" i="21"/>
  <c r="F34" i="21" s="1"/>
  <c r="I33" i="21"/>
  <c r="L33" i="21" s="1"/>
  <c r="F33" i="21"/>
  <c r="E33" i="21"/>
  <c r="I32" i="21"/>
  <c r="L32" i="21" s="1"/>
  <c r="E32" i="21"/>
  <c r="F32" i="21" s="1"/>
  <c r="I31" i="21"/>
  <c r="L31" i="21" s="1"/>
  <c r="E31" i="21"/>
  <c r="F31" i="21" s="1"/>
  <c r="I30" i="21"/>
  <c r="L30" i="21" s="1"/>
  <c r="E30" i="21"/>
  <c r="F30" i="21" s="1"/>
  <c r="I29" i="21"/>
  <c r="L29" i="21" s="1"/>
  <c r="F29" i="21"/>
  <c r="E29" i="21"/>
  <c r="I27" i="21"/>
  <c r="L27" i="21" s="1"/>
  <c r="E27" i="21"/>
  <c r="F27" i="21" s="1"/>
  <c r="I25" i="21"/>
  <c r="L25" i="21" s="1"/>
  <c r="E25" i="21"/>
  <c r="F25" i="21" s="1"/>
  <c r="I23" i="21"/>
  <c r="L23" i="21" s="1"/>
  <c r="E23" i="21"/>
  <c r="F23" i="21" s="1"/>
  <c r="I22" i="21"/>
  <c r="L22" i="21" s="1"/>
  <c r="E22" i="21"/>
  <c r="F22" i="21" s="1"/>
  <c r="I21" i="21"/>
  <c r="L21" i="21" s="1"/>
  <c r="E21" i="21"/>
  <c r="F21" i="21" s="1"/>
  <c r="I20" i="21"/>
  <c r="L20" i="21" s="1"/>
  <c r="E20" i="21"/>
  <c r="F20" i="21" s="1"/>
  <c r="I19" i="21"/>
  <c r="L19" i="21" s="1"/>
  <c r="E19" i="21"/>
  <c r="F19" i="21" s="1"/>
  <c r="I17" i="21"/>
  <c r="L17" i="21" s="1"/>
  <c r="F17" i="21"/>
  <c r="E17" i="21"/>
  <c r="I16" i="21"/>
  <c r="L16" i="21" s="1"/>
  <c r="E16" i="21"/>
  <c r="F16" i="21" s="1"/>
  <c r="I15" i="21"/>
  <c r="L15" i="21" s="1"/>
  <c r="F15" i="21"/>
  <c r="E15" i="21"/>
  <c r="I14" i="21"/>
  <c r="L14" i="21" s="1"/>
  <c r="E14" i="21"/>
  <c r="F14" i="21" s="1"/>
  <c r="I13" i="21"/>
  <c r="L13" i="21" s="1"/>
  <c r="F13" i="21"/>
  <c r="E13" i="21"/>
  <c r="I11" i="21"/>
  <c r="E11" i="21"/>
  <c r="F11" i="21" s="1"/>
  <c r="M11" i="24" l="1"/>
  <c r="M164" i="24" s="1"/>
  <c r="N164" i="23"/>
  <c r="L11" i="22"/>
  <c r="L164" i="22" s="1"/>
  <c r="I164" i="21"/>
  <c r="L11" i="21"/>
  <c r="L164" i="21" s="1"/>
  <c r="A13" i="21" l="1"/>
  <c r="A14" i="21" s="1"/>
  <c r="A15" i="21" s="1"/>
  <c r="A16" i="21" s="1"/>
  <c r="A17" i="21" s="1"/>
  <c r="A19" i="21" s="1"/>
  <c r="A20" i="21" s="1"/>
  <c r="A21" i="21" s="1"/>
  <c r="A22" i="21" s="1"/>
  <c r="A23" i="21" s="1"/>
  <c r="A25" i="21" s="1"/>
  <c r="A27" i="21" s="1"/>
  <c r="A29" i="21" s="1"/>
  <c r="A30" i="21" s="1"/>
  <c r="A31" i="21" s="1"/>
  <c r="A32" i="21" s="1"/>
  <c r="A33" i="21" s="1"/>
  <c r="A34" i="21" s="1"/>
  <c r="A35" i="21" s="1"/>
  <c r="A37" i="21" s="1"/>
  <c r="A38" i="21" s="1"/>
  <c r="A39" i="21" s="1"/>
  <c r="A41" i="21" s="1"/>
  <c r="A42" i="21" s="1"/>
  <c r="A43" i="21" s="1"/>
  <c r="A45" i="21" s="1"/>
  <c r="A46" i="21" s="1"/>
  <c r="A47" i="21" s="1"/>
  <c r="A48" i="21" s="1"/>
  <c r="A50" i="21" s="1"/>
  <c r="A51" i="21" s="1"/>
  <c r="A52" i="21" s="1"/>
  <c r="A53" i="21" s="1"/>
  <c r="A54" i="21" s="1"/>
  <c r="A55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1" i="21" s="1"/>
  <c r="A72" i="21" s="1"/>
  <c r="A73" i="21" s="1"/>
  <c r="A74" i="21" s="1"/>
  <c r="A75" i="21" s="1"/>
  <c r="A76" i="21" s="1"/>
  <c r="A77" i="21" s="1"/>
  <c r="A78" i="21" s="1"/>
  <c r="A80" i="21" s="1"/>
  <c r="A81" i="21" s="1"/>
  <c r="A82" i="21" s="1"/>
  <c r="A83" i="21" s="1"/>
  <c r="A86" i="21" s="1"/>
  <c r="A87" i="21" s="1"/>
  <c r="A88" i="21" s="1"/>
  <c r="A89" i="21" s="1"/>
  <c r="A90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9" i="21" s="1"/>
  <c r="A150" i="21" s="1"/>
  <c r="A151" i="21" s="1"/>
  <c r="A152" i="21" s="1"/>
  <c r="A154" i="21" s="1"/>
  <c r="A155" i="21" s="1"/>
  <c r="A156" i="21" s="1"/>
  <c r="A158" i="21" s="1"/>
  <c r="A160" i="21" s="1"/>
  <c r="A162" i="21" s="1"/>
  <c r="A163" i="21" s="1"/>
  <c r="G172" i="20" l="1"/>
  <c r="G174" i="20" s="1"/>
  <c r="G176" i="20" s="1"/>
  <c r="L164" i="20"/>
  <c r="K164" i="20"/>
  <c r="J164" i="20"/>
  <c r="I163" i="20"/>
  <c r="M163" i="20" s="1"/>
  <c r="E163" i="20"/>
  <c r="F163" i="20" s="1"/>
  <c r="I162" i="20"/>
  <c r="M162" i="20" s="1"/>
  <c r="E162" i="20"/>
  <c r="F162" i="20" s="1"/>
  <c r="I160" i="20"/>
  <c r="M160" i="20" s="1"/>
  <c r="E160" i="20"/>
  <c r="F160" i="20" s="1"/>
  <c r="I158" i="20"/>
  <c r="M158" i="20" s="1"/>
  <c r="E158" i="20"/>
  <c r="F158" i="20" s="1"/>
  <c r="I156" i="20"/>
  <c r="M156" i="20" s="1"/>
  <c r="E156" i="20"/>
  <c r="F156" i="20" s="1"/>
  <c r="I155" i="20"/>
  <c r="M155" i="20" s="1"/>
  <c r="E155" i="20"/>
  <c r="F155" i="20" s="1"/>
  <c r="I154" i="20"/>
  <c r="M154" i="20" s="1"/>
  <c r="E154" i="20"/>
  <c r="F154" i="20" s="1"/>
  <c r="I152" i="20"/>
  <c r="M152" i="20" s="1"/>
  <c r="E152" i="20"/>
  <c r="F152" i="20" s="1"/>
  <c r="I151" i="20"/>
  <c r="M151" i="20" s="1"/>
  <c r="E151" i="20"/>
  <c r="F151" i="20" s="1"/>
  <c r="I150" i="20"/>
  <c r="M150" i="20" s="1"/>
  <c r="E150" i="20"/>
  <c r="F150" i="20" s="1"/>
  <c r="I149" i="20"/>
  <c r="M149" i="20" s="1"/>
  <c r="E149" i="20"/>
  <c r="F149" i="20" s="1"/>
  <c r="I147" i="20"/>
  <c r="M147" i="20" s="1"/>
  <c r="E147" i="20"/>
  <c r="F147" i="20" s="1"/>
  <c r="I146" i="20"/>
  <c r="M146" i="20" s="1"/>
  <c r="E146" i="20"/>
  <c r="F146" i="20" s="1"/>
  <c r="I145" i="20"/>
  <c r="M145" i="20" s="1"/>
  <c r="E145" i="20"/>
  <c r="F145" i="20" s="1"/>
  <c r="I144" i="20"/>
  <c r="M144" i="20" s="1"/>
  <c r="E144" i="20"/>
  <c r="F144" i="20" s="1"/>
  <c r="I143" i="20"/>
  <c r="M143" i="20" s="1"/>
  <c r="E143" i="20"/>
  <c r="F143" i="20" s="1"/>
  <c r="I142" i="20"/>
  <c r="M142" i="20" s="1"/>
  <c r="E142" i="20"/>
  <c r="F142" i="20" s="1"/>
  <c r="I141" i="20"/>
  <c r="M141" i="20" s="1"/>
  <c r="E141" i="20"/>
  <c r="F141" i="20" s="1"/>
  <c r="I140" i="20"/>
  <c r="M140" i="20" s="1"/>
  <c r="E140" i="20"/>
  <c r="F140" i="20" s="1"/>
  <c r="I139" i="20"/>
  <c r="M139" i="20" s="1"/>
  <c r="E139" i="20"/>
  <c r="F139" i="20" s="1"/>
  <c r="I137" i="20"/>
  <c r="M137" i="20" s="1"/>
  <c r="E137" i="20"/>
  <c r="F137" i="20" s="1"/>
  <c r="I136" i="20"/>
  <c r="M136" i="20" s="1"/>
  <c r="E136" i="20"/>
  <c r="F136" i="20" s="1"/>
  <c r="I135" i="20"/>
  <c r="M135" i="20" s="1"/>
  <c r="E135" i="20"/>
  <c r="F135" i="20" s="1"/>
  <c r="I134" i="20"/>
  <c r="M134" i="20" s="1"/>
  <c r="E134" i="20"/>
  <c r="F134" i="20" s="1"/>
  <c r="I133" i="20"/>
  <c r="M133" i="20" s="1"/>
  <c r="E133" i="20"/>
  <c r="F133" i="20" s="1"/>
  <c r="I132" i="20"/>
  <c r="M132" i="20" s="1"/>
  <c r="E132" i="20"/>
  <c r="F132" i="20" s="1"/>
  <c r="I131" i="20"/>
  <c r="M131" i="20" s="1"/>
  <c r="E131" i="20"/>
  <c r="F131" i="20" s="1"/>
  <c r="I130" i="20"/>
  <c r="M130" i="20" s="1"/>
  <c r="E130" i="20"/>
  <c r="F130" i="20" s="1"/>
  <c r="I129" i="20"/>
  <c r="M129" i="20" s="1"/>
  <c r="E129" i="20"/>
  <c r="F129" i="20" s="1"/>
  <c r="I128" i="20"/>
  <c r="M128" i="20" s="1"/>
  <c r="E128" i="20"/>
  <c r="F128" i="20" s="1"/>
  <c r="I127" i="20"/>
  <c r="M127" i="20" s="1"/>
  <c r="E127" i="20"/>
  <c r="F127" i="20" s="1"/>
  <c r="I126" i="20"/>
  <c r="M126" i="20" s="1"/>
  <c r="E126" i="20"/>
  <c r="F126" i="20" s="1"/>
  <c r="I125" i="20"/>
  <c r="E125" i="20"/>
  <c r="F125" i="20" s="1"/>
  <c r="I124" i="20"/>
  <c r="E124" i="20"/>
  <c r="F124" i="20" s="1"/>
  <c r="I123" i="20"/>
  <c r="M123" i="20" s="1"/>
  <c r="E123" i="20"/>
  <c r="F123" i="20" s="1"/>
  <c r="I122" i="20"/>
  <c r="M122" i="20" s="1"/>
  <c r="E122" i="20"/>
  <c r="F122" i="20" s="1"/>
  <c r="I121" i="20"/>
  <c r="M121" i="20" s="1"/>
  <c r="E121" i="20"/>
  <c r="F121" i="20" s="1"/>
  <c r="I120" i="20"/>
  <c r="E120" i="20"/>
  <c r="F120" i="20" s="1"/>
  <c r="I119" i="20"/>
  <c r="E119" i="20"/>
  <c r="F119" i="20" s="1"/>
  <c r="I118" i="20"/>
  <c r="M118" i="20" s="1"/>
  <c r="E118" i="20"/>
  <c r="F118" i="20" s="1"/>
  <c r="I117" i="20"/>
  <c r="M117" i="20" s="1"/>
  <c r="E117" i="20"/>
  <c r="F117" i="20" s="1"/>
  <c r="I116" i="20"/>
  <c r="M116" i="20" s="1"/>
  <c r="E116" i="20"/>
  <c r="F116" i="20" s="1"/>
  <c r="I115" i="20"/>
  <c r="M115" i="20" s="1"/>
  <c r="E115" i="20"/>
  <c r="F115" i="20" s="1"/>
  <c r="I114" i="20"/>
  <c r="M114" i="20" s="1"/>
  <c r="E114" i="20"/>
  <c r="F114" i="20" s="1"/>
  <c r="I112" i="20"/>
  <c r="M112" i="20" s="1"/>
  <c r="E112" i="20"/>
  <c r="F112" i="20" s="1"/>
  <c r="I111" i="20"/>
  <c r="M111" i="20" s="1"/>
  <c r="E111" i="20"/>
  <c r="F111" i="20" s="1"/>
  <c r="I110" i="20"/>
  <c r="M110" i="20" s="1"/>
  <c r="E110" i="20"/>
  <c r="F110" i="20" s="1"/>
  <c r="I109" i="20"/>
  <c r="M109" i="20" s="1"/>
  <c r="E109" i="20"/>
  <c r="F109" i="20" s="1"/>
  <c r="I108" i="20"/>
  <c r="M108" i="20" s="1"/>
  <c r="E108" i="20"/>
  <c r="F108" i="20" s="1"/>
  <c r="I107" i="20"/>
  <c r="M107" i="20" s="1"/>
  <c r="E107" i="20"/>
  <c r="F107" i="20" s="1"/>
  <c r="I106" i="20"/>
  <c r="M106" i="20" s="1"/>
  <c r="E106" i="20"/>
  <c r="F106" i="20" s="1"/>
  <c r="I105" i="20"/>
  <c r="M105" i="20" s="1"/>
  <c r="E105" i="20"/>
  <c r="F105" i="20" s="1"/>
  <c r="I104" i="20"/>
  <c r="E104" i="20"/>
  <c r="F104" i="20" s="1"/>
  <c r="I103" i="20"/>
  <c r="E103" i="20"/>
  <c r="F103" i="20" s="1"/>
  <c r="I102" i="20"/>
  <c r="M102" i="20" s="1"/>
  <c r="E102" i="20"/>
  <c r="F102" i="20" s="1"/>
  <c r="I101" i="20"/>
  <c r="E101" i="20"/>
  <c r="F101" i="20" s="1"/>
  <c r="I100" i="20"/>
  <c r="M100" i="20" s="1"/>
  <c r="E100" i="20"/>
  <c r="F100" i="20" s="1"/>
  <c r="I99" i="20"/>
  <c r="M99" i="20" s="1"/>
  <c r="E99" i="20"/>
  <c r="F99" i="20" s="1"/>
  <c r="I98" i="20"/>
  <c r="E98" i="20"/>
  <c r="F98" i="20" s="1"/>
  <c r="I97" i="20"/>
  <c r="E97" i="20"/>
  <c r="F97" i="20" s="1"/>
  <c r="I96" i="20"/>
  <c r="E96" i="20"/>
  <c r="F96" i="20" s="1"/>
  <c r="I95" i="20"/>
  <c r="M95" i="20" s="1"/>
  <c r="E95" i="20"/>
  <c r="F95" i="20" s="1"/>
  <c r="I94" i="20"/>
  <c r="M94" i="20" s="1"/>
  <c r="E94" i="20"/>
  <c r="F94" i="20" s="1"/>
  <c r="I93" i="20"/>
  <c r="M93" i="20" s="1"/>
  <c r="E93" i="20"/>
  <c r="F93" i="20" s="1"/>
  <c r="I92" i="20"/>
  <c r="M92" i="20" s="1"/>
  <c r="E92" i="20"/>
  <c r="F92" i="20" s="1"/>
  <c r="I90" i="20"/>
  <c r="M90" i="20" s="1"/>
  <c r="E90" i="20"/>
  <c r="F90" i="20" s="1"/>
  <c r="I89" i="20"/>
  <c r="M89" i="20" s="1"/>
  <c r="E89" i="20"/>
  <c r="F89" i="20" s="1"/>
  <c r="I88" i="20"/>
  <c r="M88" i="20" s="1"/>
  <c r="E88" i="20"/>
  <c r="F88" i="20" s="1"/>
  <c r="I87" i="20"/>
  <c r="M87" i="20" s="1"/>
  <c r="E87" i="20"/>
  <c r="F87" i="20" s="1"/>
  <c r="I86" i="20"/>
  <c r="M86" i="20" s="1"/>
  <c r="E86" i="20"/>
  <c r="F86" i="20" s="1"/>
  <c r="I83" i="20"/>
  <c r="M83" i="20" s="1"/>
  <c r="E83" i="20"/>
  <c r="F83" i="20" s="1"/>
  <c r="I82" i="20"/>
  <c r="M82" i="20" s="1"/>
  <c r="F82" i="20"/>
  <c r="E82" i="20"/>
  <c r="I81" i="20"/>
  <c r="E81" i="20"/>
  <c r="F81" i="20" s="1"/>
  <c r="I80" i="20"/>
  <c r="M80" i="20" s="1"/>
  <c r="E80" i="20"/>
  <c r="F80" i="20" s="1"/>
  <c r="M78" i="20"/>
  <c r="I78" i="20"/>
  <c r="F78" i="20"/>
  <c r="E78" i="20"/>
  <c r="M77" i="20"/>
  <c r="I77" i="20"/>
  <c r="F77" i="20"/>
  <c r="E77" i="20"/>
  <c r="I76" i="20"/>
  <c r="E76" i="20"/>
  <c r="F76" i="20" s="1"/>
  <c r="M75" i="20"/>
  <c r="I75" i="20"/>
  <c r="F75" i="20"/>
  <c r="E75" i="20"/>
  <c r="I74" i="20"/>
  <c r="E74" i="20"/>
  <c r="F74" i="20" s="1"/>
  <c r="I73" i="20"/>
  <c r="E73" i="20"/>
  <c r="F73" i="20" s="1"/>
  <c r="I72" i="20"/>
  <c r="E72" i="20"/>
  <c r="F72" i="20" s="1"/>
  <c r="I71" i="20"/>
  <c r="E71" i="20"/>
  <c r="F71" i="20" s="1"/>
  <c r="M69" i="20"/>
  <c r="I69" i="20"/>
  <c r="F69" i="20"/>
  <c r="E69" i="20"/>
  <c r="I68" i="20"/>
  <c r="E68" i="20"/>
  <c r="F68" i="20" s="1"/>
  <c r="M67" i="20"/>
  <c r="I67" i="20"/>
  <c r="F67" i="20"/>
  <c r="E67" i="20"/>
  <c r="I66" i="20"/>
  <c r="E66" i="20"/>
  <c r="F66" i="20" s="1"/>
  <c r="M65" i="20"/>
  <c r="I65" i="20"/>
  <c r="F65" i="20"/>
  <c r="E65" i="20"/>
  <c r="I64" i="20"/>
  <c r="E64" i="20"/>
  <c r="F64" i="20" s="1"/>
  <c r="M63" i="20"/>
  <c r="I63" i="20"/>
  <c r="F63" i="20"/>
  <c r="E63" i="20"/>
  <c r="I62" i="20"/>
  <c r="E62" i="20"/>
  <c r="F62" i="20" s="1"/>
  <c r="M61" i="20"/>
  <c r="I61" i="20"/>
  <c r="F61" i="20"/>
  <c r="E61" i="20"/>
  <c r="I60" i="20"/>
  <c r="M60" i="20" s="1"/>
  <c r="E60" i="20"/>
  <c r="F60" i="20" s="1"/>
  <c r="I59" i="20"/>
  <c r="M59" i="20" s="1"/>
  <c r="E59" i="20"/>
  <c r="F59" i="20" s="1"/>
  <c r="I58" i="20"/>
  <c r="E58" i="20"/>
  <c r="F58" i="20" s="1"/>
  <c r="M57" i="20"/>
  <c r="I57" i="20"/>
  <c r="F57" i="20"/>
  <c r="E57" i="20"/>
  <c r="I55" i="20"/>
  <c r="M55" i="20" s="1"/>
  <c r="E55" i="20"/>
  <c r="F55" i="20" s="1"/>
  <c r="M54" i="20"/>
  <c r="I54" i="20"/>
  <c r="F54" i="20"/>
  <c r="E54" i="20"/>
  <c r="M53" i="20"/>
  <c r="I53" i="20"/>
  <c r="F53" i="20"/>
  <c r="E53" i="20"/>
  <c r="M52" i="20"/>
  <c r="I52" i="20"/>
  <c r="F52" i="20"/>
  <c r="E52" i="20"/>
  <c r="I51" i="20"/>
  <c r="M51" i="20" s="1"/>
  <c r="E51" i="20"/>
  <c r="F51" i="20" s="1"/>
  <c r="I50" i="20"/>
  <c r="M50" i="20" s="1"/>
  <c r="E50" i="20"/>
  <c r="F50" i="20" s="1"/>
  <c r="I48" i="20"/>
  <c r="E48" i="20"/>
  <c r="F48" i="20" s="1"/>
  <c r="I47" i="20"/>
  <c r="E47" i="20"/>
  <c r="F47" i="20" s="1"/>
  <c r="I46" i="20"/>
  <c r="E46" i="20"/>
  <c r="F46" i="20" s="1"/>
  <c r="I45" i="20"/>
  <c r="M45" i="20" s="1"/>
  <c r="E45" i="20"/>
  <c r="F45" i="20" s="1"/>
  <c r="M43" i="20"/>
  <c r="I43" i="20"/>
  <c r="F43" i="20"/>
  <c r="E43" i="20"/>
  <c r="M42" i="20"/>
  <c r="I42" i="20"/>
  <c r="F42" i="20"/>
  <c r="E42" i="20"/>
  <c r="M41" i="20"/>
  <c r="I41" i="20"/>
  <c r="F41" i="20"/>
  <c r="E41" i="20"/>
  <c r="M39" i="20"/>
  <c r="I39" i="20"/>
  <c r="F39" i="20"/>
  <c r="E39" i="20"/>
  <c r="I38" i="20"/>
  <c r="M38" i="20" s="1"/>
  <c r="E38" i="20"/>
  <c r="F38" i="20" s="1"/>
  <c r="I37" i="20"/>
  <c r="M37" i="20" s="1"/>
  <c r="E37" i="20"/>
  <c r="F37" i="20" s="1"/>
  <c r="I35" i="20"/>
  <c r="E35" i="20"/>
  <c r="F35" i="20" s="1"/>
  <c r="M34" i="20"/>
  <c r="I34" i="20"/>
  <c r="F34" i="20"/>
  <c r="E34" i="20"/>
  <c r="M33" i="20"/>
  <c r="I33" i="20"/>
  <c r="F33" i="20"/>
  <c r="E33" i="20"/>
  <c r="M32" i="20"/>
  <c r="I32" i="20"/>
  <c r="F32" i="20"/>
  <c r="E32" i="20"/>
  <c r="I31" i="20"/>
  <c r="M31" i="20" s="1"/>
  <c r="E31" i="20"/>
  <c r="F31" i="20" s="1"/>
  <c r="I30" i="20"/>
  <c r="M30" i="20" s="1"/>
  <c r="E30" i="20"/>
  <c r="F30" i="20" s="1"/>
  <c r="I29" i="20"/>
  <c r="E29" i="20"/>
  <c r="F29" i="20" s="1"/>
  <c r="I27" i="20"/>
  <c r="E27" i="20"/>
  <c r="F27" i="20" s="1"/>
  <c r="M25" i="20"/>
  <c r="I25" i="20"/>
  <c r="F25" i="20"/>
  <c r="E25" i="20"/>
  <c r="I23" i="20"/>
  <c r="M23" i="20" s="1"/>
  <c r="E23" i="20"/>
  <c r="F23" i="20" s="1"/>
  <c r="I22" i="20"/>
  <c r="M22" i="20" s="1"/>
  <c r="E22" i="20"/>
  <c r="F22" i="20" s="1"/>
  <c r="I21" i="20"/>
  <c r="E21" i="20"/>
  <c r="F21" i="20" s="1"/>
  <c r="M20" i="20"/>
  <c r="I20" i="20"/>
  <c r="F20" i="20"/>
  <c r="E20" i="20"/>
  <c r="M19" i="20"/>
  <c r="I19" i="20"/>
  <c r="F19" i="20"/>
  <c r="E19" i="20"/>
  <c r="I17" i="20"/>
  <c r="M17" i="20" s="1"/>
  <c r="E17" i="20"/>
  <c r="F17" i="20" s="1"/>
  <c r="M16" i="20"/>
  <c r="I16" i="20"/>
  <c r="F16" i="20"/>
  <c r="E16" i="20"/>
  <c r="I15" i="20"/>
  <c r="M15" i="20" s="1"/>
  <c r="E15" i="20"/>
  <c r="F15" i="20" s="1"/>
  <c r="I14" i="20"/>
  <c r="M14" i="20" s="1"/>
  <c r="E14" i="20"/>
  <c r="F14" i="20" s="1"/>
  <c r="I13" i="20"/>
  <c r="M13" i="20" s="1"/>
  <c r="E13" i="20"/>
  <c r="F13" i="20" s="1"/>
  <c r="A13" i="20"/>
  <c r="A14" i="20" s="1"/>
  <c r="A15" i="20" s="1"/>
  <c r="A16" i="20" s="1"/>
  <c r="A17" i="20" s="1"/>
  <c r="A19" i="20" s="1"/>
  <c r="A20" i="20" s="1"/>
  <c r="A21" i="20" s="1"/>
  <c r="A22" i="20" s="1"/>
  <c r="A23" i="20" s="1"/>
  <c r="A25" i="20" s="1"/>
  <c r="A27" i="20" s="1"/>
  <c r="A29" i="20" s="1"/>
  <c r="A30" i="20" s="1"/>
  <c r="A31" i="20" s="1"/>
  <c r="A32" i="20" s="1"/>
  <c r="A33" i="20" s="1"/>
  <c r="A34" i="20" s="1"/>
  <c r="A35" i="20" s="1"/>
  <c r="A37" i="20" s="1"/>
  <c r="A38" i="20" s="1"/>
  <c r="A39" i="20" s="1"/>
  <c r="A41" i="20" s="1"/>
  <c r="A42" i="20" s="1"/>
  <c r="A43" i="20" s="1"/>
  <c r="A45" i="20" s="1"/>
  <c r="A46" i="20" s="1"/>
  <c r="A47" i="20" s="1"/>
  <c r="A48" i="20" s="1"/>
  <c r="A50" i="20" s="1"/>
  <c r="A51" i="20" s="1"/>
  <c r="A52" i="20" s="1"/>
  <c r="A53" i="20" s="1"/>
  <c r="A54" i="20" s="1"/>
  <c r="A55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1" i="20" s="1"/>
  <c r="A72" i="20" s="1"/>
  <c r="A73" i="20" s="1"/>
  <c r="A74" i="20" s="1"/>
  <c r="A75" i="20" s="1"/>
  <c r="A76" i="20" s="1"/>
  <c r="A77" i="20" s="1"/>
  <c r="A78" i="20" s="1"/>
  <c r="A80" i="20" s="1"/>
  <c r="A81" i="20" s="1"/>
  <c r="A82" i="20" s="1"/>
  <c r="A83" i="20" s="1"/>
  <c r="A86" i="20" s="1"/>
  <c r="A87" i="20" s="1"/>
  <c r="A88" i="20" s="1"/>
  <c r="A89" i="20" s="1"/>
  <c r="A90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9" i="20" s="1"/>
  <c r="A150" i="20" s="1"/>
  <c r="A151" i="20" s="1"/>
  <c r="A152" i="20" s="1"/>
  <c r="A154" i="20" s="1"/>
  <c r="A155" i="20" s="1"/>
  <c r="A156" i="20" s="1"/>
  <c r="A158" i="20" s="1"/>
  <c r="A160" i="20" s="1"/>
  <c r="A162" i="20" s="1"/>
  <c r="A163" i="20" s="1"/>
  <c r="I11" i="20"/>
  <c r="E11" i="20"/>
  <c r="F11" i="20" s="1"/>
  <c r="K165" i="19"/>
  <c r="J165" i="19"/>
  <c r="I164" i="19"/>
  <c r="L164" i="19" s="1"/>
  <c r="E164" i="19"/>
  <c r="F164" i="19" s="1"/>
  <c r="I163" i="19"/>
  <c r="L163" i="19" s="1"/>
  <c r="E163" i="19"/>
  <c r="F163" i="19" s="1"/>
  <c r="I161" i="19"/>
  <c r="L161" i="19" s="1"/>
  <c r="E161" i="19"/>
  <c r="F161" i="19" s="1"/>
  <c r="I159" i="19"/>
  <c r="L159" i="19" s="1"/>
  <c r="E159" i="19"/>
  <c r="F159" i="19" s="1"/>
  <c r="I157" i="19"/>
  <c r="E157" i="19"/>
  <c r="F157" i="19" s="1"/>
  <c r="I156" i="19"/>
  <c r="L156" i="19" s="1"/>
  <c r="E156" i="19"/>
  <c r="F156" i="19" s="1"/>
  <c r="I155" i="19"/>
  <c r="L155" i="19" s="1"/>
  <c r="E155" i="19"/>
  <c r="F155" i="19" s="1"/>
  <c r="I153" i="19"/>
  <c r="E153" i="19"/>
  <c r="F153" i="19" s="1"/>
  <c r="I152" i="19"/>
  <c r="E152" i="19"/>
  <c r="F152" i="19" s="1"/>
  <c r="I151" i="19"/>
  <c r="L151" i="19" s="1"/>
  <c r="E151" i="19"/>
  <c r="F151" i="19" s="1"/>
  <c r="I150" i="19"/>
  <c r="L150" i="19" s="1"/>
  <c r="E150" i="19"/>
  <c r="F150" i="19" s="1"/>
  <c r="I148" i="19"/>
  <c r="L148" i="19" s="1"/>
  <c r="E148" i="19"/>
  <c r="F148" i="19" s="1"/>
  <c r="I147" i="19"/>
  <c r="L147" i="19" s="1"/>
  <c r="E147" i="19"/>
  <c r="F147" i="19" s="1"/>
  <c r="I146" i="19"/>
  <c r="L146" i="19" s="1"/>
  <c r="E146" i="19"/>
  <c r="F146" i="19" s="1"/>
  <c r="I145" i="19"/>
  <c r="L145" i="19" s="1"/>
  <c r="E145" i="19"/>
  <c r="F145" i="19" s="1"/>
  <c r="I144" i="19"/>
  <c r="E144" i="19"/>
  <c r="F144" i="19" s="1"/>
  <c r="I143" i="19"/>
  <c r="E143" i="19"/>
  <c r="F143" i="19" s="1"/>
  <c r="I142" i="19"/>
  <c r="L142" i="19" s="1"/>
  <c r="E142" i="19"/>
  <c r="F142" i="19" s="1"/>
  <c r="I141" i="19"/>
  <c r="L141" i="19" s="1"/>
  <c r="E141" i="19"/>
  <c r="F141" i="19" s="1"/>
  <c r="I140" i="19"/>
  <c r="L140" i="19" s="1"/>
  <c r="E140" i="19"/>
  <c r="F140" i="19" s="1"/>
  <c r="I138" i="19"/>
  <c r="L138" i="19" s="1"/>
  <c r="E138" i="19"/>
  <c r="F138" i="19" s="1"/>
  <c r="I137" i="19"/>
  <c r="E137" i="19"/>
  <c r="F137" i="19" s="1"/>
  <c r="I136" i="19"/>
  <c r="E136" i="19"/>
  <c r="F136" i="19" s="1"/>
  <c r="I135" i="19"/>
  <c r="L135" i="19" s="1"/>
  <c r="E135" i="19"/>
  <c r="F135" i="19" s="1"/>
  <c r="I134" i="19"/>
  <c r="L134" i="19" s="1"/>
  <c r="E134" i="19"/>
  <c r="F134" i="19" s="1"/>
  <c r="I133" i="19"/>
  <c r="E133" i="19"/>
  <c r="F133" i="19" s="1"/>
  <c r="I132" i="19"/>
  <c r="E132" i="19"/>
  <c r="F132" i="19" s="1"/>
  <c r="I131" i="19"/>
  <c r="L131" i="19" s="1"/>
  <c r="E131" i="19"/>
  <c r="F131" i="19" s="1"/>
  <c r="I130" i="19"/>
  <c r="L130" i="19" s="1"/>
  <c r="E130" i="19"/>
  <c r="F130" i="19" s="1"/>
  <c r="I129" i="19"/>
  <c r="L129" i="19" s="1"/>
  <c r="E129" i="19"/>
  <c r="F129" i="19" s="1"/>
  <c r="I128" i="19"/>
  <c r="E128" i="19"/>
  <c r="F128" i="19" s="1"/>
  <c r="I127" i="19"/>
  <c r="E127" i="19"/>
  <c r="F127" i="19" s="1"/>
  <c r="I126" i="19"/>
  <c r="L126" i="19" s="1"/>
  <c r="E126" i="19"/>
  <c r="F126" i="19" s="1"/>
  <c r="I125" i="19"/>
  <c r="E125" i="19"/>
  <c r="F125" i="19" s="1"/>
  <c r="I124" i="19"/>
  <c r="L124" i="19" s="1"/>
  <c r="E124" i="19"/>
  <c r="F124" i="19" s="1"/>
  <c r="I123" i="19"/>
  <c r="E123" i="19"/>
  <c r="F123" i="19" s="1"/>
  <c r="I122" i="19"/>
  <c r="E122" i="19"/>
  <c r="F122" i="19" s="1"/>
  <c r="I121" i="19"/>
  <c r="E121" i="19"/>
  <c r="F121" i="19" s="1"/>
  <c r="I120" i="19"/>
  <c r="E120" i="19"/>
  <c r="F120" i="19" s="1"/>
  <c r="I119" i="19"/>
  <c r="E119" i="19"/>
  <c r="F119" i="19" s="1"/>
  <c r="I118" i="19"/>
  <c r="E118" i="19"/>
  <c r="F118" i="19" s="1"/>
  <c r="I117" i="19"/>
  <c r="E117" i="19"/>
  <c r="F117" i="19" s="1"/>
  <c r="I116" i="19"/>
  <c r="E116" i="19"/>
  <c r="F116" i="19" s="1"/>
  <c r="I115" i="19"/>
  <c r="L115" i="19" s="1"/>
  <c r="E115" i="19"/>
  <c r="F115" i="19" s="1"/>
  <c r="I113" i="19"/>
  <c r="E113" i="19"/>
  <c r="F113" i="19" s="1"/>
  <c r="I112" i="19"/>
  <c r="E112" i="19"/>
  <c r="F112" i="19" s="1"/>
  <c r="I111" i="19"/>
  <c r="L111" i="19" s="1"/>
  <c r="E111" i="19"/>
  <c r="F111" i="19" s="1"/>
  <c r="I110" i="19"/>
  <c r="E110" i="19"/>
  <c r="F110" i="19" s="1"/>
  <c r="I109" i="19"/>
  <c r="E109" i="19"/>
  <c r="F109" i="19" s="1"/>
  <c r="I108" i="19"/>
  <c r="E108" i="19"/>
  <c r="F108" i="19" s="1"/>
  <c r="I107" i="19"/>
  <c r="L107" i="19" s="1"/>
  <c r="E107" i="19"/>
  <c r="F107" i="19" s="1"/>
  <c r="I106" i="19"/>
  <c r="L106" i="19" s="1"/>
  <c r="E106" i="19"/>
  <c r="F106" i="19" s="1"/>
  <c r="I105" i="19"/>
  <c r="L105" i="19" s="1"/>
  <c r="E105" i="19"/>
  <c r="F105" i="19" s="1"/>
  <c r="I104" i="19"/>
  <c r="E104" i="19"/>
  <c r="F104" i="19" s="1"/>
  <c r="I103" i="19"/>
  <c r="L103" i="19" s="1"/>
  <c r="E103" i="19"/>
  <c r="F103" i="19" s="1"/>
  <c r="I102" i="19"/>
  <c r="L102" i="19" s="1"/>
  <c r="E102" i="19"/>
  <c r="F102" i="19" s="1"/>
  <c r="I101" i="19"/>
  <c r="E101" i="19"/>
  <c r="F101" i="19" s="1"/>
  <c r="I100" i="19"/>
  <c r="E100" i="19"/>
  <c r="F100" i="19" s="1"/>
  <c r="I99" i="19"/>
  <c r="E99" i="19"/>
  <c r="F99" i="19" s="1"/>
  <c r="I98" i="19"/>
  <c r="L98" i="19" s="1"/>
  <c r="E98" i="19"/>
  <c r="F98" i="19" s="1"/>
  <c r="I97" i="19"/>
  <c r="L97" i="19" s="1"/>
  <c r="E97" i="19"/>
  <c r="F97" i="19" s="1"/>
  <c r="I96" i="19"/>
  <c r="E96" i="19"/>
  <c r="F96" i="19" s="1"/>
  <c r="I95" i="19"/>
  <c r="E95" i="19"/>
  <c r="F95" i="19" s="1"/>
  <c r="I94" i="19"/>
  <c r="E94" i="19"/>
  <c r="F94" i="19" s="1"/>
  <c r="I93" i="19"/>
  <c r="L93" i="19" s="1"/>
  <c r="E93" i="19"/>
  <c r="F93" i="19" s="1"/>
  <c r="I91" i="19"/>
  <c r="L91" i="19" s="1"/>
  <c r="E91" i="19"/>
  <c r="F91" i="19" s="1"/>
  <c r="I90" i="19"/>
  <c r="L90" i="19" s="1"/>
  <c r="E90" i="19"/>
  <c r="F90" i="19" s="1"/>
  <c r="I89" i="19"/>
  <c r="E89" i="19"/>
  <c r="F89" i="19" s="1"/>
  <c r="I88" i="19"/>
  <c r="E88" i="19"/>
  <c r="F88" i="19" s="1"/>
  <c r="I87" i="19"/>
  <c r="E87" i="19"/>
  <c r="F87" i="19" s="1"/>
  <c r="I84" i="19"/>
  <c r="L84" i="19" s="1"/>
  <c r="E84" i="19"/>
  <c r="F84" i="19" s="1"/>
  <c r="I83" i="19"/>
  <c r="E83" i="19"/>
  <c r="F83" i="19" s="1"/>
  <c r="I82" i="19"/>
  <c r="L82" i="19" s="1"/>
  <c r="E82" i="19"/>
  <c r="F82" i="19" s="1"/>
  <c r="I81" i="19"/>
  <c r="L81" i="19" s="1"/>
  <c r="E81" i="19"/>
  <c r="F81" i="19" s="1"/>
  <c r="I79" i="19"/>
  <c r="L79" i="19" s="1"/>
  <c r="E79" i="19"/>
  <c r="F79" i="19" s="1"/>
  <c r="I78" i="19"/>
  <c r="E78" i="19"/>
  <c r="F78" i="19" s="1"/>
  <c r="I77" i="19"/>
  <c r="L77" i="19" s="1"/>
  <c r="E77" i="19"/>
  <c r="F77" i="19" s="1"/>
  <c r="I76" i="19"/>
  <c r="L76" i="19" s="1"/>
  <c r="E76" i="19"/>
  <c r="F76" i="19" s="1"/>
  <c r="I75" i="19"/>
  <c r="L75" i="19" s="1"/>
  <c r="E75" i="19"/>
  <c r="F75" i="19" s="1"/>
  <c r="I74" i="19"/>
  <c r="E74" i="19"/>
  <c r="F74" i="19" s="1"/>
  <c r="I73" i="19"/>
  <c r="L73" i="19" s="1"/>
  <c r="E73" i="19"/>
  <c r="F73" i="19" s="1"/>
  <c r="I72" i="19"/>
  <c r="E72" i="19"/>
  <c r="F72" i="19" s="1"/>
  <c r="I70" i="19"/>
  <c r="L70" i="19" s="1"/>
  <c r="E70" i="19"/>
  <c r="F70" i="19" s="1"/>
  <c r="I69" i="19"/>
  <c r="E69" i="19"/>
  <c r="F69" i="19" s="1"/>
  <c r="I68" i="19"/>
  <c r="L68" i="19" s="1"/>
  <c r="E68" i="19"/>
  <c r="F68" i="19" s="1"/>
  <c r="I67" i="19"/>
  <c r="E67" i="19"/>
  <c r="F67" i="19" s="1"/>
  <c r="I66" i="19"/>
  <c r="L66" i="19" s="1"/>
  <c r="E66" i="19"/>
  <c r="F66" i="19" s="1"/>
  <c r="I65" i="19"/>
  <c r="E65" i="19"/>
  <c r="F65" i="19" s="1"/>
  <c r="I64" i="19"/>
  <c r="L64" i="19" s="1"/>
  <c r="E64" i="19"/>
  <c r="F64" i="19" s="1"/>
  <c r="I63" i="19"/>
  <c r="E63" i="19"/>
  <c r="F63" i="19" s="1"/>
  <c r="I62" i="19"/>
  <c r="L62" i="19" s="1"/>
  <c r="E62" i="19"/>
  <c r="F62" i="19" s="1"/>
  <c r="I61" i="19"/>
  <c r="E61" i="19"/>
  <c r="F61" i="19" s="1"/>
  <c r="I60" i="19"/>
  <c r="L60" i="19" s="1"/>
  <c r="E60" i="19"/>
  <c r="F60" i="19" s="1"/>
  <c r="I59" i="19"/>
  <c r="L59" i="19" s="1"/>
  <c r="E59" i="19"/>
  <c r="F59" i="19" s="1"/>
  <c r="I58" i="19"/>
  <c r="L58" i="19" s="1"/>
  <c r="E58" i="19"/>
  <c r="F58" i="19" s="1"/>
  <c r="I56" i="19"/>
  <c r="L56" i="19" s="1"/>
  <c r="E56" i="19"/>
  <c r="F56" i="19" s="1"/>
  <c r="I55" i="19"/>
  <c r="L55" i="19" s="1"/>
  <c r="E55" i="19"/>
  <c r="F55" i="19" s="1"/>
  <c r="I54" i="19"/>
  <c r="L54" i="19" s="1"/>
  <c r="E54" i="19"/>
  <c r="F54" i="19" s="1"/>
  <c r="I53" i="19"/>
  <c r="E53" i="19"/>
  <c r="F53" i="19" s="1"/>
  <c r="I52" i="19"/>
  <c r="L52" i="19" s="1"/>
  <c r="E52" i="19"/>
  <c r="F52" i="19" s="1"/>
  <c r="I51" i="19"/>
  <c r="L51" i="19" s="1"/>
  <c r="E51" i="19"/>
  <c r="F51" i="19" s="1"/>
  <c r="I50" i="19"/>
  <c r="L50" i="19" s="1"/>
  <c r="E50" i="19"/>
  <c r="F50" i="19" s="1"/>
  <c r="I48" i="19"/>
  <c r="E48" i="19"/>
  <c r="F48" i="19" s="1"/>
  <c r="I47" i="19"/>
  <c r="E47" i="19"/>
  <c r="F47" i="19" s="1"/>
  <c r="I46" i="19"/>
  <c r="E46" i="19"/>
  <c r="F46" i="19" s="1"/>
  <c r="I45" i="19"/>
  <c r="L45" i="19" s="1"/>
  <c r="E45" i="19"/>
  <c r="F45" i="19" s="1"/>
  <c r="I43" i="19"/>
  <c r="L43" i="19" s="1"/>
  <c r="E43" i="19"/>
  <c r="F43" i="19" s="1"/>
  <c r="I42" i="19"/>
  <c r="E42" i="19"/>
  <c r="F42" i="19" s="1"/>
  <c r="I41" i="19"/>
  <c r="L41" i="19" s="1"/>
  <c r="E41" i="19"/>
  <c r="F41" i="19" s="1"/>
  <c r="I39" i="19"/>
  <c r="L39" i="19" s="1"/>
  <c r="E39" i="19"/>
  <c r="F39" i="19" s="1"/>
  <c r="I38" i="19"/>
  <c r="L38" i="19" s="1"/>
  <c r="E38" i="19"/>
  <c r="F38" i="19" s="1"/>
  <c r="I37" i="19"/>
  <c r="L37" i="19" s="1"/>
  <c r="E37" i="19"/>
  <c r="F37" i="19" s="1"/>
  <c r="I35" i="19"/>
  <c r="E35" i="19"/>
  <c r="F35" i="19" s="1"/>
  <c r="I34" i="19"/>
  <c r="E34" i="19"/>
  <c r="F34" i="19" s="1"/>
  <c r="I33" i="19"/>
  <c r="L33" i="19" s="1"/>
  <c r="E33" i="19"/>
  <c r="F33" i="19" s="1"/>
  <c r="I32" i="19"/>
  <c r="E32" i="19"/>
  <c r="F32" i="19" s="1"/>
  <c r="I31" i="19"/>
  <c r="L31" i="19" s="1"/>
  <c r="E31" i="19"/>
  <c r="F31" i="19" s="1"/>
  <c r="I30" i="19"/>
  <c r="L30" i="19" s="1"/>
  <c r="E30" i="19"/>
  <c r="F30" i="19" s="1"/>
  <c r="I29" i="19"/>
  <c r="E29" i="19"/>
  <c r="F29" i="19" s="1"/>
  <c r="I27" i="19"/>
  <c r="E27" i="19"/>
  <c r="F27" i="19" s="1"/>
  <c r="I25" i="19"/>
  <c r="E25" i="19"/>
  <c r="F25" i="19" s="1"/>
  <c r="I23" i="19"/>
  <c r="L23" i="19" s="1"/>
  <c r="E23" i="19"/>
  <c r="F23" i="19" s="1"/>
  <c r="I22" i="19"/>
  <c r="L22" i="19" s="1"/>
  <c r="E22" i="19"/>
  <c r="F22" i="19" s="1"/>
  <c r="I21" i="19"/>
  <c r="E21" i="19"/>
  <c r="F21" i="19" s="1"/>
  <c r="I20" i="19"/>
  <c r="E20" i="19"/>
  <c r="F20" i="19" s="1"/>
  <c r="I19" i="19"/>
  <c r="L19" i="19" s="1"/>
  <c r="F19" i="19"/>
  <c r="E19" i="19"/>
  <c r="I17" i="19"/>
  <c r="L17" i="19" s="1"/>
  <c r="E17" i="19"/>
  <c r="F17" i="19" s="1"/>
  <c r="L16" i="19"/>
  <c r="I16" i="19"/>
  <c r="F16" i="19"/>
  <c r="E16" i="19"/>
  <c r="I15" i="19"/>
  <c r="L15" i="19" s="1"/>
  <c r="E15" i="19"/>
  <c r="F15" i="19" s="1"/>
  <c r="I14" i="19"/>
  <c r="L14" i="19" s="1"/>
  <c r="E14" i="19"/>
  <c r="F14" i="19" s="1"/>
  <c r="I13" i="19"/>
  <c r="L13" i="19" s="1"/>
  <c r="E13" i="19"/>
  <c r="F13" i="19" s="1"/>
  <c r="A13" i="19"/>
  <c r="A14" i="19" s="1"/>
  <c r="A15" i="19" s="1"/>
  <c r="A16" i="19" s="1"/>
  <c r="A17" i="19" s="1"/>
  <c r="A19" i="19" s="1"/>
  <c r="A20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4" i="19" s="1"/>
  <c r="A35" i="19" s="1"/>
  <c r="A37" i="19" s="1"/>
  <c r="A38" i="19" s="1"/>
  <c r="A39" i="19" s="1"/>
  <c r="A41" i="19" s="1"/>
  <c r="A42" i="19" s="1"/>
  <c r="A43" i="19" s="1"/>
  <c r="A45" i="19" s="1"/>
  <c r="A46" i="19" s="1"/>
  <c r="A47" i="19" s="1"/>
  <c r="A48" i="19" s="1"/>
  <c r="A50" i="19" s="1"/>
  <c r="A51" i="19" s="1"/>
  <c r="A52" i="19" s="1"/>
  <c r="A53" i="19" s="1"/>
  <c r="A54" i="19" s="1"/>
  <c r="A55" i="19" s="1"/>
  <c r="A56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2" i="19" s="1"/>
  <c r="A73" i="19" s="1"/>
  <c r="A74" i="19" s="1"/>
  <c r="A75" i="19" s="1"/>
  <c r="A76" i="19" s="1"/>
  <c r="A77" i="19" s="1"/>
  <c r="A78" i="19" s="1"/>
  <c r="A79" i="19" s="1"/>
  <c r="A81" i="19" s="1"/>
  <c r="A82" i="19" s="1"/>
  <c r="A83" i="19" s="1"/>
  <c r="A84" i="19" s="1"/>
  <c r="A87" i="19" s="1"/>
  <c r="A88" i="19" s="1"/>
  <c r="A89" i="19" s="1"/>
  <c r="A90" i="19" s="1"/>
  <c r="A91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50" i="19" s="1"/>
  <c r="A151" i="19" s="1"/>
  <c r="A152" i="19" s="1"/>
  <c r="A153" i="19" s="1"/>
  <c r="A155" i="19" s="1"/>
  <c r="A156" i="19" s="1"/>
  <c r="A157" i="19" s="1"/>
  <c r="A159" i="19" s="1"/>
  <c r="A161" i="19" s="1"/>
  <c r="A163" i="19" s="1"/>
  <c r="A164" i="19" s="1"/>
  <c r="I11" i="19"/>
  <c r="E11" i="19"/>
  <c r="F11" i="19" s="1"/>
  <c r="L165" i="18"/>
  <c r="K165" i="18"/>
  <c r="J165" i="18"/>
  <c r="I164" i="18"/>
  <c r="M164" i="18" s="1"/>
  <c r="E164" i="18"/>
  <c r="F164" i="18" s="1"/>
  <c r="I163" i="18"/>
  <c r="M163" i="18" s="1"/>
  <c r="E163" i="18"/>
  <c r="F163" i="18" s="1"/>
  <c r="I161" i="18"/>
  <c r="M161" i="18" s="1"/>
  <c r="E161" i="18"/>
  <c r="F161" i="18" s="1"/>
  <c r="I159" i="18"/>
  <c r="M159" i="18" s="1"/>
  <c r="E159" i="18"/>
  <c r="F159" i="18" s="1"/>
  <c r="I157" i="18"/>
  <c r="M157" i="18" s="1"/>
  <c r="E157" i="18"/>
  <c r="F157" i="18" s="1"/>
  <c r="I156" i="18"/>
  <c r="M156" i="18" s="1"/>
  <c r="E156" i="18"/>
  <c r="F156" i="18" s="1"/>
  <c r="I155" i="18"/>
  <c r="M155" i="18" s="1"/>
  <c r="E155" i="18"/>
  <c r="F155" i="18" s="1"/>
  <c r="I153" i="18"/>
  <c r="M153" i="18" s="1"/>
  <c r="E153" i="18"/>
  <c r="F153" i="18" s="1"/>
  <c r="I152" i="18"/>
  <c r="M152" i="18" s="1"/>
  <c r="E152" i="18"/>
  <c r="F152" i="18" s="1"/>
  <c r="I151" i="18"/>
  <c r="M151" i="18" s="1"/>
  <c r="E151" i="18"/>
  <c r="F151" i="18" s="1"/>
  <c r="I150" i="18"/>
  <c r="M150" i="18" s="1"/>
  <c r="E150" i="18"/>
  <c r="F150" i="18" s="1"/>
  <c r="M148" i="18"/>
  <c r="I148" i="18"/>
  <c r="F148" i="18"/>
  <c r="E148" i="18"/>
  <c r="I147" i="18"/>
  <c r="M147" i="18" s="1"/>
  <c r="E147" i="18"/>
  <c r="F147" i="18" s="1"/>
  <c r="I146" i="18"/>
  <c r="M146" i="18" s="1"/>
  <c r="E146" i="18"/>
  <c r="F146" i="18" s="1"/>
  <c r="I145" i="18"/>
  <c r="M145" i="18" s="1"/>
  <c r="E145" i="18"/>
  <c r="F145" i="18" s="1"/>
  <c r="M144" i="18"/>
  <c r="I144" i="18"/>
  <c r="F144" i="18"/>
  <c r="E144" i="18"/>
  <c r="I143" i="18"/>
  <c r="M143" i="18" s="1"/>
  <c r="E143" i="18"/>
  <c r="F143" i="18" s="1"/>
  <c r="M142" i="18"/>
  <c r="I142" i="18"/>
  <c r="F142" i="18"/>
  <c r="E142" i="18"/>
  <c r="I141" i="18"/>
  <c r="M141" i="18" s="1"/>
  <c r="E141" i="18"/>
  <c r="F141" i="18" s="1"/>
  <c r="I140" i="18"/>
  <c r="M140" i="18" s="1"/>
  <c r="E140" i="18"/>
  <c r="F140" i="18" s="1"/>
  <c r="I138" i="18"/>
  <c r="M138" i="18" s="1"/>
  <c r="E138" i="18"/>
  <c r="F138" i="18" s="1"/>
  <c r="M137" i="18"/>
  <c r="I137" i="18"/>
  <c r="F137" i="18"/>
  <c r="E137" i="18"/>
  <c r="I136" i="18"/>
  <c r="M136" i="18" s="1"/>
  <c r="E136" i="18"/>
  <c r="F136" i="18" s="1"/>
  <c r="M135" i="18"/>
  <c r="I135" i="18"/>
  <c r="F135" i="18"/>
  <c r="E135" i="18"/>
  <c r="I134" i="18"/>
  <c r="M134" i="18" s="1"/>
  <c r="E134" i="18"/>
  <c r="F134" i="18" s="1"/>
  <c r="M133" i="18"/>
  <c r="I133" i="18"/>
  <c r="F133" i="18"/>
  <c r="E133" i="18"/>
  <c r="I132" i="18"/>
  <c r="M132" i="18" s="1"/>
  <c r="E132" i="18"/>
  <c r="F132" i="18" s="1"/>
  <c r="M131" i="18"/>
  <c r="I131" i="18"/>
  <c r="F131" i="18"/>
  <c r="E131" i="18"/>
  <c r="I130" i="18"/>
  <c r="M130" i="18" s="1"/>
  <c r="E130" i="18"/>
  <c r="F130" i="18" s="1"/>
  <c r="I129" i="18"/>
  <c r="E129" i="18"/>
  <c r="F129" i="18" s="1"/>
  <c r="I128" i="18"/>
  <c r="E128" i="18"/>
  <c r="F128" i="18" s="1"/>
  <c r="I127" i="18"/>
  <c r="E127" i="18"/>
  <c r="F127" i="18" s="1"/>
  <c r="I126" i="18"/>
  <c r="M126" i="18" s="1"/>
  <c r="E126" i="18"/>
  <c r="F126" i="18" s="1"/>
  <c r="I125" i="18"/>
  <c r="M125" i="18" s="1"/>
  <c r="E125" i="18"/>
  <c r="F125" i="18" s="1"/>
  <c r="I124" i="18"/>
  <c r="M124" i="18" s="1"/>
  <c r="E124" i="18"/>
  <c r="F124" i="18" s="1"/>
  <c r="I123" i="18"/>
  <c r="E123" i="18"/>
  <c r="F123" i="18" s="1"/>
  <c r="I122" i="18"/>
  <c r="E122" i="18"/>
  <c r="F122" i="18" s="1"/>
  <c r="I121" i="18"/>
  <c r="M121" i="18" s="1"/>
  <c r="E121" i="18"/>
  <c r="F121" i="18" s="1"/>
  <c r="I120" i="18"/>
  <c r="M120" i="18" s="1"/>
  <c r="E120" i="18"/>
  <c r="F120" i="18" s="1"/>
  <c r="I119" i="18"/>
  <c r="E119" i="18"/>
  <c r="F119" i="18" s="1"/>
  <c r="I118" i="18"/>
  <c r="E118" i="18"/>
  <c r="F118" i="18" s="1"/>
  <c r="I117" i="18"/>
  <c r="E117" i="18"/>
  <c r="F117" i="18" s="1"/>
  <c r="I116" i="18"/>
  <c r="E116" i="18"/>
  <c r="F116" i="18" s="1"/>
  <c r="I115" i="18"/>
  <c r="M115" i="18" s="1"/>
  <c r="E115" i="18"/>
  <c r="F115" i="18" s="1"/>
  <c r="I113" i="18"/>
  <c r="E113" i="18"/>
  <c r="F113" i="18" s="1"/>
  <c r="I112" i="18"/>
  <c r="E112" i="18"/>
  <c r="F112" i="18" s="1"/>
  <c r="I111" i="18"/>
  <c r="M111" i="18" s="1"/>
  <c r="E111" i="18"/>
  <c r="F111" i="18" s="1"/>
  <c r="I110" i="18"/>
  <c r="E110" i="18"/>
  <c r="F110" i="18" s="1"/>
  <c r="I109" i="18"/>
  <c r="E109" i="18"/>
  <c r="F109" i="18" s="1"/>
  <c r="I108" i="18"/>
  <c r="M108" i="18" s="1"/>
  <c r="E108" i="18"/>
  <c r="F108" i="18" s="1"/>
  <c r="I107" i="18"/>
  <c r="M107" i="18" s="1"/>
  <c r="E107" i="18"/>
  <c r="F107" i="18" s="1"/>
  <c r="M106" i="18"/>
  <c r="I106" i="18"/>
  <c r="F106" i="18"/>
  <c r="E106" i="18"/>
  <c r="M105" i="18"/>
  <c r="I105" i="18"/>
  <c r="F105" i="18"/>
  <c r="E105" i="18"/>
  <c r="M104" i="18"/>
  <c r="I104" i="18"/>
  <c r="F104" i="18"/>
  <c r="E104" i="18"/>
  <c r="I103" i="18"/>
  <c r="M103" i="18" s="1"/>
  <c r="E103" i="18"/>
  <c r="F103" i="18" s="1"/>
  <c r="M102" i="18"/>
  <c r="I102" i="18"/>
  <c r="F102" i="18"/>
  <c r="E102" i="18"/>
  <c r="I101" i="18"/>
  <c r="M101" i="18" s="1"/>
  <c r="E101" i="18"/>
  <c r="F101" i="18" s="1"/>
  <c r="I100" i="18"/>
  <c r="E100" i="18"/>
  <c r="F100" i="18" s="1"/>
  <c r="M99" i="18"/>
  <c r="I99" i="18"/>
  <c r="F99" i="18"/>
  <c r="E99" i="18"/>
  <c r="M98" i="18"/>
  <c r="I98" i="18"/>
  <c r="F98" i="18"/>
  <c r="E98" i="18"/>
  <c r="M97" i="18"/>
  <c r="I97" i="18"/>
  <c r="F97" i="18"/>
  <c r="E97" i="18"/>
  <c r="I96" i="18"/>
  <c r="E96" i="18"/>
  <c r="F96" i="18" s="1"/>
  <c r="I95" i="18"/>
  <c r="E95" i="18"/>
  <c r="F95" i="18" s="1"/>
  <c r="I94" i="18"/>
  <c r="E94" i="18"/>
  <c r="F94" i="18" s="1"/>
  <c r="I93" i="18"/>
  <c r="M93" i="18" s="1"/>
  <c r="E93" i="18"/>
  <c r="F93" i="18" s="1"/>
  <c r="I91" i="18"/>
  <c r="M91" i="18" s="1"/>
  <c r="E91" i="18"/>
  <c r="F91" i="18" s="1"/>
  <c r="I90" i="18"/>
  <c r="M90" i="18" s="1"/>
  <c r="E90" i="18"/>
  <c r="F90" i="18" s="1"/>
  <c r="I89" i="18"/>
  <c r="E89" i="18"/>
  <c r="F89" i="18" s="1"/>
  <c r="I88" i="18"/>
  <c r="E88" i="18"/>
  <c r="F88" i="18" s="1"/>
  <c r="I87" i="18"/>
  <c r="E87" i="18"/>
  <c r="F87" i="18" s="1"/>
  <c r="I84" i="18"/>
  <c r="M84" i="18" s="1"/>
  <c r="E84" i="18"/>
  <c r="F84" i="18" s="1"/>
  <c r="I83" i="18"/>
  <c r="E83" i="18"/>
  <c r="F83" i="18" s="1"/>
  <c r="I82" i="18"/>
  <c r="M82" i="18" s="1"/>
  <c r="E82" i="18"/>
  <c r="F82" i="18" s="1"/>
  <c r="I81" i="18"/>
  <c r="M81" i="18" s="1"/>
  <c r="E81" i="18"/>
  <c r="F81" i="18" s="1"/>
  <c r="I79" i="18"/>
  <c r="M79" i="18" s="1"/>
  <c r="E79" i="18"/>
  <c r="F79" i="18" s="1"/>
  <c r="I78" i="18"/>
  <c r="E78" i="18"/>
  <c r="F78" i="18" s="1"/>
  <c r="I77" i="18"/>
  <c r="M77" i="18" s="1"/>
  <c r="E77" i="18"/>
  <c r="F77" i="18" s="1"/>
  <c r="I76" i="18"/>
  <c r="E76" i="18"/>
  <c r="F76" i="18" s="1"/>
  <c r="I75" i="18"/>
  <c r="M75" i="18" s="1"/>
  <c r="E75" i="18"/>
  <c r="F75" i="18" s="1"/>
  <c r="I74" i="18"/>
  <c r="M74" i="18" s="1"/>
  <c r="E74" i="18"/>
  <c r="F74" i="18" s="1"/>
  <c r="I73" i="18"/>
  <c r="E73" i="18"/>
  <c r="F73" i="18" s="1"/>
  <c r="I72" i="18"/>
  <c r="E72" i="18"/>
  <c r="F72" i="18" s="1"/>
  <c r="I70" i="18"/>
  <c r="M70" i="18" s="1"/>
  <c r="E70" i="18"/>
  <c r="F70" i="18" s="1"/>
  <c r="I69" i="18"/>
  <c r="M69" i="18" s="1"/>
  <c r="E69" i="18"/>
  <c r="F69" i="18" s="1"/>
  <c r="I68" i="18"/>
  <c r="M68" i="18" s="1"/>
  <c r="E68" i="18"/>
  <c r="F68" i="18" s="1"/>
  <c r="I67" i="18"/>
  <c r="M67" i="18" s="1"/>
  <c r="E67" i="18"/>
  <c r="F67" i="18" s="1"/>
  <c r="I66" i="18"/>
  <c r="M66" i="18" s="1"/>
  <c r="E66" i="18"/>
  <c r="F66" i="18" s="1"/>
  <c r="I65" i="18"/>
  <c r="M65" i="18" s="1"/>
  <c r="E65" i="18"/>
  <c r="F65" i="18" s="1"/>
  <c r="I64" i="18"/>
  <c r="M64" i="18" s="1"/>
  <c r="E64" i="18"/>
  <c r="F64" i="18" s="1"/>
  <c r="I63" i="18"/>
  <c r="M63" i="18" s="1"/>
  <c r="E63" i="18"/>
  <c r="F63" i="18" s="1"/>
  <c r="I62" i="18"/>
  <c r="M62" i="18" s="1"/>
  <c r="E62" i="18"/>
  <c r="F62" i="18" s="1"/>
  <c r="I61" i="18"/>
  <c r="M61" i="18" s="1"/>
  <c r="E61" i="18"/>
  <c r="F61" i="18" s="1"/>
  <c r="I60" i="18"/>
  <c r="M60" i="18" s="1"/>
  <c r="E60" i="18"/>
  <c r="F60" i="18" s="1"/>
  <c r="I59" i="18"/>
  <c r="E59" i="18"/>
  <c r="F59" i="18" s="1"/>
  <c r="I58" i="18"/>
  <c r="M58" i="18" s="1"/>
  <c r="E58" i="18"/>
  <c r="F58" i="18" s="1"/>
  <c r="I56" i="18"/>
  <c r="M56" i="18" s="1"/>
  <c r="E56" i="18"/>
  <c r="F56" i="18" s="1"/>
  <c r="I55" i="18"/>
  <c r="M55" i="18" s="1"/>
  <c r="E55" i="18"/>
  <c r="F55" i="18" s="1"/>
  <c r="I54" i="18"/>
  <c r="M54" i="18" s="1"/>
  <c r="E54" i="18"/>
  <c r="F54" i="18" s="1"/>
  <c r="I53" i="18"/>
  <c r="E53" i="18"/>
  <c r="F53" i="18" s="1"/>
  <c r="I52" i="18"/>
  <c r="E52" i="18"/>
  <c r="F52" i="18" s="1"/>
  <c r="I51" i="18"/>
  <c r="M51" i="18" s="1"/>
  <c r="E51" i="18"/>
  <c r="F51" i="18" s="1"/>
  <c r="I50" i="18"/>
  <c r="M50" i="18" s="1"/>
  <c r="E50" i="18"/>
  <c r="F50" i="18" s="1"/>
  <c r="I48" i="18"/>
  <c r="M48" i="18" s="1"/>
  <c r="E48" i="18"/>
  <c r="F48" i="18" s="1"/>
  <c r="I47" i="18"/>
  <c r="M47" i="18" s="1"/>
  <c r="E47" i="18"/>
  <c r="F47" i="18" s="1"/>
  <c r="I46" i="18"/>
  <c r="M46" i="18" s="1"/>
  <c r="E46" i="18"/>
  <c r="F46" i="18" s="1"/>
  <c r="I45" i="18"/>
  <c r="M45" i="18" s="1"/>
  <c r="E45" i="18"/>
  <c r="F45" i="18" s="1"/>
  <c r="I43" i="18"/>
  <c r="M43" i="18" s="1"/>
  <c r="E43" i="18"/>
  <c r="F43" i="18" s="1"/>
  <c r="I42" i="18"/>
  <c r="E42" i="18"/>
  <c r="F42" i="18" s="1"/>
  <c r="I41" i="18"/>
  <c r="M41" i="18" s="1"/>
  <c r="E41" i="18"/>
  <c r="F41" i="18" s="1"/>
  <c r="I39" i="18"/>
  <c r="M39" i="18" s="1"/>
  <c r="E39" i="18"/>
  <c r="F39" i="18" s="1"/>
  <c r="I38" i="18"/>
  <c r="M38" i="18" s="1"/>
  <c r="F38" i="18"/>
  <c r="E38" i="18"/>
  <c r="I37" i="18"/>
  <c r="M37" i="18" s="1"/>
  <c r="E37" i="18"/>
  <c r="F37" i="18" s="1"/>
  <c r="I35" i="18"/>
  <c r="M35" i="18" s="1"/>
  <c r="E35" i="18"/>
  <c r="F35" i="18" s="1"/>
  <c r="I34" i="18"/>
  <c r="M34" i="18" s="1"/>
  <c r="E34" i="18"/>
  <c r="F34" i="18" s="1"/>
  <c r="I33" i="18"/>
  <c r="E33" i="18"/>
  <c r="F33" i="18" s="1"/>
  <c r="I32" i="18"/>
  <c r="E32" i="18"/>
  <c r="F32" i="18" s="1"/>
  <c r="I31" i="18"/>
  <c r="M31" i="18" s="1"/>
  <c r="E31" i="18"/>
  <c r="F31" i="18" s="1"/>
  <c r="I30" i="18"/>
  <c r="M30" i="18" s="1"/>
  <c r="E30" i="18"/>
  <c r="F30" i="18" s="1"/>
  <c r="I29" i="18"/>
  <c r="M29" i="18" s="1"/>
  <c r="E29" i="18"/>
  <c r="F29" i="18" s="1"/>
  <c r="I27" i="18"/>
  <c r="M27" i="18" s="1"/>
  <c r="E27" i="18"/>
  <c r="F27" i="18" s="1"/>
  <c r="I25" i="18"/>
  <c r="M25" i="18" s="1"/>
  <c r="E25" i="18"/>
  <c r="F25" i="18" s="1"/>
  <c r="M23" i="18"/>
  <c r="I23" i="18"/>
  <c r="F23" i="18"/>
  <c r="E23" i="18"/>
  <c r="M22" i="18"/>
  <c r="I22" i="18"/>
  <c r="E22" i="18"/>
  <c r="F22" i="18" s="1"/>
  <c r="I21" i="18"/>
  <c r="M21" i="18" s="1"/>
  <c r="E21" i="18"/>
  <c r="F21" i="18" s="1"/>
  <c r="I20" i="18"/>
  <c r="M20" i="18" s="1"/>
  <c r="E20" i="18"/>
  <c r="F20" i="18" s="1"/>
  <c r="I19" i="18"/>
  <c r="M19" i="18" s="1"/>
  <c r="E19" i="18"/>
  <c r="F19" i="18" s="1"/>
  <c r="M17" i="18"/>
  <c r="I17" i="18"/>
  <c r="F17" i="18"/>
  <c r="E17" i="18"/>
  <c r="I16" i="18"/>
  <c r="M16" i="18" s="1"/>
  <c r="E16" i="18"/>
  <c r="F16" i="18" s="1"/>
  <c r="M15" i="18"/>
  <c r="I15" i="18"/>
  <c r="F15" i="18"/>
  <c r="E15" i="18"/>
  <c r="M14" i="18"/>
  <c r="I14" i="18"/>
  <c r="F14" i="18"/>
  <c r="E14" i="18"/>
  <c r="M13" i="18"/>
  <c r="I13" i="18"/>
  <c r="F13" i="18"/>
  <c r="E13" i="18"/>
  <c r="A13" i="18"/>
  <c r="A14" i="18" s="1"/>
  <c r="A15" i="18" s="1"/>
  <c r="A16" i="18" s="1"/>
  <c r="A17" i="18" s="1"/>
  <c r="A19" i="18" s="1"/>
  <c r="A20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4" i="18" s="1"/>
  <c r="A35" i="18" s="1"/>
  <c r="A37" i="18" s="1"/>
  <c r="A38" i="18" s="1"/>
  <c r="A39" i="18" s="1"/>
  <c r="A41" i="18" s="1"/>
  <c r="A42" i="18" s="1"/>
  <c r="A43" i="18" s="1"/>
  <c r="A45" i="18" s="1"/>
  <c r="A46" i="18" s="1"/>
  <c r="A47" i="18" s="1"/>
  <c r="A48" i="18" s="1"/>
  <c r="A50" i="18" s="1"/>
  <c r="A51" i="18" s="1"/>
  <c r="A52" i="18" s="1"/>
  <c r="A53" i="18" s="1"/>
  <c r="A54" i="18" s="1"/>
  <c r="A55" i="18" s="1"/>
  <c r="A56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2" i="18" s="1"/>
  <c r="A73" i="18" s="1"/>
  <c r="A74" i="18" s="1"/>
  <c r="A75" i="18" s="1"/>
  <c r="A76" i="18" s="1"/>
  <c r="A77" i="18" s="1"/>
  <c r="A78" i="18" s="1"/>
  <c r="A79" i="18" s="1"/>
  <c r="A81" i="18" s="1"/>
  <c r="A82" i="18" s="1"/>
  <c r="A83" i="18" s="1"/>
  <c r="A84" i="18" s="1"/>
  <c r="A87" i="18" s="1"/>
  <c r="A88" i="18" s="1"/>
  <c r="A89" i="18" s="1"/>
  <c r="A90" i="18" s="1"/>
  <c r="A91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50" i="18" s="1"/>
  <c r="A151" i="18" s="1"/>
  <c r="A152" i="18" s="1"/>
  <c r="A153" i="18" s="1"/>
  <c r="A155" i="18" s="1"/>
  <c r="A156" i="18" s="1"/>
  <c r="A157" i="18" s="1"/>
  <c r="A159" i="18" s="1"/>
  <c r="A161" i="18" s="1"/>
  <c r="A163" i="18" s="1"/>
  <c r="A164" i="18" s="1"/>
  <c r="I11" i="18"/>
  <c r="M11" i="18" s="1"/>
  <c r="E11" i="18"/>
  <c r="F11" i="18" s="1"/>
  <c r="G174" i="17"/>
  <c r="G176" i="17" s="1"/>
  <c r="G178" i="17" s="1"/>
  <c r="L166" i="17"/>
  <c r="K166" i="17"/>
  <c r="J166" i="17"/>
  <c r="I165" i="17"/>
  <c r="M165" i="17" s="1"/>
  <c r="E165" i="17"/>
  <c r="F165" i="17" s="1"/>
  <c r="I164" i="17"/>
  <c r="M164" i="17" s="1"/>
  <c r="E164" i="17"/>
  <c r="F164" i="17" s="1"/>
  <c r="I162" i="17"/>
  <c r="M162" i="17" s="1"/>
  <c r="E162" i="17"/>
  <c r="F162" i="17" s="1"/>
  <c r="I160" i="17"/>
  <c r="M160" i="17" s="1"/>
  <c r="E160" i="17"/>
  <c r="F160" i="17" s="1"/>
  <c r="I158" i="17"/>
  <c r="E158" i="17"/>
  <c r="F158" i="17" s="1"/>
  <c r="I157" i="17"/>
  <c r="M157" i="17" s="1"/>
  <c r="E157" i="17"/>
  <c r="F157" i="17" s="1"/>
  <c r="I156" i="17"/>
  <c r="E156" i="17"/>
  <c r="F156" i="17" s="1"/>
  <c r="I154" i="17"/>
  <c r="M154" i="17" s="1"/>
  <c r="E154" i="17"/>
  <c r="F154" i="17" s="1"/>
  <c r="I153" i="17"/>
  <c r="E153" i="17"/>
  <c r="F153" i="17" s="1"/>
  <c r="I152" i="17"/>
  <c r="M152" i="17" s="1"/>
  <c r="E152" i="17"/>
  <c r="F152" i="17" s="1"/>
  <c r="I151" i="17"/>
  <c r="M151" i="17" s="1"/>
  <c r="E151" i="17"/>
  <c r="F151" i="17" s="1"/>
  <c r="I149" i="17"/>
  <c r="M149" i="17" s="1"/>
  <c r="E149" i="17"/>
  <c r="F149" i="17" s="1"/>
  <c r="I148" i="17"/>
  <c r="E148" i="17"/>
  <c r="F148" i="17" s="1"/>
  <c r="I147" i="17"/>
  <c r="M147" i="17" s="1"/>
  <c r="E147" i="17"/>
  <c r="F147" i="17" s="1"/>
  <c r="I146" i="17"/>
  <c r="M146" i="17" s="1"/>
  <c r="E146" i="17"/>
  <c r="F146" i="17" s="1"/>
  <c r="I145" i="17"/>
  <c r="M145" i="17" s="1"/>
  <c r="E145" i="17"/>
  <c r="F145" i="17" s="1"/>
  <c r="I144" i="17"/>
  <c r="E144" i="17"/>
  <c r="F144" i="17" s="1"/>
  <c r="I143" i="17"/>
  <c r="M143" i="17" s="1"/>
  <c r="E143" i="17"/>
  <c r="F143" i="17" s="1"/>
  <c r="I142" i="17"/>
  <c r="M142" i="17" s="1"/>
  <c r="E142" i="17"/>
  <c r="F142" i="17" s="1"/>
  <c r="I141" i="17"/>
  <c r="M141" i="17" s="1"/>
  <c r="E141" i="17"/>
  <c r="F141" i="17" s="1"/>
  <c r="I140" i="17"/>
  <c r="M140" i="17" s="1"/>
  <c r="E140" i="17"/>
  <c r="F140" i="17" s="1"/>
  <c r="I138" i="17"/>
  <c r="M138" i="17" s="1"/>
  <c r="E138" i="17"/>
  <c r="F138" i="17" s="1"/>
  <c r="I137" i="17"/>
  <c r="E137" i="17"/>
  <c r="F137" i="17" s="1"/>
  <c r="I136" i="17"/>
  <c r="M136" i="17" s="1"/>
  <c r="E136" i="17"/>
  <c r="F136" i="17" s="1"/>
  <c r="I135" i="17"/>
  <c r="E135" i="17"/>
  <c r="F135" i="17" s="1"/>
  <c r="I134" i="17"/>
  <c r="M134" i="17" s="1"/>
  <c r="E134" i="17"/>
  <c r="F134" i="17" s="1"/>
  <c r="I133" i="17"/>
  <c r="E133" i="17"/>
  <c r="F133" i="17" s="1"/>
  <c r="I132" i="17"/>
  <c r="M132" i="17" s="1"/>
  <c r="E132" i="17"/>
  <c r="F132" i="17" s="1"/>
  <c r="I131" i="17"/>
  <c r="E131" i="17"/>
  <c r="F131" i="17" s="1"/>
  <c r="I130" i="17"/>
  <c r="E130" i="17"/>
  <c r="F130" i="17" s="1"/>
  <c r="I129" i="17"/>
  <c r="M129" i="17" s="1"/>
  <c r="E129" i="17"/>
  <c r="F129" i="17" s="1"/>
  <c r="I128" i="17"/>
  <c r="M128" i="17" s="1"/>
  <c r="E128" i="17"/>
  <c r="F128" i="17" s="1"/>
  <c r="I127" i="17"/>
  <c r="M127" i="17" s="1"/>
  <c r="E127" i="17"/>
  <c r="F127" i="17" s="1"/>
  <c r="I126" i="17"/>
  <c r="E126" i="17"/>
  <c r="F126" i="17" s="1"/>
  <c r="I125" i="17"/>
  <c r="M125" i="17" s="1"/>
  <c r="E125" i="17"/>
  <c r="F125" i="17" s="1"/>
  <c r="I124" i="17"/>
  <c r="M124" i="17" s="1"/>
  <c r="E124" i="17"/>
  <c r="F124" i="17" s="1"/>
  <c r="I123" i="17"/>
  <c r="M123" i="17" s="1"/>
  <c r="E123" i="17"/>
  <c r="F123" i="17" s="1"/>
  <c r="I122" i="17"/>
  <c r="E122" i="17"/>
  <c r="F122" i="17" s="1"/>
  <c r="I121" i="17"/>
  <c r="E121" i="17"/>
  <c r="F121" i="17" s="1"/>
  <c r="I120" i="17"/>
  <c r="M120" i="17" s="1"/>
  <c r="E120" i="17"/>
  <c r="F120" i="17" s="1"/>
  <c r="I119" i="17"/>
  <c r="M119" i="17" s="1"/>
  <c r="E119" i="17"/>
  <c r="F119" i="17" s="1"/>
  <c r="I118" i="17"/>
  <c r="M118" i="17" s="1"/>
  <c r="E118" i="17"/>
  <c r="F118" i="17" s="1"/>
  <c r="I117" i="17"/>
  <c r="M117" i="17" s="1"/>
  <c r="E117" i="17"/>
  <c r="F117" i="17" s="1"/>
  <c r="I116" i="17"/>
  <c r="M116" i="17" s="1"/>
  <c r="E116" i="17"/>
  <c r="F116" i="17" s="1"/>
  <c r="I114" i="17"/>
  <c r="M114" i="17" s="1"/>
  <c r="E114" i="17"/>
  <c r="F114" i="17" s="1"/>
  <c r="I113" i="17"/>
  <c r="M113" i="17" s="1"/>
  <c r="E113" i="17"/>
  <c r="F113" i="17" s="1"/>
  <c r="I112" i="17"/>
  <c r="M112" i="17" s="1"/>
  <c r="E112" i="17"/>
  <c r="F112" i="17" s="1"/>
  <c r="I111" i="17"/>
  <c r="M111" i="17" s="1"/>
  <c r="E111" i="17"/>
  <c r="F111" i="17" s="1"/>
  <c r="I110" i="17"/>
  <c r="M110" i="17" s="1"/>
  <c r="E110" i="17"/>
  <c r="F110" i="17" s="1"/>
  <c r="I109" i="17"/>
  <c r="E109" i="17"/>
  <c r="F109" i="17" s="1"/>
  <c r="I108" i="17"/>
  <c r="M108" i="17" s="1"/>
  <c r="E108" i="17"/>
  <c r="F108" i="17" s="1"/>
  <c r="I107" i="17"/>
  <c r="E107" i="17"/>
  <c r="F107" i="17" s="1"/>
  <c r="I106" i="17"/>
  <c r="M106" i="17" s="1"/>
  <c r="E106" i="17"/>
  <c r="F106" i="17" s="1"/>
  <c r="I105" i="17"/>
  <c r="M105" i="17" s="1"/>
  <c r="E105" i="17"/>
  <c r="F105" i="17" s="1"/>
  <c r="I104" i="17"/>
  <c r="M104" i="17" s="1"/>
  <c r="E104" i="17"/>
  <c r="F104" i="17" s="1"/>
  <c r="I103" i="17"/>
  <c r="E103" i="17"/>
  <c r="F103" i="17" s="1"/>
  <c r="I102" i="17"/>
  <c r="M102" i="17" s="1"/>
  <c r="E102" i="17"/>
  <c r="F102" i="17" s="1"/>
  <c r="I101" i="17"/>
  <c r="E101" i="17"/>
  <c r="F101" i="17" s="1"/>
  <c r="I100" i="17"/>
  <c r="E100" i="17"/>
  <c r="F100" i="17" s="1"/>
  <c r="I99" i="17"/>
  <c r="M99" i="17" s="1"/>
  <c r="E99" i="17"/>
  <c r="F99" i="17" s="1"/>
  <c r="I98" i="17"/>
  <c r="M98" i="17" s="1"/>
  <c r="E98" i="17"/>
  <c r="F98" i="17" s="1"/>
  <c r="I97" i="17"/>
  <c r="M97" i="17" s="1"/>
  <c r="E97" i="17"/>
  <c r="F97" i="17" s="1"/>
  <c r="I96" i="17"/>
  <c r="M96" i="17" s="1"/>
  <c r="E96" i="17"/>
  <c r="F96" i="17" s="1"/>
  <c r="I95" i="17"/>
  <c r="E95" i="17"/>
  <c r="F95" i="17" s="1"/>
  <c r="I94" i="17"/>
  <c r="E94" i="17"/>
  <c r="F94" i="17" s="1"/>
  <c r="I93" i="17"/>
  <c r="M93" i="17" s="1"/>
  <c r="E93" i="17"/>
  <c r="F93" i="17" s="1"/>
  <c r="I91" i="17"/>
  <c r="M91" i="17" s="1"/>
  <c r="E91" i="17"/>
  <c r="F91" i="17" s="1"/>
  <c r="I90" i="17"/>
  <c r="M90" i="17" s="1"/>
  <c r="E90" i="17"/>
  <c r="F90" i="17" s="1"/>
  <c r="I89" i="17"/>
  <c r="E89" i="17"/>
  <c r="F89" i="17" s="1"/>
  <c r="I88" i="17"/>
  <c r="E88" i="17"/>
  <c r="F88" i="17" s="1"/>
  <c r="I87" i="17"/>
  <c r="E87" i="17"/>
  <c r="F87" i="17" s="1"/>
  <c r="I84" i="17"/>
  <c r="M84" i="17" s="1"/>
  <c r="E84" i="17"/>
  <c r="F84" i="17" s="1"/>
  <c r="I83" i="17"/>
  <c r="E83" i="17"/>
  <c r="F83" i="17" s="1"/>
  <c r="I82" i="17"/>
  <c r="M82" i="17" s="1"/>
  <c r="E82" i="17"/>
  <c r="F82" i="17" s="1"/>
  <c r="I81" i="17"/>
  <c r="M81" i="17" s="1"/>
  <c r="E81" i="17"/>
  <c r="F81" i="17" s="1"/>
  <c r="I79" i="17"/>
  <c r="M79" i="17" s="1"/>
  <c r="E79" i="17"/>
  <c r="F79" i="17" s="1"/>
  <c r="I78" i="17"/>
  <c r="M78" i="17" s="1"/>
  <c r="E78" i="17"/>
  <c r="F78" i="17" s="1"/>
  <c r="I77" i="17"/>
  <c r="M77" i="17" s="1"/>
  <c r="E77" i="17"/>
  <c r="F77" i="17" s="1"/>
  <c r="I76" i="17"/>
  <c r="M76" i="17" s="1"/>
  <c r="E76" i="17"/>
  <c r="F76" i="17" s="1"/>
  <c r="I75" i="17"/>
  <c r="M75" i="17" s="1"/>
  <c r="E75" i="17"/>
  <c r="F75" i="17" s="1"/>
  <c r="I74" i="17"/>
  <c r="E74" i="17"/>
  <c r="F74" i="17" s="1"/>
  <c r="I73" i="17"/>
  <c r="E73" i="17"/>
  <c r="F73" i="17" s="1"/>
  <c r="I72" i="17"/>
  <c r="E72" i="17"/>
  <c r="F72" i="17" s="1"/>
  <c r="I70" i="17"/>
  <c r="M70" i="17" s="1"/>
  <c r="E70" i="17"/>
  <c r="F70" i="17" s="1"/>
  <c r="I69" i="17"/>
  <c r="M69" i="17" s="1"/>
  <c r="E69" i="17"/>
  <c r="F69" i="17" s="1"/>
  <c r="I68" i="17"/>
  <c r="M68" i="17" s="1"/>
  <c r="E68" i="17"/>
  <c r="F68" i="17" s="1"/>
  <c r="I67" i="17"/>
  <c r="M67" i="17" s="1"/>
  <c r="E67" i="17"/>
  <c r="F67" i="17" s="1"/>
  <c r="I66" i="17"/>
  <c r="M66" i="17" s="1"/>
  <c r="E66" i="17"/>
  <c r="F66" i="17" s="1"/>
  <c r="I65" i="17"/>
  <c r="M65" i="17" s="1"/>
  <c r="E65" i="17"/>
  <c r="F65" i="17" s="1"/>
  <c r="I64" i="17"/>
  <c r="M64" i="17" s="1"/>
  <c r="E64" i="17"/>
  <c r="F64" i="17" s="1"/>
  <c r="I63" i="17"/>
  <c r="M63" i="17" s="1"/>
  <c r="E63" i="17"/>
  <c r="F63" i="17" s="1"/>
  <c r="I62" i="17"/>
  <c r="M62" i="17" s="1"/>
  <c r="E62" i="17"/>
  <c r="F62" i="17" s="1"/>
  <c r="I61" i="17"/>
  <c r="M61" i="17" s="1"/>
  <c r="E61" i="17"/>
  <c r="F61" i="17" s="1"/>
  <c r="I60" i="17"/>
  <c r="M60" i="17" s="1"/>
  <c r="E60" i="17"/>
  <c r="F60" i="17" s="1"/>
  <c r="I59" i="17"/>
  <c r="E59" i="17"/>
  <c r="F59" i="17" s="1"/>
  <c r="I58" i="17"/>
  <c r="M58" i="17" s="1"/>
  <c r="E58" i="17"/>
  <c r="F58" i="17" s="1"/>
  <c r="I56" i="17"/>
  <c r="M56" i="17" s="1"/>
  <c r="E56" i="17"/>
  <c r="F56" i="17" s="1"/>
  <c r="I55" i="17"/>
  <c r="M55" i="17" s="1"/>
  <c r="E55" i="17"/>
  <c r="F55" i="17" s="1"/>
  <c r="I54" i="17"/>
  <c r="M54" i="17" s="1"/>
  <c r="E54" i="17"/>
  <c r="F54" i="17" s="1"/>
  <c r="I53" i="17"/>
  <c r="M53" i="17" s="1"/>
  <c r="E53" i="17"/>
  <c r="F53" i="17" s="1"/>
  <c r="I52" i="17"/>
  <c r="M52" i="17" s="1"/>
  <c r="E52" i="17"/>
  <c r="F52" i="17" s="1"/>
  <c r="I51" i="17"/>
  <c r="M51" i="17" s="1"/>
  <c r="E51" i="17"/>
  <c r="F51" i="17" s="1"/>
  <c r="I50" i="17"/>
  <c r="M50" i="17" s="1"/>
  <c r="E50" i="17"/>
  <c r="F50" i="17" s="1"/>
  <c r="I48" i="17"/>
  <c r="E48" i="17"/>
  <c r="F48" i="17" s="1"/>
  <c r="I47" i="17"/>
  <c r="E47" i="17"/>
  <c r="F47" i="17" s="1"/>
  <c r="I46" i="17"/>
  <c r="E46" i="17"/>
  <c r="F46" i="17" s="1"/>
  <c r="I45" i="17"/>
  <c r="M45" i="17" s="1"/>
  <c r="E45" i="17"/>
  <c r="F45" i="17" s="1"/>
  <c r="I43" i="17"/>
  <c r="M43" i="17" s="1"/>
  <c r="E43" i="17"/>
  <c r="F43" i="17" s="1"/>
  <c r="I42" i="17"/>
  <c r="M42" i="17" s="1"/>
  <c r="E42" i="17"/>
  <c r="F42" i="17" s="1"/>
  <c r="I41" i="17"/>
  <c r="M41" i="17" s="1"/>
  <c r="E41" i="17"/>
  <c r="F41" i="17" s="1"/>
  <c r="I39" i="17"/>
  <c r="M39" i="17" s="1"/>
  <c r="E39" i="17"/>
  <c r="F39" i="17" s="1"/>
  <c r="I38" i="17"/>
  <c r="M38" i="17" s="1"/>
  <c r="E38" i="17"/>
  <c r="F38" i="17" s="1"/>
  <c r="I37" i="17"/>
  <c r="M37" i="17" s="1"/>
  <c r="E37" i="17"/>
  <c r="F37" i="17" s="1"/>
  <c r="I35" i="17"/>
  <c r="E35" i="17"/>
  <c r="F35" i="17" s="1"/>
  <c r="I34" i="17"/>
  <c r="M34" i="17" s="1"/>
  <c r="E34" i="17"/>
  <c r="F34" i="17" s="1"/>
  <c r="I33" i="17"/>
  <c r="M33" i="17" s="1"/>
  <c r="E33" i="17"/>
  <c r="F33" i="17" s="1"/>
  <c r="I32" i="17"/>
  <c r="M32" i="17" s="1"/>
  <c r="E32" i="17"/>
  <c r="F32" i="17" s="1"/>
  <c r="I31" i="17"/>
  <c r="M31" i="17" s="1"/>
  <c r="E31" i="17"/>
  <c r="F31" i="17" s="1"/>
  <c r="I30" i="17"/>
  <c r="M30" i="17" s="1"/>
  <c r="E30" i="17"/>
  <c r="F30" i="17" s="1"/>
  <c r="I29" i="17"/>
  <c r="E29" i="17"/>
  <c r="F29" i="17" s="1"/>
  <c r="I27" i="17"/>
  <c r="E27" i="17"/>
  <c r="F27" i="17" s="1"/>
  <c r="M25" i="17"/>
  <c r="I25" i="17"/>
  <c r="F25" i="17"/>
  <c r="E25" i="17"/>
  <c r="I23" i="17"/>
  <c r="M23" i="17" s="1"/>
  <c r="E23" i="17"/>
  <c r="F23" i="17" s="1"/>
  <c r="I22" i="17"/>
  <c r="M22" i="17" s="1"/>
  <c r="E22" i="17"/>
  <c r="F22" i="17" s="1"/>
  <c r="I21" i="17"/>
  <c r="E21" i="17"/>
  <c r="F21" i="17" s="1"/>
  <c r="M20" i="17"/>
  <c r="I20" i="17"/>
  <c r="F20" i="17"/>
  <c r="E20" i="17"/>
  <c r="M19" i="17"/>
  <c r="I19" i="17"/>
  <c r="F19" i="17"/>
  <c r="E19" i="17"/>
  <c r="I17" i="17"/>
  <c r="M17" i="17" s="1"/>
  <c r="E17" i="17"/>
  <c r="F17" i="17" s="1"/>
  <c r="M16" i="17"/>
  <c r="I16" i="17"/>
  <c r="F16" i="17"/>
  <c r="E16" i="17"/>
  <c r="I15" i="17"/>
  <c r="M15" i="17" s="1"/>
  <c r="E15" i="17"/>
  <c r="F15" i="17" s="1"/>
  <c r="I14" i="17"/>
  <c r="M14" i="17" s="1"/>
  <c r="E14" i="17"/>
  <c r="F14" i="17" s="1"/>
  <c r="I13" i="17"/>
  <c r="M13" i="17" s="1"/>
  <c r="E13" i="17"/>
  <c r="F13" i="17" s="1"/>
  <c r="A13" i="17"/>
  <c r="A14" i="17" s="1"/>
  <c r="A15" i="17" s="1"/>
  <c r="A16" i="17" s="1"/>
  <c r="A17" i="17" s="1"/>
  <c r="A19" i="17" s="1"/>
  <c r="A20" i="17" s="1"/>
  <c r="A21" i="17" s="1"/>
  <c r="A22" i="17" s="1"/>
  <c r="A23" i="17" s="1"/>
  <c r="A25" i="17" s="1"/>
  <c r="A27" i="17" s="1"/>
  <c r="A29" i="17" s="1"/>
  <c r="A30" i="17" s="1"/>
  <c r="A31" i="17" s="1"/>
  <c r="A32" i="17" s="1"/>
  <c r="A33" i="17" s="1"/>
  <c r="A34" i="17" s="1"/>
  <c r="A35" i="17" s="1"/>
  <c r="A37" i="17" s="1"/>
  <c r="A38" i="17" s="1"/>
  <c r="A39" i="17" s="1"/>
  <c r="A41" i="17" s="1"/>
  <c r="A42" i="17" s="1"/>
  <c r="A43" i="17" s="1"/>
  <c r="A45" i="17" s="1"/>
  <c r="A46" i="17" s="1"/>
  <c r="A47" i="17" s="1"/>
  <c r="A48" i="17" s="1"/>
  <c r="A50" i="17" s="1"/>
  <c r="A51" i="17" s="1"/>
  <c r="A52" i="17" s="1"/>
  <c r="A53" i="17" s="1"/>
  <c r="A55" i="17" s="1"/>
  <c r="A56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2" i="17" s="1"/>
  <c r="A73" i="17" s="1"/>
  <c r="A74" i="17" s="1"/>
  <c r="A75" i="17" s="1"/>
  <c r="A76" i="17" s="1"/>
  <c r="A77" i="17" s="1"/>
  <c r="A78" i="17" s="1"/>
  <c r="A79" i="17" s="1"/>
  <c r="A81" i="17" s="1"/>
  <c r="A82" i="17" s="1"/>
  <c r="A83" i="17" s="1"/>
  <c r="A84" i="17" s="1"/>
  <c r="A87" i="17" s="1"/>
  <c r="A88" i="17" s="1"/>
  <c r="A89" i="17" s="1"/>
  <c r="A90" i="17" s="1"/>
  <c r="A91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1" i="17" s="1"/>
  <c r="A152" i="17" s="1"/>
  <c r="A153" i="17" s="1"/>
  <c r="A154" i="17" s="1"/>
  <c r="A156" i="17" s="1"/>
  <c r="A157" i="17" s="1"/>
  <c r="A158" i="17" s="1"/>
  <c r="A160" i="17" s="1"/>
  <c r="A162" i="17" s="1"/>
  <c r="A164" i="17" s="1"/>
  <c r="A165" i="17" s="1"/>
  <c r="I11" i="17"/>
  <c r="E11" i="17"/>
  <c r="F11" i="17" s="1"/>
  <c r="G171" i="16"/>
  <c r="G173" i="16" s="1"/>
  <c r="G175" i="16" s="1"/>
  <c r="K163" i="16"/>
  <c r="J163" i="16"/>
  <c r="L162" i="16"/>
  <c r="I162" i="16"/>
  <c r="F162" i="16"/>
  <c r="E162" i="16"/>
  <c r="L161" i="16"/>
  <c r="I161" i="16"/>
  <c r="F161" i="16"/>
  <c r="E161" i="16"/>
  <c r="L159" i="16"/>
  <c r="I159" i="16"/>
  <c r="F159" i="16"/>
  <c r="E159" i="16"/>
  <c r="L157" i="16"/>
  <c r="I157" i="16"/>
  <c r="F157" i="16"/>
  <c r="E157" i="16"/>
  <c r="I155" i="16"/>
  <c r="L155" i="16" s="1"/>
  <c r="E155" i="16"/>
  <c r="F155" i="16" s="1"/>
  <c r="L154" i="16"/>
  <c r="I154" i="16"/>
  <c r="F154" i="16"/>
  <c r="E154" i="16"/>
  <c r="I153" i="16"/>
  <c r="L153" i="16" s="1"/>
  <c r="E153" i="16"/>
  <c r="F153" i="16" s="1"/>
  <c r="L151" i="16"/>
  <c r="I151" i="16"/>
  <c r="F151" i="16"/>
  <c r="E151" i="16"/>
  <c r="I150" i="16"/>
  <c r="L150" i="16" s="1"/>
  <c r="E150" i="16"/>
  <c r="F150" i="16" s="1"/>
  <c r="I149" i="16"/>
  <c r="L149" i="16" s="1"/>
  <c r="E149" i="16"/>
  <c r="F149" i="16" s="1"/>
  <c r="I148" i="16"/>
  <c r="L148" i="16" s="1"/>
  <c r="E148" i="16"/>
  <c r="F148" i="16" s="1"/>
  <c r="L146" i="16"/>
  <c r="I146" i="16"/>
  <c r="F146" i="16"/>
  <c r="E146" i="16"/>
  <c r="I145" i="16"/>
  <c r="L145" i="16" s="1"/>
  <c r="E145" i="16"/>
  <c r="F145" i="16" s="1"/>
  <c r="I144" i="16"/>
  <c r="L144" i="16" s="1"/>
  <c r="E144" i="16"/>
  <c r="F144" i="16" s="1"/>
  <c r="L143" i="16"/>
  <c r="I143" i="16"/>
  <c r="F143" i="16"/>
  <c r="E143" i="16"/>
  <c r="I142" i="16"/>
  <c r="E142" i="16"/>
  <c r="F142" i="16" s="1"/>
  <c r="L141" i="16"/>
  <c r="I141" i="16"/>
  <c r="F141" i="16"/>
  <c r="E141" i="16"/>
  <c r="L140" i="16"/>
  <c r="I140" i="16"/>
  <c r="F140" i="16"/>
  <c r="E140" i="16"/>
  <c r="I139" i="16"/>
  <c r="L139" i="16" s="1"/>
  <c r="E139" i="16"/>
  <c r="F139" i="16" s="1"/>
  <c r="I138" i="16"/>
  <c r="L138" i="16" s="1"/>
  <c r="E138" i="16"/>
  <c r="F138" i="16" s="1"/>
  <c r="L136" i="16"/>
  <c r="I136" i="16"/>
  <c r="F136" i="16"/>
  <c r="E136" i="16"/>
  <c r="I135" i="16"/>
  <c r="E135" i="16"/>
  <c r="F135" i="16" s="1"/>
  <c r="L134" i="16"/>
  <c r="I134" i="16"/>
  <c r="F134" i="16"/>
  <c r="E134" i="16"/>
  <c r="I133" i="16"/>
  <c r="E133" i="16"/>
  <c r="F133" i="16" s="1"/>
  <c r="L132" i="16"/>
  <c r="I132" i="16"/>
  <c r="F132" i="16"/>
  <c r="E132" i="16"/>
  <c r="I131" i="16"/>
  <c r="E131" i="16"/>
  <c r="F131" i="16" s="1"/>
  <c r="L130" i="16"/>
  <c r="I130" i="16"/>
  <c r="F130" i="16"/>
  <c r="E130" i="16"/>
  <c r="I129" i="16"/>
  <c r="E129" i="16"/>
  <c r="F129" i="16" s="1"/>
  <c r="I128" i="16"/>
  <c r="E128" i="16"/>
  <c r="F128" i="16" s="1"/>
  <c r="I127" i="16"/>
  <c r="E127" i="16"/>
  <c r="F127" i="16" s="1"/>
  <c r="I126" i="16"/>
  <c r="E126" i="16"/>
  <c r="F126" i="16" s="1"/>
  <c r="L125" i="16"/>
  <c r="I125" i="16"/>
  <c r="F125" i="16"/>
  <c r="E125" i="16"/>
  <c r="L124" i="16"/>
  <c r="I124" i="16"/>
  <c r="F124" i="16"/>
  <c r="E124" i="16"/>
  <c r="I123" i="16"/>
  <c r="L123" i="16" s="1"/>
  <c r="E123" i="16"/>
  <c r="F123" i="16" s="1"/>
  <c r="I122" i="16"/>
  <c r="E122" i="16"/>
  <c r="F122" i="16" s="1"/>
  <c r="I121" i="16"/>
  <c r="E121" i="16"/>
  <c r="F121" i="16" s="1"/>
  <c r="L120" i="16"/>
  <c r="I120" i="16"/>
  <c r="F120" i="16"/>
  <c r="E120" i="16"/>
  <c r="L119" i="16"/>
  <c r="I119" i="16"/>
  <c r="F119" i="16"/>
  <c r="E119" i="16"/>
  <c r="I118" i="16"/>
  <c r="E118" i="16"/>
  <c r="F118" i="16" s="1"/>
  <c r="I117" i="16"/>
  <c r="E117" i="16"/>
  <c r="F117" i="16" s="1"/>
  <c r="I116" i="16"/>
  <c r="E116" i="16"/>
  <c r="F116" i="16" s="1"/>
  <c r="I115" i="16"/>
  <c r="E115" i="16"/>
  <c r="F115" i="16" s="1"/>
  <c r="I114" i="16"/>
  <c r="L114" i="16" s="1"/>
  <c r="E114" i="16"/>
  <c r="F114" i="16" s="1"/>
  <c r="I112" i="16"/>
  <c r="E112" i="16"/>
  <c r="F112" i="16" s="1"/>
  <c r="I111" i="16"/>
  <c r="E111" i="16"/>
  <c r="F111" i="16" s="1"/>
  <c r="L110" i="16"/>
  <c r="I110" i="16"/>
  <c r="F110" i="16"/>
  <c r="E110" i="16"/>
  <c r="I109" i="16"/>
  <c r="L109" i="16" s="1"/>
  <c r="E109" i="16"/>
  <c r="F109" i="16" s="1"/>
  <c r="L108" i="16"/>
  <c r="I108" i="16"/>
  <c r="F108" i="16"/>
  <c r="E108" i="16"/>
  <c r="L107" i="16"/>
  <c r="I107" i="16"/>
  <c r="F107" i="16"/>
  <c r="E107" i="16"/>
  <c r="I106" i="16"/>
  <c r="L106" i="16" s="1"/>
  <c r="E106" i="16"/>
  <c r="F106" i="16" s="1"/>
  <c r="L105" i="16"/>
  <c r="I105" i="16"/>
  <c r="F105" i="16"/>
  <c r="E105" i="16"/>
  <c r="I104" i="16"/>
  <c r="L104" i="16" s="1"/>
  <c r="E104" i="16"/>
  <c r="F104" i="16" s="1"/>
  <c r="I103" i="16"/>
  <c r="E103" i="16"/>
  <c r="F103" i="16" s="1"/>
  <c r="I102" i="16"/>
  <c r="E102" i="16"/>
  <c r="F102" i="16" s="1"/>
  <c r="L101" i="16"/>
  <c r="I101" i="16"/>
  <c r="F101" i="16"/>
  <c r="E101" i="16"/>
  <c r="I100" i="16"/>
  <c r="L100" i="16" s="1"/>
  <c r="E100" i="16"/>
  <c r="F100" i="16" s="1"/>
  <c r="L99" i="16"/>
  <c r="I99" i="16"/>
  <c r="F99" i="16"/>
  <c r="E99" i="16"/>
  <c r="L98" i="16"/>
  <c r="I98" i="16"/>
  <c r="F98" i="16"/>
  <c r="E98" i="16"/>
  <c r="I97" i="16"/>
  <c r="L97" i="16" s="1"/>
  <c r="E97" i="16"/>
  <c r="F97" i="16" s="1"/>
  <c r="I96" i="16"/>
  <c r="E96" i="16"/>
  <c r="F96" i="16" s="1"/>
  <c r="I95" i="16"/>
  <c r="E95" i="16"/>
  <c r="F95" i="16" s="1"/>
  <c r="L94" i="16"/>
  <c r="I94" i="16"/>
  <c r="F94" i="16"/>
  <c r="E94" i="16"/>
  <c r="L93" i="16"/>
  <c r="I93" i="16"/>
  <c r="F93" i="16"/>
  <c r="E93" i="16"/>
  <c r="L92" i="16"/>
  <c r="I92" i="16"/>
  <c r="F92" i="16"/>
  <c r="E92" i="16"/>
  <c r="L91" i="16"/>
  <c r="I91" i="16"/>
  <c r="F91" i="16"/>
  <c r="E91" i="16"/>
  <c r="L89" i="16"/>
  <c r="I89" i="16"/>
  <c r="F89" i="16"/>
  <c r="E89" i="16"/>
  <c r="L88" i="16"/>
  <c r="I88" i="16"/>
  <c r="F88" i="16"/>
  <c r="E88" i="16"/>
  <c r="L87" i="16"/>
  <c r="I87" i="16"/>
  <c r="F87" i="16"/>
  <c r="E87" i="16"/>
  <c r="L86" i="16"/>
  <c r="I86" i="16"/>
  <c r="F86" i="16"/>
  <c r="E86" i="16"/>
  <c r="L85" i="16"/>
  <c r="I85" i="16"/>
  <c r="F85" i="16"/>
  <c r="E85" i="16"/>
  <c r="L82" i="16"/>
  <c r="I82" i="16"/>
  <c r="F82" i="16"/>
  <c r="E82" i="16"/>
  <c r="L81" i="16"/>
  <c r="I81" i="16"/>
  <c r="F81" i="16"/>
  <c r="E81" i="16"/>
  <c r="I80" i="16"/>
  <c r="L80" i="16" s="1"/>
  <c r="E80" i="16"/>
  <c r="F80" i="16" s="1"/>
  <c r="I79" i="16"/>
  <c r="L79" i="16" s="1"/>
  <c r="E79" i="16"/>
  <c r="F79" i="16" s="1"/>
  <c r="I77" i="16"/>
  <c r="E77" i="16"/>
  <c r="F77" i="16" s="1"/>
  <c r="L76" i="16"/>
  <c r="I76" i="16"/>
  <c r="F76" i="16"/>
  <c r="E76" i="16"/>
  <c r="I75" i="16"/>
  <c r="L75" i="16" s="1"/>
  <c r="E75" i="16"/>
  <c r="F75" i="16" s="1"/>
  <c r="L74" i="16"/>
  <c r="I74" i="16"/>
  <c r="F74" i="16"/>
  <c r="E74" i="16"/>
  <c r="I73" i="16"/>
  <c r="L73" i="16" s="1"/>
  <c r="E73" i="16"/>
  <c r="F73" i="16" s="1"/>
  <c r="I72" i="16"/>
  <c r="E72" i="16"/>
  <c r="F72" i="16" s="1"/>
  <c r="I71" i="16"/>
  <c r="E71" i="16"/>
  <c r="F71" i="16" s="1"/>
  <c r="L70" i="16"/>
  <c r="I70" i="16"/>
  <c r="F70" i="16"/>
  <c r="E70" i="16"/>
  <c r="I68" i="16"/>
  <c r="L68" i="16" s="1"/>
  <c r="E68" i="16"/>
  <c r="F68" i="16" s="1"/>
  <c r="L67" i="16"/>
  <c r="I67" i="16"/>
  <c r="F67" i="16"/>
  <c r="E67" i="16"/>
  <c r="I66" i="16"/>
  <c r="L66" i="16" s="1"/>
  <c r="E66" i="16"/>
  <c r="F66" i="16" s="1"/>
  <c r="L65" i="16"/>
  <c r="I65" i="16"/>
  <c r="F65" i="16"/>
  <c r="E65" i="16"/>
  <c r="I64" i="16"/>
  <c r="L64" i="16" s="1"/>
  <c r="E64" i="16"/>
  <c r="F64" i="16" s="1"/>
  <c r="L63" i="16"/>
  <c r="I63" i="16"/>
  <c r="F63" i="16"/>
  <c r="E63" i="16"/>
  <c r="I62" i="16"/>
  <c r="L62" i="16" s="1"/>
  <c r="E62" i="16"/>
  <c r="F62" i="16" s="1"/>
  <c r="L61" i="16"/>
  <c r="I61" i="16"/>
  <c r="F61" i="16"/>
  <c r="E61" i="16"/>
  <c r="I60" i="16"/>
  <c r="L60" i="16" s="1"/>
  <c r="E60" i="16"/>
  <c r="F60" i="16" s="1"/>
  <c r="L59" i="16"/>
  <c r="I59" i="16"/>
  <c r="F59" i="16"/>
  <c r="E59" i="16"/>
  <c r="L58" i="16"/>
  <c r="I58" i="16"/>
  <c r="F58" i="16"/>
  <c r="E58" i="16"/>
  <c r="L57" i="16"/>
  <c r="I57" i="16"/>
  <c r="F57" i="16"/>
  <c r="E57" i="16"/>
  <c r="I56" i="16"/>
  <c r="L56" i="16" s="1"/>
  <c r="E56" i="16"/>
  <c r="F56" i="16" s="1"/>
  <c r="I54" i="16"/>
  <c r="E54" i="16"/>
  <c r="F54" i="16" s="1"/>
  <c r="I53" i="16"/>
  <c r="E53" i="16"/>
  <c r="F53" i="16" s="1"/>
  <c r="I52" i="16"/>
  <c r="E52" i="16"/>
  <c r="F52" i="16" s="1"/>
  <c r="L51" i="16"/>
  <c r="I51" i="16"/>
  <c r="F51" i="16"/>
  <c r="E51" i="16"/>
  <c r="L50" i="16"/>
  <c r="I50" i="16"/>
  <c r="F50" i="16"/>
  <c r="E50" i="16"/>
  <c r="L48" i="16"/>
  <c r="I48" i="16"/>
  <c r="F48" i="16"/>
  <c r="E48" i="16"/>
  <c r="L47" i="16"/>
  <c r="I47" i="16"/>
  <c r="F47" i="16"/>
  <c r="E47" i="16"/>
  <c r="L46" i="16"/>
  <c r="I46" i="16"/>
  <c r="F46" i="16"/>
  <c r="E46" i="16"/>
  <c r="L45" i="16"/>
  <c r="I45" i="16"/>
  <c r="F45" i="16"/>
  <c r="E45" i="16"/>
  <c r="I43" i="16"/>
  <c r="L43" i="16" s="1"/>
  <c r="E43" i="16"/>
  <c r="F43" i="16" s="1"/>
  <c r="I42" i="16"/>
  <c r="E42" i="16"/>
  <c r="F42" i="16" s="1"/>
  <c r="I41" i="16"/>
  <c r="L41" i="16" s="1"/>
  <c r="E41" i="16"/>
  <c r="F41" i="16" s="1"/>
  <c r="I39" i="16"/>
  <c r="L39" i="16" s="1"/>
  <c r="E39" i="16"/>
  <c r="F39" i="16" s="1"/>
  <c r="L38" i="16"/>
  <c r="I38" i="16"/>
  <c r="F38" i="16"/>
  <c r="E38" i="16"/>
  <c r="L37" i="16"/>
  <c r="I37" i="16"/>
  <c r="F37" i="16"/>
  <c r="E37" i="16"/>
  <c r="L35" i="16"/>
  <c r="I35" i="16"/>
  <c r="F35" i="16"/>
  <c r="E35" i="16"/>
  <c r="I34" i="16"/>
  <c r="L34" i="16" s="1"/>
  <c r="E34" i="16"/>
  <c r="F34" i="16" s="1"/>
  <c r="I33" i="16"/>
  <c r="E33" i="16"/>
  <c r="F33" i="16" s="1"/>
  <c r="I32" i="16"/>
  <c r="E32" i="16"/>
  <c r="F32" i="16" s="1"/>
  <c r="L31" i="16"/>
  <c r="I31" i="16"/>
  <c r="F31" i="16"/>
  <c r="E31" i="16"/>
  <c r="L30" i="16"/>
  <c r="I30" i="16"/>
  <c r="F30" i="16"/>
  <c r="E30" i="16"/>
  <c r="L29" i="16"/>
  <c r="I29" i="16"/>
  <c r="F29" i="16"/>
  <c r="E29" i="16"/>
  <c r="L27" i="16"/>
  <c r="I27" i="16"/>
  <c r="F27" i="16"/>
  <c r="E27" i="16"/>
  <c r="I25" i="16"/>
  <c r="L25" i="16" s="1"/>
  <c r="E25" i="16"/>
  <c r="F25" i="16" s="1"/>
  <c r="L23" i="16"/>
  <c r="I23" i="16"/>
  <c r="F23" i="16"/>
  <c r="E23" i="16"/>
  <c r="L22" i="16"/>
  <c r="I22" i="16"/>
  <c r="F22" i="16"/>
  <c r="E22" i="16"/>
  <c r="L21" i="16"/>
  <c r="I21" i="16"/>
  <c r="F21" i="16"/>
  <c r="E21" i="16"/>
  <c r="I20" i="16"/>
  <c r="L20" i="16" s="1"/>
  <c r="E20" i="16"/>
  <c r="F20" i="16" s="1"/>
  <c r="I19" i="16"/>
  <c r="L19" i="16" s="1"/>
  <c r="E19" i="16"/>
  <c r="F19" i="16" s="1"/>
  <c r="L17" i="16"/>
  <c r="I17" i="16"/>
  <c r="F17" i="16"/>
  <c r="E17" i="16"/>
  <c r="I16" i="16"/>
  <c r="L16" i="16" s="1"/>
  <c r="E16" i="16"/>
  <c r="F16" i="16" s="1"/>
  <c r="L15" i="16"/>
  <c r="I15" i="16"/>
  <c r="F15" i="16"/>
  <c r="E15" i="16"/>
  <c r="L14" i="16"/>
  <c r="I14" i="16"/>
  <c r="F14" i="16"/>
  <c r="E14" i="16"/>
  <c r="L13" i="16"/>
  <c r="I13" i="16"/>
  <c r="F13" i="16"/>
  <c r="E13" i="16"/>
  <c r="A13" i="16"/>
  <c r="A14" i="16" s="1"/>
  <c r="A15" i="16" s="1"/>
  <c r="A16" i="16" s="1"/>
  <c r="A17" i="16" s="1"/>
  <c r="A19" i="16" s="1"/>
  <c r="A20" i="16" s="1"/>
  <c r="A21" i="16" s="1"/>
  <c r="A22" i="16" s="1"/>
  <c r="A23" i="16" s="1"/>
  <c r="A25" i="16" s="1"/>
  <c r="A27" i="16" s="1"/>
  <c r="A29" i="16" s="1"/>
  <c r="A30" i="16" s="1"/>
  <c r="A31" i="16" s="1"/>
  <c r="A32" i="16" s="1"/>
  <c r="A33" i="16" s="1"/>
  <c r="A34" i="16" s="1"/>
  <c r="A35" i="16" s="1"/>
  <c r="A37" i="16" s="1"/>
  <c r="A38" i="16" s="1"/>
  <c r="A39" i="16" s="1"/>
  <c r="A41" i="16" s="1"/>
  <c r="A42" i="16" s="1"/>
  <c r="A43" i="16" s="1"/>
  <c r="A45" i="16" s="1"/>
  <c r="A46" i="16" s="1"/>
  <c r="A47" i="16" s="1"/>
  <c r="A48" i="16" s="1"/>
  <c r="A50" i="16" s="1"/>
  <c r="A51" i="16" s="1"/>
  <c r="A52" i="16" s="1"/>
  <c r="A53" i="16" s="1"/>
  <c r="A54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70" i="16" s="1"/>
  <c r="A71" i="16" s="1"/>
  <c r="A72" i="16" s="1"/>
  <c r="A73" i="16" s="1"/>
  <c r="A74" i="16" s="1"/>
  <c r="A76" i="16" s="1"/>
  <c r="A77" i="16" s="1"/>
  <c r="A79" i="16" s="1"/>
  <c r="A80" i="16" s="1"/>
  <c r="A81" i="16" s="1"/>
  <c r="A82" i="16" s="1"/>
  <c r="A85" i="16" s="1"/>
  <c r="A86" i="16" s="1"/>
  <c r="A87" i="16" s="1"/>
  <c r="A88" i="16" s="1"/>
  <c r="A89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75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40" i="16" s="1"/>
  <c r="A138" i="16" s="1"/>
  <c r="A139" i="16" s="1"/>
  <c r="A136" i="16" s="1"/>
  <c r="A141" i="16" s="1"/>
  <c r="A142" i="16" s="1"/>
  <c r="A143" i="16" s="1"/>
  <c r="A144" i="16" s="1"/>
  <c r="A145" i="16" s="1"/>
  <c r="A146" i="16" s="1"/>
  <c r="A148" i="16" s="1"/>
  <c r="A149" i="16" s="1"/>
  <c r="A150" i="16" s="1"/>
  <c r="A151" i="16" s="1"/>
  <c r="A153" i="16" s="1"/>
  <c r="A154" i="16" s="1"/>
  <c r="A155" i="16" s="1"/>
  <c r="A157" i="16" s="1"/>
  <c r="A159" i="16" s="1"/>
  <c r="A161" i="16" s="1"/>
  <c r="A162" i="16" s="1"/>
  <c r="I11" i="16"/>
  <c r="L11" i="16" s="1"/>
  <c r="E11" i="16"/>
  <c r="F11" i="16" s="1"/>
  <c r="G171" i="15"/>
  <c r="G173" i="15" s="1"/>
  <c r="G175" i="15" s="1"/>
  <c r="M163" i="15"/>
  <c r="L163" i="15"/>
  <c r="K163" i="15"/>
  <c r="J163" i="15"/>
  <c r="I162" i="15"/>
  <c r="N162" i="15" s="1"/>
  <c r="E162" i="15"/>
  <c r="F162" i="15" s="1"/>
  <c r="I161" i="15"/>
  <c r="N161" i="15" s="1"/>
  <c r="E161" i="15"/>
  <c r="F161" i="15" s="1"/>
  <c r="I159" i="15"/>
  <c r="N159" i="15" s="1"/>
  <c r="E159" i="15"/>
  <c r="F159" i="15" s="1"/>
  <c r="I157" i="15"/>
  <c r="N157" i="15" s="1"/>
  <c r="E157" i="15"/>
  <c r="F157" i="15" s="1"/>
  <c r="I155" i="15"/>
  <c r="N155" i="15" s="1"/>
  <c r="E155" i="15"/>
  <c r="F155" i="15" s="1"/>
  <c r="I154" i="15"/>
  <c r="N154" i="15" s="1"/>
  <c r="E154" i="15"/>
  <c r="F154" i="15" s="1"/>
  <c r="I153" i="15"/>
  <c r="N153" i="15" s="1"/>
  <c r="E153" i="15"/>
  <c r="F153" i="15" s="1"/>
  <c r="I151" i="15"/>
  <c r="N151" i="15" s="1"/>
  <c r="E151" i="15"/>
  <c r="F151" i="15" s="1"/>
  <c r="I150" i="15"/>
  <c r="N150" i="15" s="1"/>
  <c r="E150" i="15"/>
  <c r="F150" i="15" s="1"/>
  <c r="I149" i="15"/>
  <c r="N149" i="15" s="1"/>
  <c r="E149" i="15"/>
  <c r="F149" i="15" s="1"/>
  <c r="I148" i="15"/>
  <c r="N148" i="15" s="1"/>
  <c r="E148" i="15"/>
  <c r="F148" i="15" s="1"/>
  <c r="I146" i="15"/>
  <c r="N146" i="15" s="1"/>
  <c r="E146" i="15"/>
  <c r="F146" i="15" s="1"/>
  <c r="I145" i="15"/>
  <c r="N145" i="15" s="1"/>
  <c r="E145" i="15"/>
  <c r="F145" i="15" s="1"/>
  <c r="I144" i="15"/>
  <c r="N144" i="15" s="1"/>
  <c r="E144" i="15"/>
  <c r="F144" i="15" s="1"/>
  <c r="I143" i="15"/>
  <c r="E143" i="15"/>
  <c r="F143" i="15" s="1"/>
  <c r="I142" i="15"/>
  <c r="N142" i="15" s="1"/>
  <c r="E142" i="15"/>
  <c r="F142" i="15" s="1"/>
  <c r="I141" i="15"/>
  <c r="E141" i="15"/>
  <c r="F141" i="15" s="1"/>
  <c r="I140" i="15"/>
  <c r="N140" i="15" s="1"/>
  <c r="E140" i="15"/>
  <c r="F140" i="15" s="1"/>
  <c r="I139" i="15"/>
  <c r="E139" i="15"/>
  <c r="F139" i="15" s="1"/>
  <c r="I138" i="15"/>
  <c r="N138" i="15" s="1"/>
  <c r="E138" i="15"/>
  <c r="F138" i="15" s="1"/>
  <c r="I136" i="15"/>
  <c r="N136" i="15" s="1"/>
  <c r="E136" i="15"/>
  <c r="F136" i="15" s="1"/>
  <c r="I135" i="15"/>
  <c r="N135" i="15" s="1"/>
  <c r="E135" i="15"/>
  <c r="F135" i="15" s="1"/>
  <c r="I134" i="15"/>
  <c r="E134" i="15"/>
  <c r="F134" i="15" s="1"/>
  <c r="I133" i="15"/>
  <c r="N133" i="15" s="1"/>
  <c r="E133" i="15"/>
  <c r="F133" i="15" s="1"/>
  <c r="I132" i="15"/>
  <c r="E132" i="15"/>
  <c r="F132" i="15" s="1"/>
  <c r="I131" i="15"/>
  <c r="N131" i="15" s="1"/>
  <c r="E131" i="15"/>
  <c r="F131" i="15" s="1"/>
  <c r="I130" i="15"/>
  <c r="E130" i="15"/>
  <c r="F130" i="15" s="1"/>
  <c r="I129" i="15"/>
  <c r="N129" i="15" s="1"/>
  <c r="E129" i="15"/>
  <c r="F129" i="15" s="1"/>
  <c r="I128" i="15"/>
  <c r="E128" i="15"/>
  <c r="F128" i="15" s="1"/>
  <c r="I127" i="15"/>
  <c r="E127" i="15"/>
  <c r="F127" i="15" s="1"/>
  <c r="I126" i="15"/>
  <c r="E126" i="15"/>
  <c r="F126" i="15" s="1"/>
  <c r="I125" i="15"/>
  <c r="N125" i="15" s="1"/>
  <c r="E125" i="15"/>
  <c r="F125" i="15" s="1"/>
  <c r="I124" i="15"/>
  <c r="N124" i="15" s="1"/>
  <c r="E124" i="15"/>
  <c r="F124" i="15" s="1"/>
  <c r="I123" i="15"/>
  <c r="N123" i="15" s="1"/>
  <c r="E123" i="15"/>
  <c r="F123" i="15" s="1"/>
  <c r="I122" i="15"/>
  <c r="E122" i="15"/>
  <c r="F122" i="15" s="1"/>
  <c r="I121" i="15"/>
  <c r="E121" i="15"/>
  <c r="F121" i="15" s="1"/>
  <c r="I120" i="15"/>
  <c r="N120" i="15" s="1"/>
  <c r="E120" i="15"/>
  <c r="F120" i="15" s="1"/>
  <c r="I119" i="15"/>
  <c r="N119" i="15" s="1"/>
  <c r="E119" i="15"/>
  <c r="F119" i="15" s="1"/>
  <c r="I118" i="15"/>
  <c r="N118" i="15" s="1"/>
  <c r="E118" i="15"/>
  <c r="F118" i="15" s="1"/>
  <c r="I117" i="15"/>
  <c r="E117" i="15"/>
  <c r="F117" i="15" s="1"/>
  <c r="I116" i="15"/>
  <c r="E116" i="15"/>
  <c r="F116" i="15" s="1"/>
  <c r="I115" i="15"/>
  <c r="E115" i="15"/>
  <c r="F115" i="15" s="1"/>
  <c r="I114" i="15"/>
  <c r="N114" i="15" s="1"/>
  <c r="E114" i="15"/>
  <c r="F114" i="15" s="1"/>
  <c r="I112" i="15"/>
  <c r="N112" i="15" s="1"/>
  <c r="E112" i="15"/>
  <c r="F112" i="15" s="1"/>
  <c r="I111" i="15"/>
  <c r="N111" i="15" s="1"/>
  <c r="E111" i="15"/>
  <c r="F111" i="15" s="1"/>
  <c r="I110" i="15"/>
  <c r="N110" i="15" s="1"/>
  <c r="E110" i="15"/>
  <c r="F110" i="15" s="1"/>
  <c r="I109" i="15"/>
  <c r="N109" i="15" s="1"/>
  <c r="E109" i="15"/>
  <c r="F109" i="15" s="1"/>
  <c r="I108" i="15"/>
  <c r="N108" i="15" s="1"/>
  <c r="E108" i="15"/>
  <c r="F108" i="15" s="1"/>
  <c r="I107" i="15"/>
  <c r="N107" i="15" s="1"/>
  <c r="E107" i="15"/>
  <c r="F107" i="15" s="1"/>
  <c r="I106" i="15"/>
  <c r="E106" i="15"/>
  <c r="F106" i="15" s="1"/>
  <c r="I105" i="15"/>
  <c r="N105" i="15" s="1"/>
  <c r="E105" i="15"/>
  <c r="F105" i="15" s="1"/>
  <c r="I104" i="15"/>
  <c r="N104" i="15" s="1"/>
  <c r="E104" i="15"/>
  <c r="F104" i="15" s="1"/>
  <c r="I103" i="15"/>
  <c r="N103" i="15" s="1"/>
  <c r="E103" i="15"/>
  <c r="F103" i="15" s="1"/>
  <c r="I102" i="15"/>
  <c r="N102" i="15" s="1"/>
  <c r="E102" i="15"/>
  <c r="F102" i="15" s="1"/>
  <c r="I101" i="15"/>
  <c r="N101" i="15" s="1"/>
  <c r="E101" i="15"/>
  <c r="F101" i="15" s="1"/>
  <c r="I100" i="15"/>
  <c r="N100" i="15" s="1"/>
  <c r="E100" i="15"/>
  <c r="F100" i="15" s="1"/>
  <c r="I99" i="15"/>
  <c r="N99" i="15" s="1"/>
  <c r="E99" i="15"/>
  <c r="F99" i="15" s="1"/>
  <c r="I98" i="15"/>
  <c r="N98" i="15" s="1"/>
  <c r="E98" i="15"/>
  <c r="F98" i="15" s="1"/>
  <c r="I97" i="15"/>
  <c r="E97" i="15"/>
  <c r="F97" i="15" s="1"/>
  <c r="I96" i="15"/>
  <c r="N96" i="15" s="1"/>
  <c r="E96" i="15"/>
  <c r="F96" i="15" s="1"/>
  <c r="I95" i="15"/>
  <c r="N95" i="15" s="1"/>
  <c r="E95" i="15"/>
  <c r="F95" i="15" s="1"/>
  <c r="I94" i="15"/>
  <c r="N94" i="15" s="1"/>
  <c r="E94" i="15"/>
  <c r="F94" i="15" s="1"/>
  <c r="I93" i="15"/>
  <c r="N93" i="15" s="1"/>
  <c r="E93" i="15"/>
  <c r="F93" i="15" s="1"/>
  <c r="I92" i="15"/>
  <c r="E92" i="15"/>
  <c r="F92" i="15" s="1"/>
  <c r="I91" i="15"/>
  <c r="E91" i="15"/>
  <c r="F91" i="15" s="1"/>
  <c r="I90" i="15"/>
  <c r="N90" i="15" s="1"/>
  <c r="E90" i="15"/>
  <c r="F90" i="15" s="1"/>
  <c r="I88" i="15"/>
  <c r="N88" i="15" s="1"/>
  <c r="E88" i="15"/>
  <c r="F88" i="15" s="1"/>
  <c r="I87" i="15"/>
  <c r="N87" i="15" s="1"/>
  <c r="E87" i="15"/>
  <c r="F87" i="15" s="1"/>
  <c r="I86" i="15"/>
  <c r="N86" i="15" s="1"/>
  <c r="E86" i="15"/>
  <c r="F86" i="15" s="1"/>
  <c r="I85" i="15"/>
  <c r="N85" i="15" s="1"/>
  <c r="E85" i="15"/>
  <c r="F85" i="15" s="1"/>
  <c r="I84" i="15"/>
  <c r="N84" i="15" s="1"/>
  <c r="E84" i="15"/>
  <c r="F84" i="15" s="1"/>
  <c r="I81" i="15"/>
  <c r="N81" i="15" s="1"/>
  <c r="E81" i="15"/>
  <c r="F81" i="15" s="1"/>
  <c r="I80" i="15"/>
  <c r="N80" i="15" s="1"/>
  <c r="E80" i="15"/>
  <c r="F80" i="15" s="1"/>
  <c r="I79" i="15"/>
  <c r="N79" i="15" s="1"/>
  <c r="E79" i="15"/>
  <c r="F79" i="15" s="1"/>
  <c r="I78" i="15"/>
  <c r="N78" i="15" s="1"/>
  <c r="E78" i="15"/>
  <c r="F78" i="15" s="1"/>
  <c r="I76" i="15"/>
  <c r="E76" i="15"/>
  <c r="F76" i="15" s="1"/>
  <c r="I75" i="15"/>
  <c r="N75" i="15" s="1"/>
  <c r="E75" i="15"/>
  <c r="F75" i="15" s="1"/>
  <c r="I74" i="15"/>
  <c r="N74" i="15" s="1"/>
  <c r="E74" i="15"/>
  <c r="F74" i="15" s="1"/>
  <c r="I73" i="15"/>
  <c r="N73" i="15" s="1"/>
  <c r="E73" i="15"/>
  <c r="F73" i="15" s="1"/>
  <c r="I72" i="15"/>
  <c r="N72" i="15" s="1"/>
  <c r="E72" i="15"/>
  <c r="F72" i="15" s="1"/>
  <c r="I71" i="15"/>
  <c r="N71" i="15" s="1"/>
  <c r="E71" i="15"/>
  <c r="F71" i="15" s="1"/>
  <c r="I70" i="15"/>
  <c r="N70" i="15" s="1"/>
  <c r="E70" i="15"/>
  <c r="F70" i="15" s="1"/>
  <c r="I68" i="15"/>
  <c r="N68" i="15" s="1"/>
  <c r="E68" i="15"/>
  <c r="F68" i="15" s="1"/>
  <c r="I67" i="15"/>
  <c r="N67" i="15" s="1"/>
  <c r="E67" i="15"/>
  <c r="F67" i="15" s="1"/>
  <c r="I66" i="15"/>
  <c r="N66" i="15" s="1"/>
  <c r="E66" i="15"/>
  <c r="F66" i="15" s="1"/>
  <c r="I65" i="15"/>
  <c r="N65" i="15" s="1"/>
  <c r="E65" i="15"/>
  <c r="F65" i="15" s="1"/>
  <c r="I64" i="15"/>
  <c r="N64" i="15" s="1"/>
  <c r="E64" i="15"/>
  <c r="F64" i="15" s="1"/>
  <c r="I63" i="15"/>
  <c r="N63" i="15" s="1"/>
  <c r="E63" i="15"/>
  <c r="F63" i="15" s="1"/>
  <c r="I62" i="15"/>
  <c r="N62" i="15" s="1"/>
  <c r="E62" i="15"/>
  <c r="F62" i="15" s="1"/>
  <c r="N61" i="15"/>
  <c r="I61" i="15"/>
  <c r="F61" i="15"/>
  <c r="E61" i="15"/>
  <c r="I60" i="15"/>
  <c r="N60" i="15" s="1"/>
  <c r="E60" i="15"/>
  <c r="F60" i="15" s="1"/>
  <c r="N59" i="15"/>
  <c r="I59" i="15"/>
  <c r="F59" i="15"/>
  <c r="E59" i="15"/>
  <c r="N58" i="15"/>
  <c r="I58" i="15"/>
  <c r="F58" i="15"/>
  <c r="E58" i="15"/>
  <c r="N57" i="15"/>
  <c r="I57" i="15"/>
  <c r="F57" i="15"/>
  <c r="E57" i="15"/>
  <c r="I56" i="15"/>
  <c r="N56" i="15" s="1"/>
  <c r="E56" i="15"/>
  <c r="F56" i="15" s="1"/>
  <c r="N54" i="15"/>
  <c r="I54" i="15"/>
  <c r="F54" i="15"/>
  <c r="E54" i="15"/>
  <c r="N53" i="15"/>
  <c r="I53" i="15"/>
  <c r="F53" i="15"/>
  <c r="E53" i="15"/>
  <c r="N52" i="15"/>
  <c r="I52" i="15"/>
  <c r="F52" i="15"/>
  <c r="E52" i="15"/>
  <c r="I51" i="15"/>
  <c r="N51" i="15" s="1"/>
  <c r="E51" i="15"/>
  <c r="F51" i="15" s="1"/>
  <c r="I50" i="15"/>
  <c r="N50" i="15" s="1"/>
  <c r="E50" i="15"/>
  <c r="F50" i="15" s="1"/>
  <c r="I48" i="15"/>
  <c r="E48" i="15"/>
  <c r="F48" i="15" s="1"/>
  <c r="I47" i="15"/>
  <c r="E47" i="15"/>
  <c r="F47" i="15" s="1"/>
  <c r="I46" i="15"/>
  <c r="E46" i="15"/>
  <c r="F46" i="15" s="1"/>
  <c r="I45" i="15"/>
  <c r="N45" i="15" s="1"/>
  <c r="E45" i="15"/>
  <c r="F45" i="15" s="1"/>
  <c r="N43" i="15"/>
  <c r="I43" i="15"/>
  <c r="F43" i="15"/>
  <c r="E43" i="15"/>
  <c r="N42" i="15"/>
  <c r="I42" i="15"/>
  <c r="F42" i="15"/>
  <c r="E42" i="15"/>
  <c r="N41" i="15"/>
  <c r="I41" i="15"/>
  <c r="F41" i="15"/>
  <c r="E41" i="15"/>
  <c r="N39" i="15"/>
  <c r="I39" i="15"/>
  <c r="F39" i="15"/>
  <c r="E39" i="15"/>
  <c r="I38" i="15"/>
  <c r="N38" i="15" s="1"/>
  <c r="E38" i="15"/>
  <c r="F38" i="15" s="1"/>
  <c r="I37" i="15"/>
  <c r="N37" i="15" s="1"/>
  <c r="E37" i="15"/>
  <c r="F37" i="15" s="1"/>
  <c r="I35" i="15"/>
  <c r="E35" i="15"/>
  <c r="F35" i="15" s="1"/>
  <c r="N34" i="15"/>
  <c r="I34" i="15"/>
  <c r="F34" i="15"/>
  <c r="E34" i="15"/>
  <c r="N33" i="15"/>
  <c r="I33" i="15"/>
  <c r="F33" i="15"/>
  <c r="E33" i="15"/>
  <c r="N32" i="15"/>
  <c r="I32" i="15"/>
  <c r="F32" i="15"/>
  <c r="E32" i="15"/>
  <c r="I31" i="15"/>
  <c r="N31" i="15" s="1"/>
  <c r="E31" i="15"/>
  <c r="F31" i="15" s="1"/>
  <c r="I30" i="15"/>
  <c r="N30" i="15" s="1"/>
  <c r="E30" i="15"/>
  <c r="F30" i="15" s="1"/>
  <c r="I29" i="15"/>
  <c r="E29" i="15"/>
  <c r="F29" i="15" s="1"/>
  <c r="I27" i="15"/>
  <c r="E27" i="15"/>
  <c r="F27" i="15" s="1"/>
  <c r="N25" i="15"/>
  <c r="I25" i="15"/>
  <c r="F25" i="15"/>
  <c r="E25" i="15"/>
  <c r="I23" i="15"/>
  <c r="N23" i="15" s="1"/>
  <c r="E23" i="15"/>
  <c r="F23" i="15" s="1"/>
  <c r="I22" i="15"/>
  <c r="N22" i="15" s="1"/>
  <c r="E22" i="15"/>
  <c r="F22" i="15" s="1"/>
  <c r="I21" i="15"/>
  <c r="E21" i="15"/>
  <c r="F21" i="15" s="1"/>
  <c r="N20" i="15"/>
  <c r="I20" i="15"/>
  <c r="F20" i="15"/>
  <c r="E20" i="15"/>
  <c r="N19" i="15"/>
  <c r="I19" i="15"/>
  <c r="F19" i="15"/>
  <c r="E19" i="15"/>
  <c r="I17" i="15"/>
  <c r="N17" i="15" s="1"/>
  <c r="E17" i="15"/>
  <c r="F17" i="15" s="1"/>
  <c r="N16" i="15"/>
  <c r="I16" i="15"/>
  <c r="F16" i="15"/>
  <c r="E16" i="15"/>
  <c r="I15" i="15"/>
  <c r="N15" i="15" s="1"/>
  <c r="E15" i="15"/>
  <c r="F15" i="15" s="1"/>
  <c r="I14" i="15"/>
  <c r="N14" i="15" s="1"/>
  <c r="E14" i="15"/>
  <c r="F14" i="15" s="1"/>
  <c r="I13" i="15"/>
  <c r="N13" i="15" s="1"/>
  <c r="E13" i="15"/>
  <c r="F13" i="15" s="1"/>
  <c r="A13" i="15"/>
  <c r="A14" i="15" s="1"/>
  <c r="A15" i="15" s="1"/>
  <c r="A16" i="15" s="1"/>
  <c r="A17" i="15" s="1"/>
  <c r="A19" i="15" s="1"/>
  <c r="A20" i="15" s="1"/>
  <c r="A21" i="15" s="1"/>
  <c r="A22" i="15" s="1"/>
  <c r="A23" i="15" s="1"/>
  <c r="A25" i="15" s="1"/>
  <c r="A27" i="15" s="1"/>
  <c r="A29" i="15" s="1"/>
  <c r="A30" i="15" s="1"/>
  <c r="A31" i="15" s="1"/>
  <c r="A32" i="15" s="1"/>
  <c r="A33" i="15" s="1"/>
  <c r="A34" i="15" s="1"/>
  <c r="A35" i="15" s="1"/>
  <c r="A37" i="15" s="1"/>
  <c r="A38" i="15" s="1"/>
  <c r="A39" i="15" s="1"/>
  <c r="A41" i="15" s="1"/>
  <c r="A42" i="15" s="1"/>
  <c r="A43" i="15" s="1"/>
  <c r="A45" i="15" s="1"/>
  <c r="A46" i="15" s="1"/>
  <c r="A47" i="15" s="1"/>
  <c r="A48" i="15" s="1"/>
  <c r="A50" i="15" s="1"/>
  <c r="A51" i="15" s="1"/>
  <c r="A52" i="15" s="1"/>
  <c r="A53" i="15" s="1"/>
  <c r="A54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70" i="15" s="1"/>
  <c r="A71" i="15" s="1"/>
  <c r="A72" i="15" s="1"/>
  <c r="A73" i="15" s="1"/>
  <c r="A74" i="15" s="1"/>
  <c r="A75" i="15" s="1"/>
  <c r="A76" i="15" s="1"/>
  <c r="A78" i="15" s="1"/>
  <c r="A79" i="15" s="1"/>
  <c r="A80" i="15" s="1"/>
  <c r="A81" i="15" s="1"/>
  <c r="A84" i="15" s="1"/>
  <c r="A85" i="15" s="1"/>
  <c r="A86" i="15" s="1"/>
  <c r="A87" i="15" s="1"/>
  <c r="A88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8" i="15" s="1"/>
  <c r="A149" i="15" s="1"/>
  <c r="A150" i="15" s="1"/>
  <c r="A151" i="15" s="1"/>
  <c r="A153" i="15" s="1"/>
  <c r="A154" i="15" s="1"/>
  <c r="A155" i="15" s="1"/>
  <c r="A157" i="15" s="1"/>
  <c r="A159" i="15" s="1"/>
  <c r="A161" i="15" s="1"/>
  <c r="A162" i="15" s="1"/>
  <c r="I11" i="15"/>
  <c r="E11" i="15"/>
  <c r="F11" i="15" s="1"/>
  <c r="K164" i="14"/>
  <c r="J164" i="14"/>
  <c r="I163" i="14"/>
  <c r="L163" i="14" s="1"/>
  <c r="E163" i="14"/>
  <c r="F163" i="14" s="1"/>
  <c r="I162" i="14"/>
  <c r="L162" i="14" s="1"/>
  <c r="E162" i="14"/>
  <c r="F162" i="14" s="1"/>
  <c r="I160" i="14"/>
  <c r="L160" i="14" s="1"/>
  <c r="E160" i="14"/>
  <c r="F160" i="14" s="1"/>
  <c r="I158" i="14"/>
  <c r="L158" i="14" s="1"/>
  <c r="E158" i="14"/>
  <c r="F158" i="14" s="1"/>
  <c r="I156" i="14"/>
  <c r="L156" i="14" s="1"/>
  <c r="E156" i="14"/>
  <c r="F156" i="14" s="1"/>
  <c r="I155" i="14"/>
  <c r="L155" i="14" s="1"/>
  <c r="E155" i="14"/>
  <c r="F155" i="14" s="1"/>
  <c r="I154" i="14"/>
  <c r="E154" i="14"/>
  <c r="F154" i="14" s="1"/>
  <c r="I152" i="14"/>
  <c r="E152" i="14"/>
  <c r="F152" i="14" s="1"/>
  <c r="I151" i="14"/>
  <c r="L151" i="14" s="1"/>
  <c r="E151" i="14"/>
  <c r="F151" i="14" s="1"/>
  <c r="I150" i="14"/>
  <c r="L150" i="14" s="1"/>
  <c r="E150" i="14"/>
  <c r="F150" i="14" s="1"/>
  <c r="I149" i="14"/>
  <c r="L149" i="14" s="1"/>
  <c r="E149" i="14"/>
  <c r="F149" i="14" s="1"/>
  <c r="I147" i="14"/>
  <c r="E147" i="14"/>
  <c r="F147" i="14" s="1"/>
  <c r="I146" i="14"/>
  <c r="L146" i="14" s="1"/>
  <c r="E146" i="14"/>
  <c r="F146" i="14" s="1"/>
  <c r="I145" i="14"/>
  <c r="L145" i="14" s="1"/>
  <c r="E145" i="14"/>
  <c r="F145" i="14" s="1"/>
  <c r="I144" i="14"/>
  <c r="L144" i="14" s="1"/>
  <c r="E144" i="14"/>
  <c r="F144" i="14" s="1"/>
  <c r="I143" i="14"/>
  <c r="E143" i="14"/>
  <c r="F143" i="14" s="1"/>
  <c r="I142" i="14"/>
  <c r="L142" i="14" s="1"/>
  <c r="E142" i="14"/>
  <c r="F142" i="14" s="1"/>
  <c r="I141" i="14"/>
  <c r="E141" i="14"/>
  <c r="F141" i="14" s="1"/>
  <c r="I140" i="14"/>
  <c r="L140" i="14" s="1"/>
  <c r="E140" i="14"/>
  <c r="F140" i="14" s="1"/>
  <c r="I139" i="14"/>
  <c r="L139" i="14" s="1"/>
  <c r="E139" i="14"/>
  <c r="F139" i="14" s="1"/>
  <c r="L138" i="14"/>
  <c r="I137" i="14"/>
  <c r="L137" i="14" s="1"/>
  <c r="E137" i="14"/>
  <c r="F137" i="14" s="1"/>
  <c r="L136" i="14"/>
  <c r="I136" i="14"/>
  <c r="F136" i="14"/>
  <c r="E136" i="14"/>
  <c r="I135" i="14"/>
  <c r="E135" i="14"/>
  <c r="F135" i="14" s="1"/>
  <c r="L134" i="14"/>
  <c r="I134" i="14"/>
  <c r="F134" i="14"/>
  <c r="E134" i="14"/>
  <c r="I133" i="14"/>
  <c r="E133" i="14"/>
  <c r="F133" i="14" s="1"/>
  <c r="L132" i="14"/>
  <c r="I132" i="14"/>
  <c r="F132" i="14"/>
  <c r="E132" i="14"/>
  <c r="I131" i="14"/>
  <c r="E131" i="14"/>
  <c r="F131" i="14" s="1"/>
  <c r="L130" i="14"/>
  <c r="I130" i="14"/>
  <c r="F130" i="14"/>
  <c r="E130" i="14"/>
  <c r="I129" i="14"/>
  <c r="E129" i="14"/>
  <c r="F129" i="14" s="1"/>
  <c r="I128" i="14"/>
  <c r="E128" i="14"/>
  <c r="F128" i="14" s="1"/>
  <c r="L127" i="14"/>
  <c r="I127" i="14"/>
  <c r="F127" i="14"/>
  <c r="E127" i="14"/>
  <c r="I126" i="14"/>
  <c r="L126" i="14" s="1"/>
  <c r="E126" i="14"/>
  <c r="F126" i="14" s="1"/>
  <c r="I125" i="14"/>
  <c r="E125" i="14"/>
  <c r="F125" i="14" s="1"/>
  <c r="I124" i="14"/>
  <c r="E124" i="14"/>
  <c r="F124" i="14" s="1"/>
  <c r="I123" i="14"/>
  <c r="E123" i="14"/>
  <c r="F123" i="14" s="1"/>
  <c r="L122" i="14"/>
  <c r="I122" i="14"/>
  <c r="F122" i="14"/>
  <c r="E122" i="14"/>
  <c r="I121" i="14"/>
  <c r="E121" i="14"/>
  <c r="F121" i="14" s="1"/>
  <c r="I120" i="14"/>
  <c r="E120" i="14"/>
  <c r="F120" i="14" s="1"/>
  <c r="I119" i="14"/>
  <c r="E119" i="14"/>
  <c r="F119" i="14" s="1"/>
  <c r="L118" i="14"/>
  <c r="I118" i="14"/>
  <c r="F118" i="14"/>
  <c r="E118" i="14"/>
  <c r="L117" i="14"/>
  <c r="I117" i="14"/>
  <c r="F117" i="14"/>
  <c r="E117" i="14"/>
  <c r="I116" i="14"/>
  <c r="E116" i="14"/>
  <c r="F116" i="14" s="1"/>
  <c r="I115" i="14"/>
  <c r="L115" i="14" s="1"/>
  <c r="E115" i="14"/>
  <c r="F115" i="14" s="1"/>
  <c r="I113" i="14"/>
  <c r="L113" i="14" s="1"/>
  <c r="E113" i="14"/>
  <c r="F113" i="14" s="1"/>
  <c r="I112" i="14"/>
  <c r="E112" i="14"/>
  <c r="F112" i="14" s="1"/>
  <c r="I111" i="14"/>
  <c r="E111" i="14"/>
  <c r="F111" i="14" s="1"/>
  <c r="L110" i="14"/>
  <c r="I110" i="14"/>
  <c r="F110" i="14"/>
  <c r="E110" i="14"/>
  <c r="I109" i="14"/>
  <c r="L109" i="14" s="1"/>
  <c r="E109" i="14"/>
  <c r="F109" i="14" s="1"/>
  <c r="L108" i="14"/>
  <c r="I108" i="14"/>
  <c r="F108" i="14"/>
  <c r="E108" i="14"/>
  <c r="I107" i="14"/>
  <c r="E107" i="14"/>
  <c r="F107" i="14" s="1"/>
  <c r="I106" i="14"/>
  <c r="L106" i="14" s="1"/>
  <c r="E106" i="14"/>
  <c r="F106" i="14" s="1"/>
  <c r="I105" i="14"/>
  <c r="E105" i="14"/>
  <c r="F105" i="14" s="1"/>
  <c r="I104" i="14"/>
  <c r="L104" i="14" s="1"/>
  <c r="E104" i="14"/>
  <c r="F104" i="14" s="1"/>
  <c r="I103" i="14"/>
  <c r="E103" i="14"/>
  <c r="F103" i="14" s="1"/>
  <c r="I102" i="14"/>
  <c r="E102" i="14"/>
  <c r="F102" i="14" s="1"/>
  <c r="I101" i="14"/>
  <c r="E101" i="14"/>
  <c r="F101" i="14" s="1"/>
  <c r="I100" i="14"/>
  <c r="L100" i="14" s="1"/>
  <c r="E100" i="14"/>
  <c r="F100" i="14" s="1"/>
  <c r="I99" i="14"/>
  <c r="E99" i="14"/>
  <c r="F99" i="14" s="1"/>
  <c r="L98" i="14"/>
  <c r="I98" i="14"/>
  <c r="F98" i="14"/>
  <c r="E98" i="14"/>
  <c r="I97" i="14"/>
  <c r="L97" i="14" s="1"/>
  <c r="E97" i="14"/>
  <c r="F97" i="14" s="1"/>
  <c r="I96" i="14"/>
  <c r="E96" i="14"/>
  <c r="F96" i="14" s="1"/>
  <c r="I95" i="14"/>
  <c r="E95" i="14"/>
  <c r="F95" i="14" s="1"/>
  <c r="L94" i="14"/>
  <c r="I94" i="14"/>
  <c r="F94" i="14"/>
  <c r="E94" i="14"/>
  <c r="I93" i="14"/>
  <c r="E93" i="14"/>
  <c r="F93" i="14" s="1"/>
  <c r="L92" i="14"/>
  <c r="I92" i="14"/>
  <c r="F92" i="14"/>
  <c r="E92" i="14"/>
  <c r="L91" i="14"/>
  <c r="I91" i="14"/>
  <c r="F91" i="14"/>
  <c r="E91" i="14"/>
  <c r="L89" i="14"/>
  <c r="I89" i="14"/>
  <c r="F89" i="14"/>
  <c r="E89" i="14"/>
  <c r="L88" i="14"/>
  <c r="I88" i="14"/>
  <c r="F88" i="14"/>
  <c r="E88" i="14"/>
  <c r="L87" i="14"/>
  <c r="I87" i="14"/>
  <c r="F87" i="14"/>
  <c r="E87" i="14"/>
  <c r="I86" i="14"/>
  <c r="E86" i="14"/>
  <c r="F86" i="14" s="1"/>
  <c r="I85" i="14"/>
  <c r="E85" i="14"/>
  <c r="F85" i="14" s="1"/>
  <c r="I84" i="14"/>
  <c r="L84" i="14" s="1"/>
  <c r="E84" i="14"/>
  <c r="F84" i="14" s="1"/>
  <c r="I81" i="14"/>
  <c r="L81" i="14" s="1"/>
  <c r="E81" i="14"/>
  <c r="F81" i="14" s="1"/>
  <c r="L80" i="14"/>
  <c r="I80" i="14"/>
  <c r="F80" i="14"/>
  <c r="E80" i="14"/>
  <c r="I79" i="14"/>
  <c r="E79" i="14"/>
  <c r="F79" i="14" s="1"/>
  <c r="I78" i="14"/>
  <c r="L78" i="14" s="1"/>
  <c r="E78" i="14"/>
  <c r="F78" i="14" s="1"/>
  <c r="I76" i="14"/>
  <c r="E76" i="14"/>
  <c r="F76" i="14" s="1"/>
  <c r="L75" i="14"/>
  <c r="I75" i="14"/>
  <c r="F75" i="14"/>
  <c r="E75" i="14"/>
  <c r="I74" i="14"/>
  <c r="E74" i="14"/>
  <c r="F74" i="14" s="1"/>
  <c r="I73" i="14"/>
  <c r="E73" i="14"/>
  <c r="F73" i="14" s="1"/>
  <c r="I72" i="14"/>
  <c r="E72" i="14"/>
  <c r="F72" i="14" s="1"/>
  <c r="L71" i="14"/>
  <c r="I71" i="14"/>
  <c r="F71" i="14"/>
  <c r="E71" i="14"/>
  <c r="L70" i="14"/>
  <c r="I70" i="14"/>
  <c r="F70" i="14"/>
  <c r="E70" i="14"/>
  <c r="I68" i="14"/>
  <c r="L68" i="14" s="1"/>
  <c r="E68" i="14"/>
  <c r="F68" i="14" s="1"/>
  <c r="L67" i="14"/>
  <c r="I67" i="14"/>
  <c r="F67" i="14"/>
  <c r="E67" i="14"/>
  <c r="I66" i="14"/>
  <c r="L66" i="14" s="1"/>
  <c r="E66" i="14"/>
  <c r="F66" i="14" s="1"/>
  <c r="L65" i="14"/>
  <c r="I65" i="14"/>
  <c r="F65" i="14"/>
  <c r="E65" i="14"/>
  <c r="I64" i="14"/>
  <c r="L64" i="14" s="1"/>
  <c r="E64" i="14"/>
  <c r="F64" i="14" s="1"/>
  <c r="L63" i="14"/>
  <c r="I63" i="14"/>
  <c r="F63" i="14"/>
  <c r="E63" i="14"/>
  <c r="I62" i="14"/>
  <c r="L62" i="14" s="1"/>
  <c r="E62" i="14"/>
  <c r="F62" i="14" s="1"/>
  <c r="L61" i="14"/>
  <c r="I61" i="14"/>
  <c r="F61" i="14"/>
  <c r="E61" i="14"/>
  <c r="I60" i="14"/>
  <c r="L60" i="14" s="1"/>
  <c r="E60" i="14"/>
  <c r="F60" i="14" s="1"/>
  <c r="L59" i="14"/>
  <c r="I59" i="14"/>
  <c r="F59" i="14"/>
  <c r="E59" i="14"/>
  <c r="L58" i="14"/>
  <c r="I58" i="14"/>
  <c r="F58" i="14"/>
  <c r="E58" i="14"/>
  <c r="L57" i="14"/>
  <c r="I57" i="14"/>
  <c r="F57" i="14"/>
  <c r="E57" i="14"/>
  <c r="I56" i="14"/>
  <c r="L56" i="14" s="1"/>
  <c r="E56" i="14"/>
  <c r="F56" i="14" s="1"/>
  <c r="L54" i="14"/>
  <c r="I54" i="14"/>
  <c r="F54" i="14"/>
  <c r="E54" i="14"/>
  <c r="I53" i="14"/>
  <c r="E53" i="14"/>
  <c r="F53" i="14" s="1"/>
  <c r="L52" i="14"/>
  <c r="I52" i="14"/>
  <c r="F52" i="14"/>
  <c r="E52" i="14"/>
  <c r="I51" i="14"/>
  <c r="L51" i="14" s="1"/>
  <c r="E51" i="14"/>
  <c r="F51" i="14" s="1"/>
  <c r="I50" i="14"/>
  <c r="L50" i="14" s="1"/>
  <c r="E50" i="14"/>
  <c r="F50" i="14" s="1"/>
  <c r="I48" i="14"/>
  <c r="E48" i="14"/>
  <c r="F48" i="14" s="1"/>
  <c r="I47" i="14"/>
  <c r="E47" i="14"/>
  <c r="F47" i="14" s="1"/>
  <c r="I46" i="14"/>
  <c r="E46" i="14"/>
  <c r="F46" i="14" s="1"/>
  <c r="I45" i="14"/>
  <c r="L45" i="14" s="1"/>
  <c r="E45" i="14"/>
  <c r="F45" i="14" s="1"/>
  <c r="I43" i="14"/>
  <c r="E43" i="14"/>
  <c r="F43" i="14" s="1"/>
  <c r="I42" i="14"/>
  <c r="E42" i="14"/>
  <c r="F42" i="14" s="1"/>
  <c r="I41" i="14"/>
  <c r="L41" i="14" s="1"/>
  <c r="E41" i="14"/>
  <c r="F41" i="14" s="1"/>
  <c r="I39" i="14"/>
  <c r="L39" i="14" s="1"/>
  <c r="E39" i="14"/>
  <c r="F39" i="14" s="1"/>
  <c r="I38" i="14"/>
  <c r="E38" i="14"/>
  <c r="F38" i="14" s="1"/>
  <c r="L37" i="14"/>
  <c r="I37" i="14"/>
  <c r="F37" i="14"/>
  <c r="E37" i="14"/>
  <c r="I35" i="14"/>
  <c r="E35" i="14"/>
  <c r="F35" i="14" s="1"/>
  <c r="I34" i="14"/>
  <c r="E34" i="14"/>
  <c r="F34" i="14" s="1"/>
  <c r="I33" i="14"/>
  <c r="E33" i="14"/>
  <c r="F33" i="14" s="1"/>
  <c r="I32" i="14"/>
  <c r="E32" i="14"/>
  <c r="F32" i="14" s="1"/>
  <c r="I31" i="14"/>
  <c r="E31" i="14"/>
  <c r="F31" i="14" s="1"/>
  <c r="I30" i="14"/>
  <c r="L30" i="14" s="1"/>
  <c r="E30" i="14"/>
  <c r="F30" i="14" s="1"/>
  <c r="L29" i="14"/>
  <c r="I29" i="14"/>
  <c r="F29" i="14"/>
  <c r="E29" i="14"/>
  <c r="I27" i="14"/>
  <c r="E27" i="14"/>
  <c r="F27" i="14" s="1"/>
  <c r="I25" i="14"/>
  <c r="E25" i="14"/>
  <c r="F25" i="14" s="1"/>
  <c r="I23" i="14"/>
  <c r="E23" i="14"/>
  <c r="F23" i="14" s="1"/>
  <c r="I22" i="14"/>
  <c r="L22" i="14" s="1"/>
  <c r="E22" i="14"/>
  <c r="F22" i="14" s="1"/>
  <c r="L21" i="14"/>
  <c r="I21" i="14"/>
  <c r="F21" i="14"/>
  <c r="E21" i="14"/>
  <c r="I20" i="14"/>
  <c r="E20" i="14"/>
  <c r="F20" i="14" s="1"/>
  <c r="I19" i="14"/>
  <c r="L19" i="14" s="1"/>
  <c r="E19" i="14"/>
  <c r="F19" i="14" s="1"/>
  <c r="L17" i="14"/>
  <c r="I17" i="14"/>
  <c r="F17" i="14"/>
  <c r="E17" i="14"/>
  <c r="I16" i="14"/>
  <c r="E16" i="14"/>
  <c r="F16" i="14" s="1"/>
  <c r="L15" i="14"/>
  <c r="I15" i="14"/>
  <c r="F15" i="14"/>
  <c r="E15" i="14"/>
  <c r="L14" i="14"/>
  <c r="I14" i="14"/>
  <c r="F14" i="14"/>
  <c r="E14" i="14"/>
  <c r="L13" i="14"/>
  <c r="I13" i="14"/>
  <c r="F13" i="14"/>
  <c r="E13" i="14"/>
  <c r="A13" i="14"/>
  <c r="A14" i="14" s="1"/>
  <c r="A15" i="14" s="1"/>
  <c r="A16" i="14" s="1"/>
  <c r="A17" i="14" s="1"/>
  <c r="A19" i="14" s="1"/>
  <c r="A20" i="14" s="1"/>
  <c r="A21" i="14" s="1"/>
  <c r="A22" i="14" s="1"/>
  <c r="A23" i="14" s="1"/>
  <c r="A25" i="14" s="1"/>
  <c r="A27" i="14" s="1"/>
  <c r="A29" i="14" s="1"/>
  <c r="A30" i="14" s="1"/>
  <c r="A31" i="14" s="1"/>
  <c r="A32" i="14" s="1"/>
  <c r="A33" i="14" s="1"/>
  <c r="A34" i="14" s="1"/>
  <c r="A35" i="14" s="1"/>
  <c r="A37" i="14" s="1"/>
  <c r="A38" i="14" s="1"/>
  <c r="A39" i="14" s="1"/>
  <c r="A41" i="14" s="1"/>
  <c r="A42" i="14" s="1"/>
  <c r="A43" i="14" s="1"/>
  <c r="A45" i="14" s="1"/>
  <c r="A46" i="14" s="1"/>
  <c r="A47" i="14" s="1"/>
  <c r="A48" i="14" s="1"/>
  <c r="A50" i="14" s="1"/>
  <c r="A51" i="14" s="1"/>
  <c r="A52" i="14" s="1"/>
  <c r="A53" i="14" s="1"/>
  <c r="A54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70" i="14" s="1"/>
  <c r="A71" i="14" s="1"/>
  <c r="A72" i="14" s="1"/>
  <c r="A73" i="14" s="1"/>
  <c r="A74" i="14" s="1"/>
  <c r="A75" i="14" s="1"/>
  <c r="A76" i="14" s="1"/>
  <c r="A78" i="14" s="1"/>
  <c r="A79" i="14" s="1"/>
  <c r="A80" i="14" s="1"/>
  <c r="A81" i="14" s="1"/>
  <c r="A84" i="14" s="1"/>
  <c r="A85" i="14" s="1"/>
  <c r="A86" i="14" s="1"/>
  <c r="A87" i="14" s="1"/>
  <c r="A88" i="14" s="1"/>
  <c r="A89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9" i="14" s="1"/>
  <c r="A150" i="14" s="1"/>
  <c r="A151" i="14" s="1"/>
  <c r="A152" i="14" s="1"/>
  <c r="A154" i="14" s="1"/>
  <c r="A155" i="14" s="1"/>
  <c r="A156" i="14" s="1"/>
  <c r="A158" i="14" s="1"/>
  <c r="A160" i="14" s="1"/>
  <c r="A162" i="14" s="1"/>
  <c r="A163" i="14" s="1"/>
  <c r="I11" i="14"/>
  <c r="L11" i="14" s="1"/>
  <c r="E11" i="14"/>
  <c r="F11" i="14" s="1"/>
  <c r="G173" i="13"/>
  <c r="G175" i="13" s="1"/>
  <c r="G177" i="13" s="1"/>
  <c r="L165" i="13"/>
  <c r="K165" i="13"/>
  <c r="J165" i="13"/>
  <c r="I164" i="13"/>
  <c r="M164" i="13" s="1"/>
  <c r="E164" i="13"/>
  <c r="F164" i="13" s="1"/>
  <c r="I163" i="13"/>
  <c r="M163" i="13" s="1"/>
  <c r="E163" i="13"/>
  <c r="F163" i="13" s="1"/>
  <c r="I161" i="13"/>
  <c r="M161" i="13" s="1"/>
  <c r="E161" i="13"/>
  <c r="F161" i="13" s="1"/>
  <c r="I159" i="13"/>
  <c r="M159" i="13" s="1"/>
  <c r="E159" i="13"/>
  <c r="F159" i="13" s="1"/>
  <c r="I157" i="13"/>
  <c r="M157" i="13" s="1"/>
  <c r="E157" i="13"/>
  <c r="F157" i="13" s="1"/>
  <c r="I156" i="13"/>
  <c r="E156" i="13"/>
  <c r="F156" i="13" s="1"/>
  <c r="I155" i="13"/>
  <c r="E155" i="13"/>
  <c r="F155" i="13" s="1"/>
  <c r="I153" i="13"/>
  <c r="E153" i="13"/>
  <c r="F153" i="13" s="1"/>
  <c r="I152" i="13"/>
  <c r="M152" i="13" s="1"/>
  <c r="E152" i="13"/>
  <c r="F152" i="13" s="1"/>
  <c r="I151" i="13"/>
  <c r="M151" i="13" s="1"/>
  <c r="E151" i="13"/>
  <c r="F151" i="13" s="1"/>
  <c r="I150" i="13"/>
  <c r="M150" i="13" s="1"/>
  <c r="E150" i="13"/>
  <c r="F150" i="13" s="1"/>
  <c r="I148" i="13"/>
  <c r="M148" i="13" s="1"/>
  <c r="E148" i="13"/>
  <c r="F148" i="13" s="1"/>
  <c r="I147" i="13"/>
  <c r="E147" i="13"/>
  <c r="F147" i="13" s="1"/>
  <c r="I146" i="13"/>
  <c r="E146" i="13"/>
  <c r="F146" i="13" s="1"/>
  <c r="I145" i="13"/>
  <c r="M145" i="13" s="1"/>
  <c r="E145" i="13"/>
  <c r="F145" i="13" s="1"/>
  <c r="I144" i="13"/>
  <c r="E144" i="13"/>
  <c r="F144" i="13" s="1"/>
  <c r="I143" i="13"/>
  <c r="E143" i="13"/>
  <c r="F143" i="13" s="1"/>
  <c r="I142" i="13"/>
  <c r="E142" i="13"/>
  <c r="F142" i="13" s="1"/>
  <c r="I141" i="13"/>
  <c r="M141" i="13" s="1"/>
  <c r="E141" i="13"/>
  <c r="F141" i="13" s="1"/>
  <c r="I140" i="13"/>
  <c r="E140" i="13"/>
  <c r="F140" i="13" s="1"/>
  <c r="I139" i="13"/>
  <c r="M139" i="13" s="1"/>
  <c r="E139" i="13"/>
  <c r="F139" i="13" s="1"/>
  <c r="I137" i="13"/>
  <c r="M137" i="13" s="1"/>
  <c r="E137" i="13"/>
  <c r="F137" i="13" s="1"/>
  <c r="I136" i="13"/>
  <c r="E136" i="13"/>
  <c r="F136" i="13" s="1"/>
  <c r="I135" i="13"/>
  <c r="E135" i="13"/>
  <c r="F135" i="13" s="1"/>
  <c r="I134" i="13"/>
  <c r="M134" i="13" s="1"/>
  <c r="E134" i="13"/>
  <c r="F134" i="13" s="1"/>
  <c r="I133" i="13"/>
  <c r="E133" i="13"/>
  <c r="F133" i="13" s="1"/>
  <c r="I132" i="13"/>
  <c r="E132" i="13"/>
  <c r="F132" i="13" s="1"/>
  <c r="I131" i="13"/>
  <c r="E131" i="13"/>
  <c r="F131" i="13" s="1"/>
  <c r="I130" i="13"/>
  <c r="M130" i="13" s="1"/>
  <c r="E130" i="13"/>
  <c r="F130" i="13" s="1"/>
  <c r="I129" i="13"/>
  <c r="E129" i="13"/>
  <c r="F129" i="13" s="1"/>
  <c r="I128" i="13"/>
  <c r="E128" i="13"/>
  <c r="F128" i="13" s="1"/>
  <c r="I127" i="13"/>
  <c r="E127" i="13"/>
  <c r="F127" i="13" s="1"/>
  <c r="I126" i="13"/>
  <c r="E126" i="13"/>
  <c r="F126" i="13" s="1"/>
  <c r="I125" i="13"/>
  <c r="E125" i="13"/>
  <c r="F125" i="13" s="1"/>
  <c r="I124" i="13"/>
  <c r="E124" i="13"/>
  <c r="F124" i="13" s="1"/>
  <c r="I123" i="13"/>
  <c r="E123" i="13"/>
  <c r="F123" i="13" s="1"/>
  <c r="I122" i="13"/>
  <c r="E122" i="13"/>
  <c r="F122" i="13" s="1"/>
  <c r="I121" i="13"/>
  <c r="E121" i="13"/>
  <c r="F121" i="13" s="1"/>
  <c r="I120" i="13"/>
  <c r="E120" i="13"/>
  <c r="F120" i="13" s="1"/>
  <c r="I119" i="13"/>
  <c r="M119" i="13" s="1"/>
  <c r="E119" i="13"/>
  <c r="F119" i="13" s="1"/>
  <c r="I118" i="13"/>
  <c r="E118" i="13"/>
  <c r="F118" i="13" s="1"/>
  <c r="I117" i="13"/>
  <c r="E117" i="13"/>
  <c r="F117" i="13" s="1"/>
  <c r="I116" i="13"/>
  <c r="E116" i="13"/>
  <c r="F116" i="13" s="1"/>
  <c r="I115" i="13"/>
  <c r="M115" i="13" s="1"/>
  <c r="E115" i="13"/>
  <c r="F115" i="13" s="1"/>
  <c r="I113" i="13"/>
  <c r="M113" i="13" s="1"/>
  <c r="E113" i="13"/>
  <c r="F113" i="13" s="1"/>
  <c r="I112" i="13"/>
  <c r="E112" i="13"/>
  <c r="F112" i="13" s="1"/>
  <c r="I111" i="13"/>
  <c r="E111" i="13"/>
  <c r="F111" i="13" s="1"/>
  <c r="I110" i="13"/>
  <c r="E110" i="13"/>
  <c r="F110" i="13" s="1"/>
  <c r="I109" i="13"/>
  <c r="M109" i="13" s="1"/>
  <c r="E109" i="13"/>
  <c r="F109" i="13" s="1"/>
  <c r="I108" i="13"/>
  <c r="E108" i="13"/>
  <c r="F108" i="13" s="1"/>
  <c r="I107" i="13"/>
  <c r="E107" i="13"/>
  <c r="F107" i="13" s="1"/>
  <c r="I106" i="13"/>
  <c r="E106" i="13"/>
  <c r="F106" i="13" s="1"/>
  <c r="I105" i="13"/>
  <c r="E105" i="13"/>
  <c r="F105" i="13" s="1"/>
  <c r="I104" i="13"/>
  <c r="E104" i="13"/>
  <c r="F104" i="13" s="1"/>
  <c r="I103" i="13"/>
  <c r="E103" i="13"/>
  <c r="F103" i="13" s="1"/>
  <c r="I102" i="13"/>
  <c r="E102" i="13"/>
  <c r="F102" i="13" s="1"/>
  <c r="I101" i="13"/>
  <c r="E101" i="13"/>
  <c r="F101" i="13" s="1"/>
  <c r="I100" i="13"/>
  <c r="E100" i="13"/>
  <c r="F100" i="13" s="1"/>
  <c r="I99" i="13"/>
  <c r="E99" i="13"/>
  <c r="F99" i="13" s="1"/>
  <c r="I98" i="13"/>
  <c r="E98" i="13"/>
  <c r="F98" i="13" s="1"/>
  <c r="I97" i="13"/>
  <c r="M97" i="13" s="1"/>
  <c r="E97" i="13"/>
  <c r="F97" i="13" s="1"/>
  <c r="I96" i="13"/>
  <c r="E96" i="13"/>
  <c r="F96" i="13" s="1"/>
  <c r="I95" i="13"/>
  <c r="E95" i="13"/>
  <c r="F95" i="13" s="1"/>
  <c r="I94" i="13"/>
  <c r="E94" i="13"/>
  <c r="F94" i="13" s="1"/>
  <c r="I93" i="13"/>
  <c r="E93" i="13"/>
  <c r="F93" i="13" s="1"/>
  <c r="I92" i="13"/>
  <c r="E92" i="13"/>
  <c r="F92" i="13" s="1"/>
  <c r="I91" i="13"/>
  <c r="M91" i="13" s="1"/>
  <c r="E91" i="13"/>
  <c r="F91" i="13" s="1"/>
  <c r="I89" i="13"/>
  <c r="M89" i="13" s="1"/>
  <c r="E89" i="13"/>
  <c r="F89" i="13" s="1"/>
  <c r="I88" i="13"/>
  <c r="E88" i="13"/>
  <c r="F88" i="13" s="1"/>
  <c r="I87" i="13"/>
  <c r="E87" i="13"/>
  <c r="F87" i="13" s="1"/>
  <c r="I86" i="13"/>
  <c r="E86" i="13"/>
  <c r="F86" i="13" s="1"/>
  <c r="I85" i="13"/>
  <c r="E85" i="13"/>
  <c r="F85" i="13" s="1"/>
  <c r="I84" i="13"/>
  <c r="M84" i="13" s="1"/>
  <c r="E84" i="13"/>
  <c r="F84" i="13" s="1"/>
  <c r="I81" i="13"/>
  <c r="M81" i="13" s="1"/>
  <c r="E81" i="13"/>
  <c r="F81" i="13" s="1"/>
  <c r="I80" i="13"/>
  <c r="E80" i="13"/>
  <c r="F80" i="13" s="1"/>
  <c r="I79" i="13"/>
  <c r="E79" i="13"/>
  <c r="F79" i="13" s="1"/>
  <c r="I78" i="13"/>
  <c r="M78" i="13" s="1"/>
  <c r="E78" i="13"/>
  <c r="F78" i="13" s="1"/>
  <c r="I76" i="13"/>
  <c r="E76" i="13"/>
  <c r="F76" i="13" s="1"/>
  <c r="I75" i="13"/>
  <c r="M75" i="13" s="1"/>
  <c r="E75" i="13"/>
  <c r="F75" i="13" s="1"/>
  <c r="I74" i="13"/>
  <c r="E74" i="13"/>
  <c r="F74" i="13" s="1"/>
  <c r="I73" i="13"/>
  <c r="E73" i="13"/>
  <c r="F73" i="13" s="1"/>
  <c r="I72" i="13"/>
  <c r="E72" i="13"/>
  <c r="F72" i="13" s="1"/>
  <c r="I71" i="13"/>
  <c r="E71" i="13"/>
  <c r="F71" i="13" s="1"/>
  <c r="I70" i="13"/>
  <c r="E70" i="13"/>
  <c r="F70" i="13" s="1"/>
  <c r="I68" i="13"/>
  <c r="M68" i="13" s="1"/>
  <c r="E68" i="13"/>
  <c r="F68" i="13" s="1"/>
  <c r="I67" i="13"/>
  <c r="E67" i="13"/>
  <c r="F67" i="13" s="1"/>
  <c r="I66" i="13"/>
  <c r="M66" i="13" s="1"/>
  <c r="E66" i="13"/>
  <c r="F66" i="13" s="1"/>
  <c r="I65" i="13"/>
  <c r="E65" i="13"/>
  <c r="F65" i="13" s="1"/>
  <c r="I64" i="13"/>
  <c r="M64" i="13" s="1"/>
  <c r="E64" i="13"/>
  <c r="F64" i="13" s="1"/>
  <c r="I63" i="13"/>
  <c r="E63" i="13"/>
  <c r="F63" i="13" s="1"/>
  <c r="I62" i="13"/>
  <c r="M62" i="13" s="1"/>
  <c r="E62" i="13"/>
  <c r="F62" i="13" s="1"/>
  <c r="I61" i="13"/>
  <c r="E61" i="13"/>
  <c r="F61" i="13" s="1"/>
  <c r="I60" i="13"/>
  <c r="M60" i="13" s="1"/>
  <c r="E60" i="13"/>
  <c r="F60" i="13" s="1"/>
  <c r="I59" i="13"/>
  <c r="E59" i="13"/>
  <c r="F59" i="13" s="1"/>
  <c r="I58" i="13"/>
  <c r="M58" i="13" s="1"/>
  <c r="E58" i="13"/>
  <c r="F58" i="13" s="1"/>
  <c r="I57" i="13"/>
  <c r="E57" i="13"/>
  <c r="F57" i="13" s="1"/>
  <c r="I56" i="13"/>
  <c r="M56" i="13" s="1"/>
  <c r="E56" i="13"/>
  <c r="F56" i="13" s="1"/>
  <c r="I54" i="13"/>
  <c r="E54" i="13"/>
  <c r="F54" i="13" s="1"/>
  <c r="I53" i="13"/>
  <c r="M53" i="13" s="1"/>
  <c r="E53" i="13"/>
  <c r="F53" i="13" s="1"/>
  <c r="I52" i="13"/>
  <c r="M52" i="13" s="1"/>
  <c r="E52" i="13"/>
  <c r="F52" i="13" s="1"/>
  <c r="I51" i="13"/>
  <c r="E51" i="13"/>
  <c r="F51" i="13" s="1"/>
  <c r="I50" i="13"/>
  <c r="E50" i="13"/>
  <c r="F50" i="13" s="1"/>
  <c r="I49" i="13"/>
  <c r="M49" i="13" s="1"/>
  <c r="E49" i="13"/>
  <c r="F49" i="13" s="1"/>
  <c r="I48" i="13"/>
  <c r="M48" i="13" s="1"/>
  <c r="E48" i="13"/>
  <c r="F48" i="13" s="1"/>
  <c r="I46" i="13"/>
  <c r="E46" i="13"/>
  <c r="F46" i="13" s="1"/>
  <c r="I45" i="13"/>
  <c r="E45" i="13"/>
  <c r="F45" i="13" s="1"/>
  <c r="I44" i="13"/>
  <c r="E44" i="13"/>
  <c r="F44" i="13" s="1"/>
  <c r="I43" i="13"/>
  <c r="M43" i="13" s="1"/>
  <c r="E43" i="13"/>
  <c r="F43" i="13" s="1"/>
  <c r="I41" i="13"/>
  <c r="E41" i="13"/>
  <c r="F41" i="13" s="1"/>
  <c r="I40" i="13"/>
  <c r="M40" i="13" s="1"/>
  <c r="E40" i="13"/>
  <c r="F40" i="13" s="1"/>
  <c r="I39" i="13"/>
  <c r="M39" i="13" s="1"/>
  <c r="E39" i="13"/>
  <c r="F39" i="13" s="1"/>
  <c r="I37" i="13"/>
  <c r="M37" i="13" s="1"/>
  <c r="E37" i="13"/>
  <c r="F37" i="13" s="1"/>
  <c r="I36" i="13"/>
  <c r="M36" i="13" s="1"/>
  <c r="E36" i="13"/>
  <c r="F36" i="13" s="1"/>
  <c r="I35" i="13"/>
  <c r="M35" i="13" s="1"/>
  <c r="E35" i="13"/>
  <c r="F35" i="13" s="1"/>
  <c r="I33" i="13"/>
  <c r="E33" i="13"/>
  <c r="F33" i="13" s="1"/>
  <c r="I32" i="13"/>
  <c r="E32" i="13"/>
  <c r="F32" i="13" s="1"/>
  <c r="I31" i="13"/>
  <c r="E31" i="13"/>
  <c r="F31" i="13" s="1"/>
  <c r="I30" i="13"/>
  <c r="E30" i="13"/>
  <c r="F30" i="13" s="1"/>
  <c r="I29" i="13"/>
  <c r="M29" i="13" s="1"/>
  <c r="E29" i="13"/>
  <c r="F29" i="13" s="1"/>
  <c r="I28" i="13"/>
  <c r="M28" i="13" s="1"/>
  <c r="E28" i="13"/>
  <c r="F28" i="13" s="1"/>
  <c r="I27" i="13"/>
  <c r="E27" i="13"/>
  <c r="F27" i="13" s="1"/>
  <c r="I25" i="13"/>
  <c r="E25" i="13"/>
  <c r="F25" i="13" s="1"/>
  <c r="I23" i="13"/>
  <c r="E23" i="13"/>
  <c r="F23" i="13" s="1"/>
  <c r="I21" i="13"/>
  <c r="M21" i="13" s="1"/>
  <c r="E21" i="13"/>
  <c r="F21" i="13" s="1"/>
  <c r="I20" i="13"/>
  <c r="M20" i="13" s="1"/>
  <c r="E20" i="13"/>
  <c r="F20" i="13" s="1"/>
  <c r="I19" i="13"/>
  <c r="E19" i="13"/>
  <c r="F19" i="13" s="1"/>
  <c r="I18" i="13"/>
  <c r="E18" i="13"/>
  <c r="F18" i="13" s="1"/>
  <c r="I17" i="13"/>
  <c r="M17" i="13" s="1"/>
  <c r="E17" i="13"/>
  <c r="F17" i="13" s="1"/>
  <c r="I15" i="13"/>
  <c r="M15" i="13" s="1"/>
  <c r="E15" i="13"/>
  <c r="F15" i="13" s="1"/>
  <c r="I14" i="13"/>
  <c r="E14" i="13"/>
  <c r="F14" i="13" s="1"/>
  <c r="I13" i="13"/>
  <c r="M13" i="13" s="1"/>
  <c r="E13" i="13"/>
  <c r="F13" i="13" s="1"/>
  <c r="I12" i="13"/>
  <c r="M12" i="13" s="1"/>
  <c r="E12" i="13"/>
  <c r="F12" i="13" s="1"/>
  <c r="I11" i="13"/>
  <c r="M11" i="13" s="1"/>
  <c r="E11" i="13"/>
  <c r="F11" i="13" s="1"/>
  <c r="A11" i="13"/>
  <c r="A12" i="13" s="1"/>
  <c r="A13" i="13" s="1"/>
  <c r="A14" i="13" s="1"/>
  <c r="A15" i="13" s="1"/>
  <c r="A17" i="13" s="1"/>
  <c r="A18" i="13" s="1"/>
  <c r="A19" i="13" s="1"/>
  <c r="A20" i="13" s="1"/>
  <c r="A21" i="13" s="1"/>
  <c r="A23" i="13" s="1"/>
  <c r="A25" i="13" s="1"/>
  <c r="A27" i="13" s="1"/>
  <c r="A28" i="13" s="1"/>
  <c r="A29" i="13" s="1"/>
  <c r="A30" i="13" s="1"/>
  <c r="A31" i="13" s="1"/>
  <c r="A32" i="13" s="1"/>
  <c r="A33" i="13" s="1"/>
  <c r="A35" i="13" s="1"/>
  <c r="A36" i="13" s="1"/>
  <c r="A37" i="13" s="1"/>
  <c r="A39" i="13" s="1"/>
  <c r="A40" i="13" s="1"/>
  <c r="A41" i="13" s="1"/>
  <c r="A43" i="13" s="1"/>
  <c r="A44" i="13" s="1"/>
  <c r="A45" i="13" s="1"/>
  <c r="A46" i="13" s="1"/>
  <c r="A48" i="13" s="1"/>
  <c r="A49" i="13" s="1"/>
  <c r="A50" i="13" s="1"/>
  <c r="A51" i="13" s="1"/>
  <c r="A52" i="13" s="1"/>
  <c r="A53" i="13" s="1"/>
  <c r="A54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70" i="13" s="1"/>
  <c r="A71" i="13" s="1"/>
  <c r="A72" i="13" s="1"/>
  <c r="A73" i="13" s="1"/>
  <c r="A74" i="13" s="1"/>
  <c r="A75" i="13" s="1"/>
  <c r="A76" i="13" s="1"/>
  <c r="A78" i="13" s="1"/>
  <c r="A79" i="13" s="1"/>
  <c r="A80" i="13" s="1"/>
  <c r="A81" i="13" s="1"/>
  <c r="A84" i="13" s="1"/>
  <c r="A85" i="13" s="1"/>
  <c r="A86" i="13" s="1"/>
  <c r="A87" i="13" s="1"/>
  <c r="A88" i="13" s="1"/>
  <c r="A89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50" i="13" s="1"/>
  <c r="A151" i="13" s="1"/>
  <c r="A152" i="13" s="1"/>
  <c r="A153" i="13" s="1"/>
  <c r="A155" i="13" s="1"/>
  <c r="A156" i="13" s="1"/>
  <c r="A157" i="13" s="1"/>
  <c r="A159" i="13" s="1"/>
  <c r="A161" i="13" s="1"/>
  <c r="A163" i="13" s="1"/>
  <c r="A164" i="13" s="1"/>
  <c r="I9" i="13"/>
  <c r="E9" i="13"/>
  <c r="F9" i="13" s="1"/>
  <c r="C59" i="7"/>
  <c r="F59" i="7" s="1"/>
  <c r="H59" i="7" s="1"/>
  <c r="I164" i="20" l="1"/>
  <c r="M58" i="20"/>
  <c r="M11" i="20"/>
  <c r="M21" i="20"/>
  <c r="M27" i="20"/>
  <c r="M29" i="20"/>
  <c r="M35" i="20"/>
  <c r="M46" i="20"/>
  <c r="M47" i="20"/>
  <c r="M48" i="20"/>
  <c r="M62" i="20"/>
  <c r="M64" i="20"/>
  <c r="M66" i="20"/>
  <c r="M68" i="20"/>
  <c r="M71" i="20"/>
  <c r="M72" i="20"/>
  <c r="M73" i="20"/>
  <c r="M74" i="20"/>
  <c r="M76" i="20"/>
  <c r="M81" i="20"/>
  <c r="M96" i="20"/>
  <c r="M97" i="20"/>
  <c r="M98" i="20"/>
  <c r="M101" i="20"/>
  <c r="M103" i="20"/>
  <c r="M104" i="20"/>
  <c r="M119" i="20"/>
  <c r="M120" i="20"/>
  <c r="M124" i="20"/>
  <c r="M125" i="20"/>
  <c r="I165" i="19"/>
  <c r="L34" i="19"/>
  <c r="L42" i="19"/>
  <c r="L61" i="19"/>
  <c r="L63" i="19"/>
  <c r="L65" i="19"/>
  <c r="L67" i="19"/>
  <c r="L69" i="19"/>
  <c r="L72" i="19"/>
  <c r="L99" i="19"/>
  <c r="L108" i="19"/>
  <c r="L120" i="19"/>
  <c r="L125" i="19"/>
  <c r="L133" i="19"/>
  <c r="L136" i="19"/>
  <c r="L144" i="19"/>
  <c r="L152" i="19"/>
  <c r="L20" i="19"/>
  <c r="L25" i="19"/>
  <c r="L32" i="19"/>
  <c r="L53" i="19"/>
  <c r="L74" i="19"/>
  <c r="L101" i="19"/>
  <c r="L104" i="19"/>
  <c r="L121" i="19"/>
  <c r="L132" i="19"/>
  <c r="L137" i="19"/>
  <c r="L143" i="19"/>
  <c r="L153" i="19"/>
  <c r="L157" i="19"/>
  <c r="L88" i="19"/>
  <c r="L94" i="19"/>
  <c r="L110" i="19"/>
  <c r="L112" i="19"/>
  <c r="L119" i="19"/>
  <c r="L11" i="19"/>
  <c r="L21" i="19"/>
  <c r="L27" i="19"/>
  <c r="L29" i="19"/>
  <c r="L35" i="19"/>
  <c r="L46" i="19"/>
  <c r="L47" i="19"/>
  <c r="L48" i="19"/>
  <c r="L78" i="19"/>
  <c r="L83" i="19"/>
  <c r="L87" i="19"/>
  <c r="L89" i="19"/>
  <c r="L96" i="19"/>
  <c r="L100" i="19"/>
  <c r="L117" i="19"/>
  <c r="L123" i="19"/>
  <c r="L127" i="19"/>
  <c r="L95" i="19"/>
  <c r="L109" i="19"/>
  <c r="L113" i="19"/>
  <c r="L116" i="19"/>
  <c r="L118" i="19"/>
  <c r="L122" i="19"/>
  <c r="L128" i="19"/>
  <c r="M33" i="18"/>
  <c r="M53" i="18"/>
  <c r="M73" i="18"/>
  <c r="M76" i="18"/>
  <c r="M78" i="18"/>
  <c r="M89" i="18"/>
  <c r="M96" i="18"/>
  <c r="M100" i="18"/>
  <c r="M117" i="18"/>
  <c r="M127" i="18"/>
  <c r="I165" i="18"/>
  <c r="M32" i="18"/>
  <c r="M42" i="18"/>
  <c r="M52" i="18"/>
  <c r="M59" i="18"/>
  <c r="M72" i="18"/>
  <c r="M83" i="18"/>
  <c r="M87" i="18"/>
  <c r="M94" i="18"/>
  <c r="M110" i="18"/>
  <c r="M112" i="18"/>
  <c r="M123" i="18"/>
  <c r="M88" i="18"/>
  <c r="M95" i="18"/>
  <c r="M109" i="18"/>
  <c r="M113" i="18"/>
  <c r="M116" i="18"/>
  <c r="M119" i="18"/>
  <c r="M129" i="18"/>
  <c r="M118" i="18"/>
  <c r="M122" i="18"/>
  <c r="M128" i="18"/>
  <c r="M21" i="17"/>
  <c r="I166" i="17"/>
  <c r="M11" i="17"/>
  <c r="M83" i="17"/>
  <c r="M101" i="17"/>
  <c r="M103" i="17"/>
  <c r="M107" i="17"/>
  <c r="M109" i="17"/>
  <c r="M122" i="17"/>
  <c r="M126" i="17"/>
  <c r="M144" i="17"/>
  <c r="M153" i="17"/>
  <c r="M156" i="17"/>
  <c r="M158" i="17"/>
  <c r="M27" i="17"/>
  <c r="M29" i="17"/>
  <c r="M35" i="17"/>
  <c r="M46" i="17"/>
  <c r="M47" i="17"/>
  <c r="M48" i="17"/>
  <c r="M59" i="17"/>
  <c r="M72" i="17"/>
  <c r="M73" i="17"/>
  <c r="M74" i="17"/>
  <c r="M88" i="17"/>
  <c r="M95" i="17"/>
  <c r="M131" i="17"/>
  <c r="M133" i="17"/>
  <c r="M135" i="17"/>
  <c r="M137" i="17"/>
  <c r="M87" i="17"/>
  <c r="M89" i="17"/>
  <c r="M94" i="17"/>
  <c r="M100" i="17"/>
  <c r="M121" i="17"/>
  <c r="M148" i="17"/>
  <c r="M130" i="17"/>
  <c r="L72" i="16"/>
  <c r="L96" i="16"/>
  <c r="L102" i="16"/>
  <c r="L112" i="16"/>
  <c r="L118" i="16"/>
  <c r="I163" i="16"/>
  <c r="L32" i="16"/>
  <c r="L33" i="16"/>
  <c r="L42" i="16"/>
  <c r="L52" i="16"/>
  <c r="L53" i="16"/>
  <c r="L71" i="16"/>
  <c r="L77" i="16"/>
  <c r="L95" i="16"/>
  <c r="L103" i="16"/>
  <c r="L111" i="16"/>
  <c r="L116" i="16"/>
  <c r="L122" i="16"/>
  <c r="L126" i="16"/>
  <c r="L115" i="16"/>
  <c r="L117" i="16"/>
  <c r="L121" i="16"/>
  <c r="L127" i="16"/>
  <c r="L129" i="16"/>
  <c r="L131" i="16"/>
  <c r="L133" i="16"/>
  <c r="L135" i="16"/>
  <c r="L142" i="16"/>
  <c r="L128" i="16"/>
  <c r="N21" i="15"/>
  <c r="N27" i="15"/>
  <c r="N47" i="15"/>
  <c r="N11" i="15"/>
  <c r="I163" i="15"/>
  <c r="N29" i="15"/>
  <c r="N35" i="15"/>
  <c r="N46" i="15"/>
  <c r="N48" i="15"/>
  <c r="N92" i="15"/>
  <c r="N106" i="15"/>
  <c r="N115" i="15"/>
  <c r="N117" i="15"/>
  <c r="N121" i="15"/>
  <c r="N127" i="15"/>
  <c r="N139" i="15"/>
  <c r="N141" i="15"/>
  <c r="N143" i="15"/>
  <c r="N76" i="15"/>
  <c r="N91" i="15"/>
  <c r="N97" i="15"/>
  <c r="N116" i="15"/>
  <c r="N122" i="15"/>
  <c r="N126" i="15"/>
  <c r="N128" i="15"/>
  <c r="N130" i="15"/>
  <c r="N132" i="15"/>
  <c r="N134" i="15"/>
  <c r="L38" i="14"/>
  <c r="L72" i="14"/>
  <c r="L74" i="14"/>
  <c r="L85" i="14"/>
  <c r="L99" i="14"/>
  <c r="L101" i="14"/>
  <c r="L105" i="14"/>
  <c r="L107" i="14"/>
  <c r="L116" i="14"/>
  <c r="L119" i="14"/>
  <c r="L123" i="14"/>
  <c r="L129" i="14"/>
  <c r="L147" i="14"/>
  <c r="L154" i="14"/>
  <c r="L23" i="14"/>
  <c r="L27" i="14"/>
  <c r="L31" i="14"/>
  <c r="L35" i="14"/>
  <c r="L53" i="14"/>
  <c r="L73" i="14"/>
  <c r="L79" i="14"/>
  <c r="L86" i="14"/>
  <c r="L93" i="14"/>
  <c r="L121" i="14"/>
  <c r="L124" i="14"/>
  <c r="L128" i="14"/>
  <c r="L152" i="14"/>
  <c r="I164" i="14"/>
  <c r="L16" i="14"/>
  <c r="L20" i="14"/>
  <c r="L25" i="14"/>
  <c r="L32" i="14"/>
  <c r="L33" i="14"/>
  <c r="L34" i="14"/>
  <c r="L42" i="14"/>
  <c r="L43" i="14"/>
  <c r="L46" i="14"/>
  <c r="L47" i="14"/>
  <c r="L48" i="14"/>
  <c r="L76" i="14"/>
  <c r="L111" i="14"/>
  <c r="L120" i="14"/>
  <c r="L131" i="14"/>
  <c r="L133" i="14"/>
  <c r="L135" i="14"/>
  <c r="L141" i="14"/>
  <c r="L143" i="14"/>
  <c r="L95" i="14"/>
  <c r="L96" i="14"/>
  <c r="L102" i="14"/>
  <c r="L103" i="14"/>
  <c r="L112" i="14"/>
  <c r="L125" i="14"/>
  <c r="M92" i="13"/>
  <c r="M140" i="13"/>
  <c r="M74" i="13"/>
  <c r="M79" i="13"/>
  <c r="M121" i="13"/>
  <c r="M31" i="13"/>
  <c r="M41" i="13"/>
  <c r="M99" i="13"/>
  <c r="M101" i="13"/>
  <c r="M133" i="13"/>
  <c r="M144" i="13"/>
  <c r="M156" i="13"/>
  <c r="M51" i="13"/>
  <c r="M59" i="13"/>
  <c r="M61" i="13"/>
  <c r="M63" i="13"/>
  <c r="M65" i="13"/>
  <c r="M67" i="13"/>
  <c r="M93" i="13"/>
  <c r="M98" i="13"/>
  <c r="M105" i="13"/>
  <c r="M107" i="13"/>
  <c r="M116" i="13"/>
  <c r="M126" i="13"/>
  <c r="M132" i="13"/>
  <c r="M135" i="13"/>
  <c r="M143" i="13"/>
  <c r="M147" i="13"/>
  <c r="M155" i="13"/>
  <c r="I165" i="13"/>
  <c r="M14" i="13"/>
  <c r="M18" i="13"/>
  <c r="M23" i="13"/>
  <c r="M30" i="13"/>
  <c r="M32" i="13"/>
  <c r="M50" i="13"/>
  <c r="M57" i="13"/>
  <c r="M73" i="13"/>
  <c r="M76" i="13"/>
  <c r="M88" i="13"/>
  <c r="M94" i="13"/>
  <c r="M108" i="13"/>
  <c r="M110" i="13"/>
  <c r="M120" i="13"/>
  <c r="M125" i="13"/>
  <c r="M131" i="13"/>
  <c r="M136" i="13"/>
  <c r="M142" i="13"/>
  <c r="M153" i="13"/>
  <c r="M33" i="13"/>
  <c r="M44" i="13"/>
  <c r="M46" i="13"/>
  <c r="M70" i="13"/>
  <c r="M87" i="13"/>
  <c r="M96" i="13"/>
  <c r="M100" i="13"/>
  <c r="M102" i="13"/>
  <c r="M112" i="13"/>
  <c r="M9" i="13"/>
  <c r="M19" i="13"/>
  <c r="M25" i="13"/>
  <c r="M27" i="13"/>
  <c r="M45" i="13"/>
  <c r="M54" i="13"/>
  <c r="M72" i="13"/>
  <c r="M85" i="13"/>
  <c r="M104" i="13"/>
  <c r="M106" i="13"/>
  <c r="M124" i="13"/>
  <c r="M71" i="13"/>
  <c r="M80" i="13"/>
  <c r="M86" i="13"/>
  <c r="M95" i="13"/>
  <c r="M103" i="13"/>
  <c r="M111" i="13"/>
  <c r="M118" i="13"/>
  <c r="M122" i="13"/>
  <c r="M128" i="13"/>
  <c r="M146" i="13"/>
  <c r="M117" i="13"/>
  <c r="M123" i="13"/>
  <c r="M127" i="13"/>
  <c r="M129" i="13"/>
  <c r="F164" i="11"/>
  <c r="H164" i="11" s="1"/>
  <c r="F162" i="11"/>
  <c r="H162" i="11" s="1"/>
  <c r="F160" i="11"/>
  <c r="H160" i="11" s="1"/>
  <c r="F158" i="11"/>
  <c r="H158" i="11" s="1"/>
  <c r="F157" i="11"/>
  <c r="H157" i="11" s="1"/>
  <c r="F156" i="11"/>
  <c r="H156" i="11" s="1"/>
  <c r="F154" i="11"/>
  <c r="H154" i="11" s="1"/>
  <c r="F153" i="11"/>
  <c r="H153" i="11" s="1"/>
  <c r="F152" i="11"/>
  <c r="H152" i="11" s="1"/>
  <c r="F151" i="11"/>
  <c r="H151" i="11" s="1"/>
  <c r="F149" i="11"/>
  <c r="H149" i="11" s="1"/>
  <c r="F148" i="11"/>
  <c r="H148" i="11" s="1"/>
  <c r="F147" i="11"/>
  <c r="H147" i="11" s="1"/>
  <c r="F146" i="11"/>
  <c r="H146" i="11" s="1"/>
  <c r="F145" i="11"/>
  <c r="H145" i="11" s="1"/>
  <c r="H144" i="11"/>
  <c r="F144" i="11"/>
  <c r="F143" i="11"/>
  <c r="H143" i="11" s="1"/>
  <c r="F142" i="11"/>
  <c r="H142" i="11" s="1"/>
  <c r="F141" i="11"/>
  <c r="H141" i="11" s="1"/>
  <c r="F140" i="11"/>
  <c r="H140" i="11" s="1"/>
  <c r="F138" i="11"/>
  <c r="H138" i="11" s="1"/>
  <c r="F137" i="11"/>
  <c r="H137" i="11" s="1"/>
  <c r="F136" i="11"/>
  <c r="H136" i="11" s="1"/>
  <c r="F135" i="11"/>
  <c r="H135" i="11" s="1"/>
  <c r="F134" i="11"/>
  <c r="H134" i="11" s="1"/>
  <c r="F133" i="11"/>
  <c r="H133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F106" i="11"/>
  <c r="H106" i="11" s="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H93" i="11"/>
  <c r="F93" i="1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3" i="11"/>
  <c r="H83" i="11" s="1"/>
  <c r="F82" i="11"/>
  <c r="H82" i="11" s="1"/>
  <c r="F81" i="11"/>
  <c r="H81" i="11" s="1"/>
  <c r="H80" i="11"/>
  <c r="F80" i="1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0" i="11"/>
  <c r="H70" i="11" s="1"/>
  <c r="F69" i="11"/>
  <c r="H69" i="11" s="1"/>
  <c r="F68" i="11"/>
  <c r="H68" i="11" s="1"/>
  <c r="F67" i="11"/>
  <c r="H67" i="11" s="1"/>
  <c r="F66" i="11"/>
  <c r="H66" i="11" s="1"/>
  <c r="F65" i="11"/>
  <c r="H65" i="11" s="1"/>
  <c r="F64" i="11"/>
  <c r="H64" i="11" s="1"/>
  <c r="F63" i="11"/>
  <c r="H63" i="11" s="1"/>
  <c r="F62" i="11"/>
  <c r="H62" i="11" s="1"/>
  <c r="F61" i="11"/>
  <c r="H61" i="11" s="1"/>
  <c r="F60" i="11"/>
  <c r="H60" i="11" s="1"/>
  <c r="F59" i="11"/>
  <c r="H59" i="11" s="1"/>
  <c r="F58" i="11"/>
  <c r="H58" i="11" s="1"/>
  <c r="F56" i="11"/>
  <c r="H56" i="11" s="1"/>
  <c r="F55" i="11"/>
  <c r="H55" i="11" s="1"/>
  <c r="F54" i="11"/>
  <c r="H54" i="11" s="1"/>
  <c r="F53" i="11"/>
  <c r="H53" i="11" s="1"/>
  <c r="F52" i="11"/>
  <c r="H52" i="11" s="1"/>
  <c r="H51" i="11"/>
  <c r="F51" i="11"/>
  <c r="F50" i="11"/>
  <c r="H50" i="11" s="1"/>
  <c r="F48" i="11"/>
  <c r="H48" i="11" s="1"/>
  <c r="F47" i="11"/>
  <c r="H47" i="11" s="1"/>
  <c r="F46" i="11"/>
  <c r="H46" i="11" s="1"/>
  <c r="F45" i="11"/>
  <c r="H45" i="11" s="1"/>
  <c r="F43" i="11"/>
  <c r="H43" i="11" s="1"/>
  <c r="H42" i="11"/>
  <c r="F42" i="11"/>
  <c r="F41" i="11"/>
  <c r="H41" i="11" s="1"/>
  <c r="F39" i="11"/>
  <c r="H39" i="11" s="1"/>
  <c r="F38" i="11"/>
  <c r="H38" i="11" s="1"/>
  <c r="F37" i="11"/>
  <c r="H37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7" i="11"/>
  <c r="H27" i="11" s="1"/>
  <c r="F25" i="11"/>
  <c r="H25" i="11" s="1"/>
  <c r="H23" i="11"/>
  <c r="F23" i="11"/>
  <c r="F22" i="11"/>
  <c r="H22" i="11" s="1"/>
  <c r="F21" i="11"/>
  <c r="H21" i="11" s="1"/>
  <c r="F20" i="11"/>
  <c r="H20" i="11" s="1"/>
  <c r="F19" i="11"/>
  <c r="H19" i="11" s="1"/>
  <c r="F17" i="11"/>
  <c r="H17" i="11" s="1"/>
  <c r="F16" i="11"/>
  <c r="H16" i="11" s="1"/>
  <c r="F15" i="11"/>
  <c r="H15" i="11" s="1"/>
  <c r="F14" i="11"/>
  <c r="H14" i="11" s="1"/>
  <c r="F13" i="11"/>
  <c r="H13" i="11" s="1"/>
  <c r="A13" i="11"/>
  <c r="A14" i="11" s="1"/>
  <c r="A15" i="11" s="1"/>
  <c r="A16" i="11" s="1"/>
  <c r="A17" i="11" s="1"/>
  <c r="A19" i="11" s="1"/>
  <c r="A20" i="11" s="1"/>
  <c r="A21" i="11" s="1"/>
  <c r="A22" i="11" s="1"/>
  <c r="A23" i="11" s="1"/>
  <c r="A25" i="11" s="1"/>
  <c r="A27" i="11" s="1"/>
  <c r="A29" i="11" s="1"/>
  <c r="A30" i="11" s="1"/>
  <c r="A31" i="11" s="1"/>
  <c r="A32" i="11" s="1"/>
  <c r="A33" i="11" s="1"/>
  <c r="A34" i="11" s="1"/>
  <c r="A35" i="11" s="1"/>
  <c r="A37" i="11" s="1"/>
  <c r="A38" i="11" s="1"/>
  <c r="A39" i="11" s="1"/>
  <c r="A41" i="11" s="1"/>
  <c r="A42" i="11" s="1"/>
  <c r="A43" i="11" s="1"/>
  <c r="A45" i="11" s="1"/>
  <c r="A46" i="11" s="1"/>
  <c r="A47" i="11" s="1"/>
  <c r="A48" i="11" s="1"/>
  <c r="A50" i="11" s="1"/>
  <c r="A51" i="11" s="1"/>
  <c r="A52" i="11" s="1"/>
  <c r="A53" i="11" s="1"/>
  <c r="A54" i="11" s="1"/>
  <c r="A55" i="11" s="1"/>
  <c r="A56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2" i="11" s="1"/>
  <c r="A73" i="11" s="1"/>
  <c r="A74" i="11" s="1"/>
  <c r="A75" i="11" s="1"/>
  <c r="A76" i="11" s="1"/>
  <c r="A77" i="11" s="1"/>
  <c r="A78" i="11" s="1"/>
  <c r="A80" i="11" s="1"/>
  <c r="A81" i="11" s="1"/>
  <c r="A82" i="11" s="1"/>
  <c r="A83" i="11" s="1"/>
  <c r="A86" i="11" s="1"/>
  <c r="A87" i="11" s="1"/>
  <c r="A88" i="11" s="1"/>
  <c r="A89" i="11" s="1"/>
  <c r="A90" i="11" s="1"/>
  <c r="A91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1" i="11" s="1"/>
  <c r="A152" i="11" s="1"/>
  <c r="A153" i="11" s="1"/>
  <c r="A154" i="11" s="1"/>
  <c r="A156" i="11" s="1"/>
  <c r="A157" i="11" s="1"/>
  <c r="A158" i="11" s="1"/>
  <c r="A160" i="11" s="1"/>
  <c r="A162" i="11" s="1"/>
  <c r="A164" i="11" s="1"/>
  <c r="F11" i="11"/>
  <c r="F164" i="10"/>
  <c r="I164" i="10" s="1"/>
  <c r="F162" i="10"/>
  <c r="I162" i="10" s="1"/>
  <c r="F160" i="10"/>
  <c r="I160" i="10" s="1"/>
  <c r="F158" i="10"/>
  <c r="I158" i="10" s="1"/>
  <c r="C157" i="10"/>
  <c r="F157" i="10" s="1"/>
  <c r="I157" i="10" s="1"/>
  <c r="C156" i="10"/>
  <c r="F156" i="10" s="1"/>
  <c r="I156" i="10" s="1"/>
  <c r="C154" i="10"/>
  <c r="F154" i="10" s="1"/>
  <c r="I154" i="10" s="1"/>
  <c r="C153" i="10"/>
  <c r="F152" i="10"/>
  <c r="I152" i="10" s="1"/>
  <c r="C151" i="10"/>
  <c r="F149" i="10"/>
  <c r="I149" i="10" s="1"/>
  <c r="C148" i="10"/>
  <c r="F148" i="10" s="1"/>
  <c r="I148" i="10" s="1"/>
  <c r="C147" i="10"/>
  <c r="C146" i="10"/>
  <c r="F146" i="10" s="1"/>
  <c r="I146" i="10" s="1"/>
  <c r="C145" i="10"/>
  <c r="F145" i="10" s="1"/>
  <c r="I145" i="10" s="1"/>
  <c r="C144" i="10"/>
  <c r="C143" i="10"/>
  <c r="F143" i="10" s="1"/>
  <c r="I143" i="10" s="1"/>
  <c r="C142" i="10"/>
  <c r="C141" i="10"/>
  <c r="F141" i="10" s="1"/>
  <c r="I141" i="10" s="1"/>
  <c r="F140" i="10"/>
  <c r="I140" i="10" s="1"/>
  <c r="C138" i="10"/>
  <c r="F138" i="10" s="1"/>
  <c r="I138" i="10" s="1"/>
  <c r="F137" i="10"/>
  <c r="I137" i="10" s="1"/>
  <c r="F136" i="10"/>
  <c r="I136" i="10" s="1"/>
  <c r="F135" i="10"/>
  <c r="I135" i="10" s="1"/>
  <c r="F134" i="10"/>
  <c r="I134" i="10" s="1"/>
  <c r="F133" i="10"/>
  <c r="I133" i="10" s="1"/>
  <c r="C132" i="10"/>
  <c r="F131" i="10"/>
  <c r="I131" i="10" s="1"/>
  <c r="C130" i="10"/>
  <c r="F130" i="10" s="1"/>
  <c r="I130" i="10" s="1"/>
  <c r="F129" i="10"/>
  <c r="I129" i="10" s="1"/>
  <c r="C128" i="10"/>
  <c r="F127" i="10"/>
  <c r="I127" i="10" s="1"/>
  <c r="F126" i="10"/>
  <c r="I126" i="10" s="1"/>
  <c r="F125" i="10"/>
  <c r="I125" i="10" s="1"/>
  <c r="F124" i="10"/>
  <c r="I124" i="10" s="1"/>
  <c r="F123" i="10"/>
  <c r="I123" i="10" s="1"/>
  <c r="F122" i="10"/>
  <c r="I122" i="10" s="1"/>
  <c r="F121" i="10"/>
  <c r="I121" i="10" s="1"/>
  <c r="F120" i="10"/>
  <c r="I120" i="10" s="1"/>
  <c r="C119" i="10"/>
  <c r="F119" i="10" s="1"/>
  <c r="I119" i="10" s="1"/>
  <c r="F118" i="10"/>
  <c r="I118" i="10" s="1"/>
  <c r="C117" i="10"/>
  <c r="F117" i="10" s="1"/>
  <c r="I117" i="10" s="1"/>
  <c r="F116" i="10"/>
  <c r="I116" i="10" s="1"/>
  <c r="C114" i="10"/>
  <c r="F114" i="10" s="1"/>
  <c r="I114" i="10" s="1"/>
  <c r="C113" i="10"/>
  <c r="C112" i="10"/>
  <c r="F112" i="10" s="1"/>
  <c r="I112" i="10" s="1"/>
  <c r="C111" i="10"/>
  <c r="F110" i="10"/>
  <c r="I110" i="10" s="1"/>
  <c r="F109" i="10"/>
  <c r="I109" i="10" s="1"/>
  <c r="C108" i="10"/>
  <c r="F108" i="10" s="1"/>
  <c r="I108" i="10" s="1"/>
  <c r="F107" i="10"/>
  <c r="I107" i="10" s="1"/>
  <c r="F106" i="10"/>
  <c r="I106" i="10" s="1"/>
  <c r="F105" i="10"/>
  <c r="I105" i="10" s="1"/>
  <c r="C104" i="10"/>
  <c r="C103" i="10"/>
  <c r="F103" i="10" s="1"/>
  <c r="I103" i="10" s="1"/>
  <c r="C102" i="10"/>
  <c r="F102" i="10" s="1"/>
  <c r="I102" i="10" s="1"/>
  <c r="C101" i="10"/>
  <c r="C100" i="10"/>
  <c r="F100" i="10" s="1"/>
  <c r="I100" i="10" s="1"/>
  <c r="C99" i="10"/>
  <c r="F99" i="10" s="1"/>
  <c r="I99" i="10" s="1"/>
  <c r="C98" i="10"/>
  <c r="F98" i="10" s="1"/>
  <c r="I98" i="10" s="1"/>
  <c r="C97" i="10"/>
  <c r="F97" i="10" s="1"/>
  <c r="I97" i="10" s="1"/>
  <c r="C96" i="10"/>
  <c r="F96" i="10" s="1"/>
  <c r="I96" i="10" s="1"/>
  <c r="C95" i="10"/>
  <c r="F95" i="10" s="1"/>
  <c r="I95" i="10" s="1"/>
  <c r="C94" i="10"/>
  <c r="F94" i="10" s="1"/>
  <c r="I94" i="10" s="1"/>
  <c r="F93" i="10"/>
  <c r="I93" i="10" s="1"/>
  <c r="F91" i="10"/>
  <c r="I91" i="10" s="1"/>
  <c r="C90" i="10"/>
  <c r="F90" i="10" s="1"/>
  <c r="I90" i="10" s="1"/>
  <c r="C89" i="10"/>
  <c r="F89" i="10" s="1"/>
  <c r="I89" i="10" s="1"/>
  <c r="C88" i="10"/>
  <c r="C87" i="10"/>
  <c r="C86" i="10"/>
  <c r="F83" i="10"/>
  <c r="I83" i="10" s="1"/>
  <c r="C82" i="10"/>
  <c r="F82" i="10" s="1"/>
  <c r="I82" i="10" s="1"/>
  <c r="C81" i="10"/>
  <c r="F80" i="10"/>
  <c r="I80" i="10" s="1"/>
  <c r="C78" i="10"/>
  <c r="F78" i="10" s="1"/>
  <c r="I78" i="10" s="1"/>
  <c r="C77" i="10"/>
  <c r="C76" i="10"/>
  <c r="F76" i="10" s="1"/>
  <c r="I76" i="10" s="1"/>
  <c r="C75" i="10"/>
  <c r="C74" i="10"/>
  <c r="C73" i="10"/>
  <c r="F73" i="10" s="1"/>
  <c r="I73" i="10" s="1"/>
  <c r="C72" i="10"/>
  <c r="F70" i="10"/>
  <c r="I70" i="10" s="1"/>
  <c r="C69" i="10"/>
  <c r="C68" i="10"/>
  <c r="F68" i="10" s="1"/>
  <c r="I68" i="10" s="1"/>
  <c r="C67" i="10"/>
  <c r="C66" i="10"/>
  <c r="F66" i="10" s="1"/>
  <c r="I66" i="10" s="1"/>
  <c r="C65" i="10"/>
  <c r="C64" i="10"/>
  <c r="F64" i="10" s="1"/>
  <c r="I64" i="10" s="1"/>
  <c r="C63" i="10"/>
  <c r="C62" i="10"/>
  <c r="C61" i="10"/>
  <c r="F60" i="10"/>
  <c r="I60" i="10" s="1"/>
  <c r="C59" i="10"/>
  <c r="C58" i="10"/>
  <c r="F58" i="10" s="1"/>
  <c r="I58" i="10" s="1"/>
  <c r="F56" i="10"/>
  <c r="I56" i="10" s="1"/>
  <c r="C55" i="10"/>
  <c r="C54" i="10"/>
  <c r="F54" i="10" s="1"/>
  <c r="I54" i="10" s="1"/>
  <c r="C53" i="10"/>
  <c r="F53" i="10" s="1"/>
  <c r="I53" i="10" s="1"/>
  <c r="C52" i="10"/>
  <c r="F52" i="10" s="1"/>
  <c r="I52" i="10" s="1"/>
  <c r="C51" i="10"/>
  <c r="F51" i="10" s="1"/>
  <c r="I51" i="10" s="1"/>
  <c r="C50" i="10"/>
  <c r="C48" i="10"/>
  <c r="F48" i="10" s="1"/>
  <c r="I48" i="10" s="1"/>
  <c r="C47" i="10"/>
  <c r="F47" i="10" s="1"/>
  <c r="I47" i="10" s="1"/>
  <c r="C46" i="10"/>
  <c r="C45" i="10"/>
  <c r="F45" i="10" s="1"/>
  <c r="I45" i="10" s="1"/>
  <c r="C43" i="10"/>
  <c r="C42" i="10"/>
  <c r="F42" i="10" s="1"/>
  <c r="I42" i="10" s="1"/>
  <c r="F41" i="10"/>
  <c r="I41" i="10" s="1"/>
  <c r="C39" i="10"/>
  <c r="C38" i="10"/>
  <c r="F38" i="10" s="1"/>
  <c r="I38" i="10" s="1"/>
  <c r="F37" i="10"/>
  <c r="I37" i="10" s="1"/>
  <c r="C35" i="10"/>
  <c r="C34" i="10"/>
  <c r="C33" i="10"/>
  <c r="F33" i="10" s="1"/>
  <c r="I33" i="10" s="1"/>
  <c r="C32" i="10"/>
  <c r="F32" i="10" s="1"/>
  <c r="I32" i="10" s="1"/>
  <c r="C31" i="10"/>
  <c r="F31" i="10" s="1"/>
  <c r="I31" i="10" s="1"/>
  <c r="F30" i="10"/>
  <c r="I30" i="10" s="1"/>
  <c r="F29" i="10"/>
  <c r="I29" i="10" s="1"/>
  <c r="C27" i="10"/>
  <c r="F27" i="10" s="1"/>
  <c r="I27" i="10" s="1"/>
  <c r="C25" i="10"/>
  <c r="C23" i="10"/>
  <c r="C22" i="10"/>
  <c r="C21" i="10"/>
  <c r="F21" i="10" s="1"/>
  <c r="I21" i="10" s="1"/>
  <c r="C20" i="10"/>
  <c r="F20" i="10" s="1"/>
  <c r="I20" i="10" s="1"/>
  <c r="F19" i="10"/>
  <c r="I19" i="10" s="1"/>
  <c r="C17" i="10"/>
  <c r="C16" i="10"/>
  <c r="F16" i="10" s="1"/>
  <c r="I16" i="10" s="1"/>
  <c r="C15" i="10"/>
  <c r="F14" i="10"/>
  <c r="I14" i="10" s="1"/>
  <c r="F13" i="10"/>
  <c r="I13" i="10" s="1"/>
  <c r="A13" i="10"/>
  <c r="A14" i="10" s="1"/>
  <c r="A15" i="10" s="1"/>
  <c r="A16" i="10" s="1"/>
  <c r="A17" i="10" s="1"/>
  <c r="A19" i="10" s="1"/>
  <c r="A20" i="10" s="1"/>
  <c r="A21" i="10" s="1"/>
  <c r="A22" i="10" s="1"/>
  <c r="A23" i="10" s="1"/>
  <c r="A25" i="10" s="1"/>
  <c r="A27" i="10" s="1"/>
  <c r="A29" i="10" s="1"/>
  <c r="A30" i="10" s="1"/>
  <c r="A31" i="10" s="1"/>
  <c r="A32" i="10" s="1"/>
  <c r="A33" i="10" s="1"/>
  <c r="A34" i="10" s="1"/>
  <c r="A35" i="10" s="1"/>
  <c r="A37" i="10" s="1"/>
  <c r="A38" i="10" s="1"/>
  <c r="A39" i="10" s="1"/>
  <c r="A41" i="10" s="1"/>
  <c r="A42" i="10" s="1"/>
  <c r="A43" i="10" s="1"/>
  <c r="A45" i="10" s="1"/>
  <c r="A46" i="10" s="1"/>
  <c r="A47" i="10" s="1"/>
  <c r="A48" i="10" s="1"/>
  <c r="A50" i="10" s="1"/>
  <c r="A51" i="10" s="1"/>
  <c r="A52" i="10" s="1"/>
  <c r="A53" i="10" s="1"/>
  <c r="A54" i="10" s="1"/>
  <c r="A55" i="10" s="1"/>
  <c r="A56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2" i="10" s="1"/>
  <c r="A73" i="10" s="1"/>
  <c r="A74" i="10" s="1"/>
  <c r="A75" i="10" s="1"/>
  <c r="A76" i="10" s="1"/>
  <c r="A77" i="10" s="1"/>
  <c r="A78" i="10" s="1"/>
  <c r="A80" i="10" s="1"/>
  <c r="A81" i="10" s="1"/>
  <c r="A82" i="10" s="1"/>
  <c r="A83" i="10" s="1"/>
  <c r="A86" i="10" s="1"/>
  <c r="A87" i="10" s="1"/>
  <c r="A88" i="10" s="1"/>
  <c r="A89" i="10" s="1"/>
  <c r="A90" i="10" s="1"/>
  <c r="A91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1" i="10" s="1"/>
  <c r="A152" i="10" s="1"/>
  <c r="A153" i="10" s="1"/>
  <c r="A154" i="10" s="1"/>
  <c r="A156" i="10" s="1"/>
  <c r="A157" i="10" s="1"/>
  <c r="A158" i="10" s="1"/>
  <c r="A160" i="10" s="1"/>
  <c r="A162" i="10" s="1"/>
  <c r="A164" i="10" s="1"/>
  <c r="F11" i="10"/>
  <c r="I11" i="10" s="1"/>
  <c r="F165" i="9"/>
  <c r="H165" i="9" s="1"/>
  <c r="F163" i="9"/>
  <c r="H163" i="9" s="1"/>
  <c r="F161" i="9"/>
  <c r="H161" i="9" s="1"/>
  <c r="F159" i="9"/>
  <c r="H159" i="9" s="1"/>
  <c r="C158" i="9"/>
  <c r="C157" i="9"/>
  <c r="F157" i="9" s="1"/>
  <c r="H157" i="9" s="1"/>
  <c r="C155" i="9"/>
  <c r="C154" i="9"/>
  <c r="F154" i="9" s="1"/>
  <c r="H154" i="9" s="1"/>
  <c r="F153" i="9"/>
  <c r="H153" i="9" s="1"/>
  <c r="C152" i="9"/>
  <c r="F152" i="9" s="1"/>
  <c r="H152" i="9" s="1"/>
  <c r="F150" i="9"/>
  <c r="H150" i="9" s="1"/>
  <c r="C149" i="9"/>
  <c r="C148" i="9"/>
  <c r="F148" i="9" s="1"/>
  <c r="H148" i="9" s="1"/>
  <c r="C147" i="9"/>
  <c r="F147" i="9" s="1"/>
  <c r="H147" i="9" s="1"/>
  <c r="C146" i="9"/>
  <c r="C145" i="9"/>
  <c r="F145" i="9" s="1"/>
  <c r="H145" i="9" s="1"/>
  <c r="C144" i="9"/>
  <c r="C143" i="9"/>
  <c r="F143" i="9" s="1"/>
  <c r="H143" i="9" s="1"/>
  <c r="C142" i="9"/>
  <c r="F141" i="9"/>
  <c r="H141" i="9" s="1"/>
  <c r="C139" i="9"/>
  <c r="F139" i="9" s="1"/>
  <c r="H139" i="9" s="1"/>
  <c r="F138" i="9"/>
  <c r="H138" i="9" s="1"/>
  <c r="F137" i="9"/>
  <c r="H137" i="9" s="1"/>
  <c r="F136" i="9"/>
  <c r="H136" i="9" s="1"/>
  <c r="F135" i="9"/>
  <c r="H135" i="9" s="1"/>
  <c r="F134" i="9"/>
  <c r="H134" i="9" s="1"/>
  <c r="C133" i="9"/>
  <c r="F133" i="9" s="1"/>
  <c r="H133" i="9" s="1"/>
  <c r="F132" i="9"/>
  <c r="H132" i="9" s="1"/>
  <c r="C131" i="9"/>
  <c r="F130" i="9"/>
  <c r="H130" i="9" s="1"/>
  <c r="C129" i="9"/>
  <c r="F129" i="9" s="1"/>
  <c r="H129" i="9" s="1"/>
  <c r="F128" i="9"/>
  <c r="H128" i="9" s="1"/>
  <c r="F127" i="9"/>
  <c r="H127" i="9" s="1"/>
  <c r="F126" i="9"/>
  <c r="H126" i="9" s="1"/>
  <c r="F125" i="9"/>
  <c r="H125" i="9" s="1"/>
  <c r="F124" i="9"/>
  <c r="H124" i="9" s="1"/>
  <c r="F123" i="9"/>
  <c r="H123" i="9" s="1"/>
  <c r="F122" i="9"/>
  <c r="H122" i="9" s="1"/>
  <c r="F121" i="9"/>
  <c r="H121" i="9" s="1"/>
  <c r="C120" i="9"/>
  <c r="F119" i="9"/>
  <c r="H119" i="9" s="1"/>
  <c r="C118" i="9"/>
  <c r="F118" i="9" s="1"/>
  <c r="H118" i="9" s="1"/>
  <c r="F117" i="9"/>
  <c r="H117" i="9" s="1"/>
  <c r="C115" i="9"/>
  <c r="C114" i="9"/>
  <c r="F114" i="9" s="1"/>
  <c r="H114" i="9" s="1"/>
  <c r="C113" i="9"/>
  <c r="C112" i="9"/>
  <c r="F111" i="9"/>
  <c r="H111" i="9" s="1"/>
  <c r="F110" i="9"/>
  <c r="H110" i="9" s="1"/>
  <c r="C109" i="9"/>
  <c r="F108" i="9"/>
  <c r="H108" i="9" s="1"/>
  <c r="F107" i="9"/>
  <c r="H107" i="9" s="1"/>
  <c r="F106" i="9"/>
  <c r="H106" i="9" s="1"/>
  <c r="C105" i="9"/>
  <c r="F105" i="9" s="1"/>
  <c r="H105" i="9" s="1"/>
  <c r="C104" i="9"/>
  <c r="C103" i="9"/>
  <c r="F103" i="9" s="1"/>
  <c r="H103" i="9" s="1"/>
  <c r="C102" i="9"/>
  <c r="C101" i="9"/>
  <c r="F101" i="9" s="1"/>
  <c r="H101" i="9" s="1"/>
  <c r="C100" i="9"/>
  <c r="F100" i="9" s="1"/>
  <c r="H100" i="9" s="1"/>
  <c r="C99" i="9"/>
  <c r="F99" i="9" s="1"/>
  <c r="H99" i="9" s="1"/>
  <c r="C98" i="9"/>
  <c r="F98" i="9" s="1"/>
  <c r="H98" i="9" s="1"/>
  <c r="C97" i="9"/>
  <c r="F97" i="9" s="1"/>
  <c r="H97" i="9" s="1"/>
  <c r="C96" i="9"/>
  <c r="F96" i="9" s="1"/>
  <c r="H96" i="9" s="1"/>
  <c r="C95" i="9"/>
  <c r="F95" i="9" s="1"/>
  <c r="H95" i="9" s="1"/>
  <c r="F94" i="9"/>
  <c r="H94" i="9" s="1"/>
  <c r="F92" i="9"/>
  <c r="H92" i="9" s="1"/>
  <c r="C91" i="9"/>
  <c r="F91" i="9" s="1"/>
  <c r="H91" i="9" s="1"/>
  <c r="C90" i="9"/>
  <c r="F90" i="9" s="1"/>
  <c r="H90" i="9" s="1"/>
  <c r="C89" i="9"/>
  <c r="C88" i="9"/>
  <c r="C87" i="9"/>
  <c r="C85" i="9"/>
  <c r="F85" i="9" s="1"/>
  <c r="H85" i="9" s="1"/>
  <c r="F83" i="9"/>
  <c r="H83" i="9" s="1"/>
  <c r="C82" i="9"/>
  <c r="F82" i="9" s="1"/>
  <c r="H82" i="9" s="1"/>
  <c r="C81" i="9"/>
  <c r="F81" i="9" s="1"/>
  <c r="H81" i="9" s="1"/>
  <c r="F80" i="9"/>
  <c r="H80" i="9" s="1"/>
  <c r="C78" i="9"/>
  <c r="C77" i="9"/>
  <c r="F77" i="9" s="1"/>
  <c r="H77" i="9" s="1"/>
  <c r="C76" i="9"/>
  <c r="C75" i="9"/>
  <c r="F75" i="9" s="1"/>
  <c r="H75" i="9" s="1"/>
  <c r="C74" i="9"/>
  <c r="C73" i="9"/>
  <c r="C72" i="9"/>
  <c r="F72" i="9" s="1"/>
  <c r="H72" i="9" s="1"/>
  <c r="F70" i="9"/>
  <c r="H70" i="9" s="1"/>
  <c r="C69" i="9"/>
  <c r="F69" i="9" s="1"/>
  <c r="H69" i="9" s="1"/>
  <c r="C68" i="9"/>
  <c r="C67" i="9"/>
  <c r="F67" i="9" s="1"/>
  <c r="H67" i="9" s="1"/>
  <c r="C66" i="9"/>
  <c r="C65" i="9"/>
  <c r="F65" i="9" s="1"/>
  <c r="H65" i="9" s="1"/>
  <c r="C64" i="9"/>
  <c r="C63" i="9"/>
  <c r="F63" i="9" s="1"/>
  <c r="H63" i="9" s="1"/>
  <c r="C62" i="9"/>
  <c r="F62" i="9" s="1"/>
  <c r="H62" i="9" s="1"/>
  <c r="C61" i="9"/>
  <c r="F60" i="9"/>
  <c r="H60" i="9" s="1"/>
  <c r="C59" i="9"/>
  <c r="F59" i="9" s="1"/>
  <c r="H59" i="9" s="1"/>
  <c r="C58" i="9"/>
  <c r="F56" i="9"/>
  <c r="H56" i="9" s="1"/>
  <c r="C55" i="9"/>
  <c r="F55" i="9" s="1"/>
  <c r="H55" i="9" s="1"/>
  <c r="C54" i="9"/>
  <c r="C53" i="9"/>
  <c r="F53" i="9" s="1"/>
  <c r="H53" i="9" s="1"/>
  <c r="C52" i="9"/>
  <c r="C51" i="9"/>
  <c r="F51" i="9" s="1"/>
  <c r="H51" i="9" s="1"/>
  <c r="C50" i="9"/>
  <c r="C48" i="9"/>
  <c r="C47" i="9"/>
  <c r="C46" i="9"/>
  <c r="C45" i="9"/>
  <c r="C43" i="9"/>
  <c r="F43" i="9" s="1"/>
  <c r="H43" i="9" s="1"/>
  <c r="C42" i="9"/>
  <c r="F41" i="9"/>
  <c r="H41" i="9" s="1"/>
  <c r="C39" i="9"/>
  <c r="F39" i="9" s="1"/>
  <c r="H39" i="9" s="1"/>
  <c r="C38" i="9"/>
  <c r="F37" i="9"/>
  <c r="H37" i="9" s="1"/>
  <c r="C35" i="9"/>
  <c r="F35" i="9" s="1"/>
  <c r="H35" i="9" s="1"/>
  <c r="C34" i="9"/>
  <c r="C33" i="9"/>
  <c r="C32" i="9"/>
  <c r="F32" i="9" s="1"/>
  <c r="H32" i="9" s="1"/>
  <c r="C31" i="9"/>
  <c r="F30" i="9"/>
  <c r="H30" i="9" s="1"/>
  <c r="H29" i="9"/>
  <c r="F29" i="9"/>
  <c r="F27" i="9"/>
  <c r="H27" i="9" s="1"/>
  <c r="C27" i="9"/>
  <c r="C25" i="9"/>
  <c r="F25" i="9" s="1"/>
  <c r="H25" i="9" s="1"/>
  <c r="C23" i="9"/>
  <c r="C22" i="9"/>
  <c r="F22" i="9" s="1"/>
  <c r="H22" i="9" s="1"/>
  <c r="C21" i="9"/>
  <c r="C20" i="9"/>
  <c r="F20" i="9" s="1"/>
  <c r="H20" i="9" s="1"/>
  <c r="F19" i="9"/>
  <c r="H19" i="9" s="1"/>
  <c r="C17" i="9"/>
  <c r="F17" i="9" s="1"/>
  <c r="H17" i="9" s="1"/>
  <c r="C16" i="9"/>
  <c r="F16" i="9" s="1"/>
  <c r="H16" i="9" s="1"/>
  <c r="C15" i="9"/>
  <c r="F14" i="9"/>
  <c r="H14" i="9" s="1"/>
  <c r="F13" i="9"/>
  <c r="H13" i="9" s="1"/>
  <c r="A13" i="9"/>
  <c r="A14" i="9" s="1"/>
  <c r="A15" i="9" s="1"/>
  <c r="A16" i="9" s="1"/>
  <c r="A17" i="9" s="1"/>
  <c r="A19" i="9" s="1"/>
  <c r="A20" i="9" s="1"/>
  <c r="A21" i="9" s="1"/>
  <c r="A22" i="9" s="1"/>
  <c r="A23" i="9" s="1"/>
  <c r="A25" i="9" s="1"/>
  <c r="A27" i="9" s="1"/>
  <c r="A29" i="9" s="1"/>
  <c r="A30" i="9" s="1"/>
  <c r="A31" i="9" s="1"/>
  <c r="A32" i="9" s="1"/>
  <c r="A33" i="9" s="1"/>
  <c r="A34" i="9" s="1"/>
  <c r="A35" i="9" s="1"/>
  <c r="A37" i="9" s="1"/>
  <c r="A38" i="9" s="1"/>
  <c r="A39" i="9" s="1"/>
  <c r="A41" i="9" s="1"/>
  <c r="A42" i="9" s="1"/>
  <c r="A43" i="9" s="1"/>
  <c r="A45" i="9" s="1"/>
  <c r="A46" i="9" s="1"/>
  <c r="A47" i="9" s="1"/>
  <c r="A48" i="9" s="1"/>
  <c r="A50" i="9" s="1"/>
  <c r="A51" i="9" s="1"/>
  <c r="A52" i="9" s="1"/>
  <c r="A53" i="9" s="1"/>
  <c r="A54" i="9" s="1"/>
  <c r="A55" i="9" s="1"/>
  <c r="A56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2" i="9" s="1"/>
  <c r="A73" i="9" s="1"/>
  <c r="A74" i="9" s="1"/>
  <c r="A75" i="9" s="1"/>
  <c r="A76" i="9" s="1"/>
  <c r="A77" i="9" s="1"/>
  <c r="A78" i="9" s="1"/>
  <c r="A80" i="9" s="1"/>
  <c r="A81" i="9" s="1"/>
  <c r="A82" i="9" s="1"/>
  <c r="A83" i="9" s="1"/>
  <c r="A85" i="9" s="1"/>
  <c r="A87" i="9" s="1"/>
  <c r="A88" i="9" s="1"/>
  <c r="A89" i="9" s="1"/>
  <c r="A90" i="9" s="1"/>
  <c r="A91" i="9" s="1"/>
  <c r="A92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2" i="9" s="1"/>
  <c r="A153" i="9" s="1"/>
  <c r="A154" i="9" s="1"/>
  <c r="A155" i="9" s="1"/>
  <c r="A157" i="9" s="1"/>
  <c r="A158" i="9" s="1"/>
  <c r="A159" i="9" s="1"/>
  <c r="A161" i="9" s="1"/>
  <c r="A163" i="9" s="1"/>
  <c r="A165" i="9" s="1"/>
  <c r="F11" i="9"/>
  <c r="F165" i="8"/>
  <c r="H165" i="8" s="1"/>
  <c r="F163" i="8"/>
  <c r="H163" i="8" s="1"/>
  <c r="F161" i="8"/>
  <c r="H161" i="8" s="1"/>
  <c r="F159" i="8"/>
  <c r="H159" i="8" s="1"/>
  <c r="C158" i="8"/>
  <c r="C157" i="8"/>
  <c r="F157" i="8" s="1"/>
  <c r="H157" i="8" s="1"/>
  <c r="C155" i="8"/>
  <c r="C154" i="8"/>
  <c r="F154" i="8" s="1"/>
  <c r="H154" i="8" s="1"/>
  <c r="F153" i="8"/>
  <c r="H153" i="8" s="1"/>
  <c r="C152" i="8"/>
  <c r="F152" i="8" s="1"/>
  <c r="H152" i="8" s="1"/>
  <c r="F150" i="8"/>
  <c r="H150" i="8" s="1"/>
  <c r="C149" i="8"/>
  <c r="C148" i="8"/>
  <c r="F148" i="8" s="1"/>
  <c r="H148" i="8" s="1"/>
  <c r="C147" i="8"/>
  <c r="F147" i="8" s="1"/>
  <c r="H147" i="8" s="1"/>
  <c r="C146" i="8"/>
  <c r="C145" i="8"/>
  <c r="F145" i="8" s="1"/>
  <c r="H145" i="8" s="1"/>
  <c r="C144" i="8"/>
  <c r="C143" i="8"/>
  <c r="F143" i="8" s="1"/>
  <c r="H143" i="8" s="1"/>
  <c r="C142" i="8"/>
  <c r="F141" i="8"/>
  <c r="H141" i="8" s="1"/>
  <c r="C139" i="8"/>
  <c r="F139" i="8" s="1"/>
  <c r="H139" i="8" s="1"/>
  <c r="F138" i="8"/>
  <c r="H138" i="8" s="1"/>
  <c r="F137" i="8"/>
  <c r="H137" i="8" s="1"/>
  <c r="F136" i="8"/>
  <c r="H136" i="8" s="1"/>
  <c r="F135" i="8"/>
  <c r="H135" i="8" s="1"/>
  <c r="F134" i="8"/>
  <c r="H134" i="8" s="1"/>
  <c r="C133" i="8"/>
  <c r="F133" i="8" s="1"/>
  <c r="H133" i="8" s="1"/>
  <c r="F132" i="8"/>
  <c r="H132" i="8" s="1"/>
  <c r="C131" i="8"/>
  <c r="F130" i="8"/>
  <c r="H130" i="8" s="1"/>
  <c r="C129" i="8"/>
  <c r="F129" i="8" s="1"/>
  <c r="H129" i="8" s="1"/>
  <c r="F128" i="8"/>
  <c r="H128" i="8" s="1"/>
  <c r="F127" i="8"/>
  <c r="H127" i="8" s="1"/>
  <c r="F126" i="8"/>
  <c r="H126" i="8" s="1"/>
  <c r="F125" i="8"/>
  <c r="H125" i="8" s="1"/>
  <c r="F124" i="8"/>
  <c r="H124" i="8" s="1"/>
  <c r="F123" i="8"/>
  <c r="H123" i="8" s="1"/>
  <c r="F122" i="8"/>
  <c r="H122" i="8" s="1"/>
  <c r="F121" i="8"/>
  <c r="H121" i="8" s="1"/>
  <c r="C120" i="8"/>
  <c r="F119" i="8"/>
  <c r="H119" i="8" s="1"/>
  <c r="C118" i="8"/>
  <c r="F118" i="8" s="1"/>
  <c r="H118" i="8" s="1"/>
  <c r="F117" i="8"/>
  <c r="H117" i="8" s="1"/>
  <c r="C115" i="8"/>
  <c r="C114" i="8"/>
  <c r="F114" i="8" s="1"/>
  <c r="H114" i="8" s="1"/>
  <c r="C113" i="8"/>
  <c r="C112" i="8"/>
  <c r="F111" i="8"/>
  <c r="H111" i="8" s="1"/>
  <c r="F110" i="8"/>
  <c r="H110" i="8" s="1"/>
  <c r="C109" i="8"/>
  <c r="F108" i="8"/>
  <c r="H108" i="8" s="1"/>
  <c r="F107" i="8"/>
  <c r="H107" i="8" s="1"/>
  <c r="F106" i="8"/>
  <c r="H106" i="8" s="1"/>
  <c r="C105" i="8"/>
  <c r="F105" i="8" s="1"/>
  <c r="H105" i="8" s="1"/>
  <c r="C104" i="8"/>
  <c r="C103" i="8"/>
  <c r="F103" i="8" s="1"/>
  <c r="H103" i="8" s="1"/>
  <c r="C102" i="8"/>
  <c r="C101" i="8"/>
  <c r="F101" i="8" s="1"/>
  <c r="H101" i="8" s="1"/>
  <c r="C100" i="8"/>
  <c r="F100" i="8" s="1"/>
  <c r="H100" i="8" s="1"/>
  <c r="C99" i="8"/>
  <c r="F99" i="8" s="1"/>
  <c r="H99" i="8" s="1"/>
  <c r="C98" i="8"/>
  <c r="F98" i="8" s="1"/>
  <c r="H98" i="8" s="1"/>
  <c r="C97" i="8"/>
  <c r="F97" i="8" s="1"/>
  <c r="H97" i="8" s="1"/>
  <c r="C96" i="8"/>
  <c r="F96" i="8" s="1"/>
  <c r="H96" i="8" s="1"/>
  <c r="C95" i="8"/>
  <c r="F95" i="8" s="1"/>
  <c r="H95" i="8" s="1"/>
  <c r="F94" i="8"/>
  <c r="H94" i="8" s="1"/>
  <c r="F92" i="8"/>
  <c r="H92" i="8" s="1"/>
  <c r="C91" i="8"/>
  <c r="F91" i="8" s="1"/>
  <c r="H91" i="8" s="1"/>
  <c r="C90" i="8"/>
  <c r="F90" i="8" s="1"/>
  <c r="H90" i="8" s="1"/>
  <c r="C89" i="8"/>
  <c r="C88" i="8"/>
  <c r="C87" i="8"/>
  <c r="C85" i="8"/>
  <c r="F85" i="8" s="1"/>
  <c r="H85" i="8" s="1"/>
  <c r="F83" i="8"/>
  <c r="H83" i="8" s="1"/>
  <c r="C82" i="8"/>
  <c r="F82" i="8" s="1"/>
  <c r="H82" i="8" s="1"/>
  <c r="C81" i="8"/>
  <c r="F81" i="8" s="1"/>
  <c r="H81" i="8" s="1"/>
  <c r="F80" i="8"/>
  <c r="H80" i="8" s="1"/>
  <c r="C78" i="8"/>
  <c r="C77" i="8"/>
  <c r="F77" i="8" s="1"/>
  <c r="H77" i="8" s="1"/>
  <c r="C76" i="8"/>
  <c r="C75" i="8"/>
  <c r="F75" i="8" s="1"/>
  <c r="H75" i="8" s="1"/>
  <c r="C74" i="8"/>
  <c r="C73" i="8"/>
  <c r="C72" i="8"/>
  <c r="F72" i="8" s="1"/>
  <c r="H72" i="8" s="1"/>
  <c r="F70" i="8"/>
  <c r="H70" i="8" s="1"/>
  <c r="C69" i="8"/>
  <c r="F69" i="8" s="1"/>
  <c r="H69" i="8" s="1"/>
  <c r="C68" i="8"/>
  <c r="C67" i="8"/>
  <c r="F67" i="8" s="1"/>
  <c r="H67" i="8" s="1"/>
  <c r="C66" i="8"/>
  <c r="C65" i="8"/>
  <c r="F65" i="8" s="1"/>
  <c r="H65" i="8" s="1"/>
  <c r="C64" i="8"/>
  <c r="C63" i="8"/>
  <c r="F63" i="8" s="1"/>
  <c r="H63" i="8" s="1"/>
  <c r="C62" i="8"/>
  <c r="F62" i="8" s="1"/>
  <c r="H62" i="8" s="1"/>
  <c r="C61" i="8"/>
  <c r="C60" i="8"/>
  <c r="C59" i="8"/>
  <c r="C58" i="8"/>
  <c r="F58" i="8" s="1"/>
  <c r="H58" i="8" s="1"/>
  <c r="F56" i="8"/>
  <c r="H56" i="8" s="1"/>
  <c r="C55" i="8"/>
  <c r="C54" i="8"/>
  <c r="F54" i="8" s="1"/>
  <c r="H54" i="8" s="1"/>
  <c r="C53" i="8"/>
  <c r="C52" i="8"/>
  <c r="F52" i="8" s="1"/>
  <c r="H52" i="8" s="1"/>
  <c r="C51" i="8"/>
  <c r="C50" i="8"/>
  <c r="C48" i="8"/>
  <c r="F48" i="8" s="1"/>
  <c r="H48" i="8" s="1"/>
  <c r="C47" i="8"/>
  <c r="F47" i="8" s="1"/>
  <c r="H47" i="8" s="1"/>
  <c r="C46" i="8"/>
  <c r="C45" i="8"/>
  <c r="F45" i="8" s="1"/>
  <c r="H45" i="8" s="1"/>
  <c r="F43" i="8"/>
  <c r="H43" i="8" s="1"/>
  <c r="C43" i="8"/>
  <c r="C42" i="8"/>
  <c r="F42" i="8" s="1"/>
  <c r="H42" i="8" s="1"/>
  <c r="F41" i="8"/>
  <c r="H41" i="8" s="1"/>
  <c r="C39" i="8"/>
  <c r="C38" i="8"/>
  <c r="F38" i="8" s="1"/>
  <c r="H38" i="8" s="1"/>
  <c r="F37" i="8"/>
  <c r="H37" i="8" s="1"/>
  <c r="C35" i="8"/>
  <c r="C34" i="8"/>
  <c r="C33" i="8"/>
  <c r="F33" i="8" s="1"/>
  <c r="H33" i="8" s="1"/>
  <c r="C32" i="8"/>
  <c r="C31" i="8"/>
  <c r="F31" i="8" s="1"/>
  <c r="H31" i="8" s="1"/>
  <c r="F30" i="8"/>
  <c r="H30" i="8" s="1"/>
  <c r="F29" i="8"/>
  <c r="H29" i="8" s="1"/>
  <c r="C27" i="8"/>
  <c r="F27" i="8" s="1"/>
  <c r="H27" i="8" s="1"/>
  <c r="C25" i="8"/>
  <c r="F25" i="8" s="1"/>
  <c r="H25" i="8" s="1"/>
  <c r="C23" i="8"/>
  <c r="C22" i="8"/>
  <c r="C21" i="8"/>
  <c r="C20" i="8"/>
  <c r="F19" i="8"/>
  <c r="H19" i="8" s="1"/>
  <c r="C17" i="8"/>
  <c r="C16" i="8"/>
  <c r="F16" i="8" s="1"/>
  <c r="H16" i="8" s="1"/>
  <c r="C15" i="8"/>
  <c r="F15" i="8" s="1"/>
  <c r="H15" i="8" s="1"/>
  <c r="F14" i="8"/>
  <c r="H14" i="8" s="1"/>
  <c r="F13" i="8"/>
  <c r="H13" i="8" s="1"/>
  <c r="A13" i="8"/>
  <c r="A14" i="8" s="1"/>
  <c r="A15" i="8" s="1"/>
  <c r="A16" i="8" s="1"/>
  <c r="A17" i="8" s="1"/>
  <c r="A19" i="8" s="1"/>
  <c r="A20" i="8" s="1"/>
  <c r="A21" i="8" s="1"/>
  <c r="A22" i="8" s="1"/>
  <c r="A23" i="8" s="1"/>
  <c r="A25" i="8" s="1"/>
  <c r="A27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1" i="8" s="1"/>
  <c r="A42" i="8" s="1"/>
  <c r="A43" i="8" s="1"/>
  <c r="A45" i="8" s="1"/>
  <c r="A46" i="8" s="1"/>
  <c r="A47" i="8" s="1"/>
  <c r="A48" i="8" s="1"/>
  <c r="A50" i="8" s="1"/>
  <c r="A51" i="8" s="1"/>
  <c r="A52" i="8" s="1"/>
  <c r="A53" i="8" s="1"/>
  <c r="A54" i="8" s="1"/>
  <c r="A55" i="8" s="1"/>
  <c r="A56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2" i="8" s="1"/>
  <c r="A73" i="8" s="1"/>
  <c r="A74" i="8" s="1"/>
  <c r="A75" i="8" s="1"/>
  <c r="A76" i="8" s="1"/>
  <c r="A77" i="8" s="1"/>
  <c r="A78" i="8" s="1"/>
  <c r="A80" i="8" s="1"/>
  <c r="A81" i="8" s="1"/>
  <c r="A82" i="8" s="1"/>
  <c r="A83" i="8" s="1"/>
  <c r="A85" i="8" s="1"/>
  <c r="A87" i="8" s="1"/>
  <c r="A88" i="8" s="1"/>
  <c r="A89" i="8" s="1"/>
  <c r="A90" i="8" s="1"/>
  <c r="A91" i="8" s="1"/>
  <c r="A92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2" i="8" s="1"/>
  <c r="A153" i="8" s="1"/>
  <c r="A154" i="8" s="1"/>
  <c r="A155" i="8" s="1"/>
  <c r="A157" i="8" s="1"/>
  <c r="A158" i="8" s="1"/>
  <c r="A159" i="8" s="1"/>
  <c r="A161" i="8" s="1"/>
  <c r="A163" i="8" s="1"/>
  <c r="A165" i="8" s="1"/>
  <c r="F11" i="8"/>
  <c r="H11" i="8" s="1"/>
  <c r="F165" i="7"/>
  <c r="H165" i="7" s="1"/>
  <c r="F163" i="7"/>
  <c r="H163" i="7" s="1"/>
  <c r="F161" i="7"/>
  <c r="H161" i="7" s="1"/>
  <c r="F159" i="7"/>
  <c r="H159" i="7" s="1"/>
  <c r="C158" i="7"/>
  <c r="C157" i="7"/>
  <c r="F157" i="7" s="1"/>
  <c r="H157" i="7" s="1"/>
  <c r="C155" i="7"/>
  <c r="C154" i="7"/>
  <c r="F154" i="7" s="1"/>
  <c r="H154" i="7" s="1"/>
  <c r="F153" i="7"/>
  <c r="H153" i="7" s="1"/>
  <c r="C152" i="7"/>
  <c r="F152" i="7" s="1"/>
  <c r="H152" i="7" s="1"/>
  <c r="F150" i="7"/>
  <c r="H150" i="7" s="1"/>
  <c r="C149" i="7"/>
  <c r="F149" i="7" s="1"/>
  <c r="H149" i="7" s="1"/>
  <c r="C148" i="7"/>
  <c r="F148" i="7" s="1"/>
  <c r="H148" i="7" s="1"/>
  <c r="C147" i="7"/>
  <c r="F147" i="7" s="1"/>
  <c r="H147" i="7" s="1"/>
  <c r="C146" i="7"/>
  <c r="C145" i="7"/>
  <c r="F145" i="7" s="1"/>
  <c r="H145" i="7" s="1"/>
  <c r="C144" i="7"/>
  <c r="C143" i="7"/>
  <c r="F143" i="7" s="1"/>
  <c r="H143" i="7" s="1"/>
  <c r="C142" i="7"/>
  <c r="F141" i="7"/>
  <c r="H141" i="7" s="1"/>
  <c r="C139" i="7"/>
  <c r="F138" i="7"/>
  <c r="H138" i="7" s="1"/>
  <c r="F137" i="7"/>
  <c r="H137" i="7" s="1"/>
  <c r="F136" i="7"/>
  <c r="H136" i="7" s="1"/>
  <c r="F135" i="7"/>
  <c r="H135" i="7" s="1"/>
  <c r="F134" i="7"/>
  <c r="H134" i="7" s="1"/>
  <c r="C133" i="7"/>
  <c r="F133" i="7" s="1"/>
  <c r="H133" i="7" s="1"/>
  <c r="F132" i="7"/>
  <c r="H132" i="7" s="1"/>
  <c r="C131" i="7"/>
  <c r="F130" i="7"/>
  <c r="H130" i="7" s="1"/>
  <c r="C129" i="7"/>
  <c r="F129" i="7" s="1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C120" i="7"/>
  <c r="F119" i="7"/>
  <c r="H119" i="7" s="1"/>
  <c r="C118" i="7"/>
  <c r="F118" i="7" s="1"/>
  <c r="H118" i="7" s="1"/>
  <c r="F117" i="7"/>
  <c r="H117" i="7" s="1"/>
  <c r="C115" i="7"/>
  <c r="F115" i="7" s="1"/>
  <c r="H115" i="7" s="1"/>
  <c r="C114" i="7"/>
  <c r="F114" i="7" s="1"/>
  <c r="H114" i="7" s="1"/>
  <c r="C113" i="7"/>
  <c r="F113" i="7" s="1"/>
  <c r="H113" i="7" s="1"/>
  <c r="C112" i="7"/>
  <c r="F111" i="7"/>
  <c r="H111" i="7" s="1"/>
  <c r="F110" i="7"/>
  <c r="H110" i="7" s="1"/>
  <c r="C109" i="7"/>
  <c r="F108" i="7"/>
  <c r="H108" i="7" s="1"/>
  <c r="F107" i="7"/>
  <c r="H107" i="7" s="1"/>
  <c r="F106" i="7"/>
  <c r="H106" i="7" s="1"/>
  <c r="C105" i="7"/>
  <c r="F105" i="7" s="1"/>
  <c r="H105" i="7" s="1"/>
  <c r="C104" i="7"/>
  <c r="C103" i="7"/>
  <c r="C102" i="7"/>
  <c r="F102" i="7" s="1"/>
  <c r="H102" i="7" s="1"/>
  <c r="C101" i="7"/>
  <c r="C100" i="7"/>
  <c r="C99" i="7"/>
  <c r="F99" i="7" s="1"/>
  <c r="H99" i="7" s="1"/>
  <c r="C98" i="7"/>
  <c r="F98" i="7" s="1"/>
  <c r="H98" i="7" s="1"/>
  <c r="C97" i="7"/>
  <c r="F97" i="7" s="1"/>
  <c r="H97" i="7" s="1"/>
  <c r="C96" i="7"/>
  <c r="F96" i="7" s="1"/>
  <c r="H96" i="7" s="1"/>
  <c r="C95" i="7"/>
  <c r="F95" i="7" s="1"/>
  <c r="H95" i="7" s="1"/>
  <c r="F94" i="7"/>
  <c r="H94" i="7" s="1"/>
  <c r="F92" i="7"/>
  <c r="H92" i="7" s="1"/>
  <c r="C91" i="7"/>
  <c r="C90" i="7"/>
  <c r="C89" i="7"/>
  <c r="C88" i="7"/>
  <c r="F88" i="7" s="1"/>
  <c r="H88" i="7" s="1"/>
  <c r="C87" i="7"/>
  <c r="F87" i="7" s="1"/>
  <c r="H87" i="7" s="1"/>
  <c r="C85" i="7"/>
  <c r="F85" i="7" s="1"/>
  <c r="H85" i="7" s="1"/>
  <c r="F83" i="7"/>
  <c r="H83" i="7" s="1"/>
  <c r="C82" i="7"/>
  <c r="F82" i="7" s="1"/>
  <c r="H82" i="7" s="1"/>
  <c r="C81" i="7"/>
  <c r="F80" i="7"/>
  <c r="H80" i="7" s="1"/>
  <c r="C78" i="7"/>
  <c r="F78" i="7" s="1"/>
  <c r="H78" i="7" s="1"/>
  <c r="C77" i="7"/>
  <c r="C76" i="7"/>
  <c r="F76" i="7" s="1"/>
  <c r="H76" i="7" s="1"/>
  <c r="C75" i="7"/>
  <c r="C74" i="7"/>
  <c r="C73" i="7"/>
  <c r="F73" i="7" s="1"/>
  <c r="H73" i="7" s="1"/>
  <c r="C72" i="7"/>
  <c r="F70" i="7"/>
  <c r="H70" i="7" s="1"/>
  <c r="C69" i="7"/>
  <c r="C68" i="7"/>
  <c r="F68" i="7" s="1"/>
  <c r="H68" i="7" s="1"/>
  <c r="C67" i="7"/>
  <c r="C66" i="7"/>
  <c r="F66" i="7" s="1"/>
  <c r="H66" i="7" s="1"/>
  <c r="C65" i="7"/>
  <c r="C64" i="7"/>
  <c r="F64" i="7" s="1"/>
  <c r="H64" i="7" s="1"/>
  <c r="C63" i="7"/>
  <c r="C62" i="7"/>
  <c r="C61" i="7"/>
  <c r="C58" i="7"/>
  <c r="F58" i="7" s="1"/>
  <c r="H58" i="7" s="1"/>
  <c r="C60" i="7"/>
  <c r="F60" i="7" s="1"/>
  <c r="H60" i="7" s="1"/>
  <c r="F56" i="7"/>
  <c r="H56" i="7" s="1"/>
  <c r="C55" i="7"/>
  <c r="F55" i="7" s="1"/>
  <c r="H55" i="7" s="1"/>
  <c r="C54" i="7"/>
  <c r="F54" i="7" s="1"/>
  <c r="H54" i="7" s="1"/>
  <c r="C53" i="7"/>
  <c r="F53" i="7" s="1"/>
  <c r="H53" i="7" s="1"/>
  <c r="C52" i="7"/>
  <c r="F52" i="7" s="1"/>
  <c r="H52" i="7" s="1"/>
  <c r="C51" i="7"/>
  <c r="F51" i="7" s="1"/>
  <c r="H51" i="7" s="1"/>
  <c r="C50" i="7"/>
  <c r="C48" i="7"/>
  <c r="C47" i="7"/>
  <c r="C46" i="7"/>
  <c r="C45" i="7"/>
  <c r="C43" i="7"/>
  <c r="F43" i="7" s="1"/>
  <c r="H43" i="7" s="1"/>
  <c r="C42" i="7"/>
  <c r="F41" i="7"/>
  <c r="H41" i="7" s="1"/>
  <c r="C39" i="7"/>
  <c r="F39" i="7" s="1"/>
  <c r="H39" i="7" s="1"/>
  <c r="C38" i="7"/>
  <c r="F38" i="7" s="1"/>
  <c r="H38" i="7" s="1"/>
  <c r="F37" i="7"/>
  <c r="H37" i="7" s="1"/>
  <c r="C35" i="7"/>
  <c r="C34" i="7"/>
  <c r="F34" i="7" s="1"/>
  <c r="H34" i="7" s="1"/>
  <c r="C33" i="7"/>
  <c r="C32" i="7"/>
  <c r="F32" i="7" s="1"/>
  <c r="H32" i="7" s="1"/>
  <c r="C31" i="7"/>
  <c r="F30" i="7"/>
  <c r="H30" i="7" s="1"/>
  <c r="F29" i="7"/>
  <c r="H29" i="7" s="1"/>
  <c r="C27" i="7"/>
  <c r="C25" i="7"/>
  <c r="F25" i="7" s="1"/>
  <c r="H25" i="7" s="1"/>
  <c r="C23" i="7"/>
  <c r="C22" i="7"/>
  <c r="F22" i="7" s="1"/>
  <c r="H22" i="7" s="1"/>
  <c r="C21" i="7"/>
  <c r="C20" i="7"/>
  <c r="F20" i="7" s="1"/>
  <c r="H20" i="7" s="1"/>
  <c r="F19" i="7"/>
  <c r="H19" i="7" s="1"/>
  <c r="C17" i="7"/>
  <c r="F17" i="7" s="1"/>
  <c r="H17" i="7" s="1"/>
  <c r="C16" i="7"/>
  <c r="C15" i="7"/>
  <c r="F15" i="7" s="1"/>
  <c r="H15" i="7" s="1"/>
  <c r="F14" i="7"/>
  <c r="H14" i="7" s="1"/>
  <c r="F13" i="7"/>
  <c r="H13" i="7" s="1"/>
  <c r="A13" i="7"/>
  <c r="A14" i="7" s="1"/>
  <c r="A15" i="7" s="1"/>
  <c r="A16" i="7" s="1"/>
  <c r="A17" i="7" s="1"/>
  <c r="A19" i="7" s="1"/>
  <c r="A20" i="7" s="1"/>
  <c r="A21" i="7" s="1"/>
  <c r="A22" i="7" s="1"/>
  <c r="A23" i="7" s="1"/>
  <c r="A25" i="7" s="1"/>
  <c r="A27" i="7" s="1"/>
  <c r="A29" i="7" s="1"/>
  <c r="A30" i="7" s="1"/>
  <c r="A31" i="7" s="1"/>
  <c r="A32" i="7" s="1"/>
  <c r="A33" i="7" s="1"/>
  <c r="A34" i="7" s="1"/>
  <c r="A35" i="7" s="1"/>
  <c r="A37" i="7" s="1"/>
  <c r="A38" i="7" s="1"/>
  <c r="A39" i="7" s="1"/>
  <c r="A41" i="7" s="1"/>
  <c r="A42" i="7" s="1"/>
  <c r="A43" i="7" s="1"/>
  <c r="A45" i="7" s="1"/>
  <c r="A46" i="7" s="1"/>
  <c r="A47" i="7" s="1"/>
  <c r="A48" i="7" s="1"/>
  <c r="A50" i="7" s="1"/>
  <c r="A51" i="7" s="1"/>
  <c r="A52" i="7" s="1"/>
  <c r="A53" i="7" s="1"/>
  <c r="A54" i="7" s="1"/>
  <c r="A55" i="7" s="1"/>
  <c r="A56" i="7" s="1"/>
  <c r="F11" i="7"/>
  <c r="F167" i="6"/>
  <c r="I167" i="6" s="1"/>
  <c r="F165" i="6"/>
  <c r="I165" i="6" s="1"/>
  <c r="F163" i="6"/>
  <c r="I163" i="6" s="1"/>
  <c r="H161" i="6"/>
  <c r="F161" i="6"/>
  <c r="C160" i="6"/>
  <c r="C159" i="6"/>
  <c r="F159" i="6" s="1"/>
  <c r="C157" i="6"/>
  <c r="C156" i="6"/>
  <c r="F156" i="6" s="1"/>
  <c r="F155" i="6"/>
  <c r="I155" i="6" s="1"/>
  <c r="C154" i="6"/>
  <c r="H152" i="6"/>
  <c r="F152" i="6"/>
  <c r="H151" i="6"/>
  <c r="F151" i="6"/>
  <c r="C150" i="6"/>
  <c r="F150" i="6" s="1"/>
  <c r="C149" i="6"/>
  <c r="C148" i="6"/>
  <c r="F148" i="6" s="1"/>
  <c r="C147" i="6"/>
  <c r="C146" i="6"/>
  <c r="C145" i="6"/>
  <c r="F145" i="6" s="1"/>
  <c r="C144" i="6"/>
  <c r="C143" i="6"/>
  <c r="F143" i="6" s="1"/>
  <c r="F142" i="6"/>
  <c r="I142" i="6" s="1"/>
  <c r="C140" i="6"/>
  <c r="F140" i="6" s="1"/>
  <c r="H139" i="6"/>
  <c r="F139" i="6"/>
  <c r="H138" i="6"/>
  <c r="F138" i="6"/>
  <c r="H137" i="6"/>
  <c r="F137" i="6"/>
  <c r="H136" i="6"/>
  <c r="F136" i="6"/>
  <c r="H135" i="6"/>
  <c r="F135" i="6"/>
  <c r="C134" i="6"/>
  <c r="H133" i="6"/>
  <c r="F133" i="6"/>
  <c r="C132" i="6"/>
  <c r="F132" i="6" s="1"/>
  <c r="H131" i="6"/>
  <c r="F131" i="6"/>
  <c r="C130" i="6"/>
  <c r="F130" i="6" s="1"/>
  <c r="H129" i="6"/>
  <c r="F129" i="6"/>
  <c r="H128" i="6"/>
  <c r="F128" i="6"/>
  <c r="H127" i="6"/>
  <c r="F127" i="6"/>
  <c r="H126" i="6"/>
  <c r="F126" i="6"/>
  <c r="H125" i="6"/>
  <c r="F125" i="6"/>
  <c r="H124" i="6"/>
  <c r="F124" i="6"/>
  <c r="H123" i="6"/>
  <c r="F123" i="6"/>
  <c r="H122" i="6"/>
  <c r="F122" i="6"/>
  <c r="C121" i="6"/>
  <c r="H120" i="6"/>
  <c r="F120" i="6"/>
  <c r="C119" i="6"/>
  <c r="F119" i="6" s="1"/>
  <c r="F118" i="6"/>
  <c r="I118" i="6" s="1"/>
  <c r="C116" i="6"/>
  <c r="C115" i="6"/>
  <c r="F115" i="6" s="1"/>
  <c r="C114" i="6"/>
  <c r="C113" i="6"/>
  <c r="H112" i="6"/>
  <c r="F112" i="6"/>
  <c r="H111" i="6"/>
  <c r="F111" i="6"/>
  <c r="C110" i="6"/>
  <c r="F110" i="6" s="1"/>
  <c r="H109" i="6"/>
  <c r="F109" i="6"/>
  <c r="H108" i="6"/>
  <c r="F108" i="6"/>
  <c r="H107" i="6"/>
  <c r="F107" i="6"/>
  <c r="C106" i="6"/>
  <c r="F106" i="6" s="1"/>
  <c r="C105" i="6"/>
  <c r="C104" i="6"/>
  <c r="F104" i="6" s="1"/>
  <c r="C103" i="6"/>
  <c r="C102" i="6"/>
  <c r="F102" i="6" s="1"/>
  <c r="C101" i="6"/>
  <c r="C100" i="6"/>
  <c r="C99" i="6"/>
  <c r="F99" i="6" s="1"/>
  <c r="C98" i="6"/>
  <c r="C97" i="6"/>
  <c r="F97" i="6" s="1"/>
  <c r="C96" i="6"/>
  <c r="I95" i="6"/>
  <c r="F95" i="6"/>
  <c r="H93" i="6"/>
  <c r="F93" i="6"/>
  <c r="C92" i="6"/>
  <c r="H92" i="6" s="1"/>
  <c r="C91" i="6"/>
  <c r="C90" i="6"/>
  <c r="H90" i="6" s="1"/>
  <c r="H89" i="6"/>
  <c r="C89" i="6"/>
  <c r="C88" i="6"/>
  <c r="F88" i="6" s="1"/>
  <c r="I88" i="6" s="1"/>
  <c r="C86" i="6"/>
  <c r="F86" i="6" s="1"/>
  <c r="I86" i="6" s="1"/>
  <c r="H84" i="6"/>
  <c r="F84" i="6"/>
  <c r="C83" i="6"/>
  <c r="F83" i="6" s="1"/>
  <c r="C82" i="6"/>
  <c r="F81" i="6"/>
  <c r="I81" i="6" s="1"/>
  <c r="C79" i="6"/>
  <c r="F79" i="6" s="1"/>
  <c r="C78" i="6"/>
  <c r="C77" i="6"/>
  <c r="F77" i="6" s="1"/>
  <c r="C76" i="6"/>
  <c r="C75" i="6"/>
  <c r="C74" i="6"/>
  <c r="F74" i="6" s="1"/>
  <c r="C73" i="6"/>
  <c r="H71" i="6"/>
  <c r="F71" i="6"/>
  <c r="I71" i="6" s="1"/>
  <c r="C70" i="6"/>
  <c r="F70" i="6" s="1"/>
  <c r="C69" i="6"/>
  <c r="C68" i="6"/>
  <c r="F68" i="6" s="1"/>
  <c r="C67" i="6"/>
  <c r="C66" i="6"/>
  <c r="F66" i="6" s="1"/>
  <c r="C65" i="6"/>
  <c r="C64" i="6"/>
  <c r="F64" i="6" s="1"/>
  <c r="C63" i="6"/>
  <c r="C62" i="6"/>
  <c r="C61" i="6"/>
  <c r="C60" i="6"/>
  <c r="H60" i="6" s="1"/>
  <c r="C59" i="6"/>
  <c r="C58" i="6"/>
  <c r="F58" i="6" s="1"/>
  <c r="I58" i="6" s="1"/>
  <c r="F56" i="6"/>
  <c r="I56" i="6" s="1"/>
  <c r="C55" i="6"/>
  <c r="H55" i="6" s="1"/>
  <c r="C54" i="6"/>
  <c r="H54" i="6" s="1"/>
  <c r="C53" i="6"/>
  <c r="F53" i="6" s="1"/>
  <c r="C52" i="6"/>
  <c r="C51" i="6"/>
  <c r="F51" i="6" s="1"/>
  <c r="C50" i="6"/>
  <c r="C48" i="6"/>
  <c r="F48" i="6" s="1"/>
  <c r="C47" i="6"/>
  <c r="H47" i="6" s="1"/>
  <c r="C46" i="6"/>
  <c r="C45" i="6"/>
  <c r="C43" i="6"/>
  <c r="F43" i="6" s="1"/>
  <c r="C42" i="6"/>
  <c r="F41" i="6"/>
  <c r="I41" i="6" s="1"/>
  <c r="C39" i="6"/>
  <c r="F39" i="6" s="1"/>
  <c r="C38" i="6"/>
  <c r="H38" i="6" s="1"/>
  <c r="F37" i="6"/>
  <c r="I37" i="6" s="1"/>
  <c r="C35" i="6"/>
  <c r="F35" i="6" s="1"/>
  <c r="C34" i="6"/>
  <c r="F34" i="6" s="1"/>
  <c r="C33" i="6"/>
  <c r="F33" i="6" s="1"/>
  <c r="C32" i="6"/>
  <c r="H32" i="6" s="1"/>
  <c r="C31" i="6"/>
  <c r="F31" i="6" s="1"/>
  <c r="F30" i="6"/>
  <c r="I30" i="6" s="1"/>
  <c r="H29" i="6"/>
  <c r="F29" i="6"/>
  <c r="C27" i="6"/>
  <c r="F27" i="6" s="1"/>
  <c r="C25" i="6"/>
  <c r="F25" i="6" s="1"/>
  <c r="C23" i="6"/>
  <c r="F23" i="6" s="1"/>
  <c r="C22" i="6"/>
  <c r="F22" i="6" s="1"/>
  <c r="I22" i="6" s="1"/>
  <c r="C21" i="6"/>
  <c r="H21" i="6" s="1"/>
  <c r="C20" i="6"/>
  <c r="F20" i="6" s="1"/>
  <c r="F19" i="6"/>
  <c r="I19" i="6" s="1"/>
  <c r="C17" i="6"/>
  <c r="F17" i="6" s="1"/>
  <c r="C16" i="6"/>
  <c r="F16" i="6" s="1"/>
  <c r="C15" i="6"/>
  <c r="F15" i="6" s="1"/>
  <c r="H14" i="6"/>
  <c r="F14" i="6"/>
  <c r="F13" i="6"/>
  <c r="I13" i="6" s="1"/>
  <c r="A13" i="6"/>
  <c r="A14" i="6" s="1"/>
  <c r="A15" i="6" s="1"/>
  <c r="A16" i="6" s="1"/>
  <c r="A17" i="6" s="1"/>
  <c r="A19" i="6" s="1"/>
  <c r="A20" i="6" s="1"/>
  <c r="A21" i="6" s="1"/>
  <c r="A22" i="6" s="1"/>
  <c r="A23" i="6" s="1"/>
  <c r="A25" i="6" s="1"/>
  <c r="A27" i="6" s="1"/>
  <c r="A29" i="6" s="1"/>
  <c r="A30" i="6" s="1"/>
  <c r="A31" i="6" s="1"/>
  <c r="A32" i="6" s="1"/>
  <c r="A33" i="6" s="1"/>
  <c r="A34" i="6" s="1"/>
  <c r="A35" i="6" s="1"/>
  <c r="A37" i="6" s="1"/>
  <c r="A38" i="6" s="1"/>
  <c r="A39" i="6" s="1"/>
  <c r="A41" i="6" s="1"/>
  <c r="A42" i="6" s="1"/>
  <c r="A43" i="6" s="1"/>
  <c r="A45" i="6" s="1"/>
  <c r="A46" i="6" s="1"/>
  <c r="A47" i="6" s="1"/>
  <c r="A48" i="6" s="1"/>
  <c r="A50" i="6" s="1"/>
  <c r="A51" i="6" s="1"/>
  <c r="A52" i="6" s="1"/>
  <c r="A53" i="6" s="1"/>
  <c r="A54" i="6" s="1"/>
  <c r="A55" i="6" s="1"/>
  <c r="A56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3" i="6" s="1"/>
  <c r="A74" i="6" s="1"/>
  <c r="A75" i="6" s="1"/>
  <c r="A76" i="6" s="1"/>
  <c r="A77" i="6" s="1"/>
  <c r="A78" i="6" s="1"/>
  <c r="A79" i="6" s="1"/>
  <c r="A81" i="6" s="1"/>
  <c r="A82" i="6" s="1"/>
  <c r="A83" i="6" s="1"/>
  <c r="A84" i="6" s="1"/>
  <c r="A86" i="6" s="1"/>
  <c r="A88" i="6" s="1"/>
  <c r="A89" i="6" s="1"/>
  <c r="A90" i="6" s="1"/>
  <c r="A91" i="6" s="1"/>
  <c r="A92" i="6" s="1"/>
  <c r="A93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4" i="6" s="1"/>
  <c r="A155" i="6" s="1"/>
  <c r="A156" i="6" s="1"/>
  <c r="A157" i="6" s="1"/>
  <c r="A159" i="6" s="1"/>
  <c r="A160" i="6" s="1"/>
  <c r="A161" i="6" s="1"/>
  <c r="A163" i="6" s="1"/>
  <c r="A165" i="6" s="1"/>
  <c r="A167" i="6" s="1"/>
  <c r="I11" i="6"/>
  <c r="F11" i="6"/>
  <c r="F167" i="5"/>
  <c r="I167" i="5" s="1"/>
  <c r="F165" i="5"/>
  <c r="I165" i="5" s="1"/>
  <c r="F163" i="5"/>
  <c r="I163" i="5" s="1"/>
  <c r="F161" i="5"/>
  <c r="I161" i="5" s="1"/>
  <c r="C160" i="5"/>
  <c r="F160" i="5" s="1"/>
  <c r="I160" i="5" s="1"/>
  <c r="C159" i="5"/>
  <c r="F159" i="5" s="1"/>
  <c r="I159" i="5" s="1"/>
  <c r="C157" i="5"/>
  <c r="F157" i="5" s="1"/>
  <c r="I157" i="5" s="1"/>
  <c r="C156" i="5"/>
  <c r="F155" i="5"/>
  <c r="I155" i="5" s="1"/>
  <c r="C154" i="5"/>
  <c r="F152" i="5"/>
  <c r="I152" i="5" s="1"/>
  <c r="F151" i="5"/>
  <c r="I151" i="5" s="1"/>
  <c r="C150" i="5"/>
  <c r="F150" i="5" s="1"/>
  <c r="I150" i="5" s="1"/>
  <c r="C149" i="5"/>
  <c r="C148" i="5"/>
  <c r="F148" i="5" s="1"/>
  <c r="I148" i="5" s="1"/>
  <c r="C147" i="5"/>
  <c r="F147" i="5" s="1"/>
  <c r="I147" i="5" s="1"/>
  <c r="C146" i="5"/>
  <c r="C145" i="5"/>
  <c r="F145" i="5" s="1"/>
  <c r="I145" i="5" s="1"/>
  <c r="C144" i="5"/>
  <c r="C143" i="5"/>
  <c r="F143" i="5" s="1"/>
  <c r="I143" i="5" s="1"/>
  <c r="F142" i="5"/>
  <c r="I142" i="5" s="1"/>
  <c r="C140" i="5"/>
  <c r="F140" i="5" s="1"/>
  <c r="I140" i="5" s="1"/>
  <c r="F139" i="5"/>
  <c r="I139" i="5" s="1"/>
  <c r="F138" i="5"/>
  <c r="I138" i="5" s="1"/>
  <c r="F137" i="5"/>
  <c r="I137" i="5" s="1"/>
  <c r="F136" i="5"/>
  <c r="I136" i="5" s="1"/>
  <c r="F135" i="5"/>
  <c r="I135" i="5" s="1"/>
  <c r="C134" i="5"/>
  <c r="F133" i="5"/>
  <c r="I133" i="5" s="1"/>
  <c r="C132" i="5"/>
  <c r="F132" i="5" s="1"/>
  <c r="I132" i="5" s="1"/>
  <c r="F131" i="5"/>
  <c r="I131" i="5" s="1"/>
  <c r="C130" i="5"/>
  <c r="F129" i="5"/>
  <c r="I129" i="5" s="1"/>
  <c r="F128" i="5"/>
  <c r="I128" i="5" s="1"/>
  <c r="F127" i="5"/>
  <c r="I127" i="5" s="1"/>
  <c r="F126" i="5"/>
  <c r="I126" i="5" s="1"/>
  <c r="F125" i="5"/>
  <c r="I125" i="5" s="1"/>
  <c r="F124" i="5"/>
  <c r="I124" i="5" s="1"/>
  <c r="F123" i="5"/>
  <c r="I123" i="5" s="1"/>
  <c r="F122" i="5"/>
  <c r="I122" i="5" s="1"/>
  <c r="C121" i="5"/>
  <c r="F121" i="5" s="1"/>
  <c r="I121" i="5" s="1"/>
  <c r="F120" i="5"/>
  <c r="I120" i="5" s="1"/>
  <c r="C119" i="5"/>
  <c r="F119" i="5" s="1"/>
  <c r="I119" i="5" s="1"/>
  <c r="F118" i="5"/>
  <c r="I118" i="5" s="1"/>
  <c r="C116" i="5"/>
  <c r="F116" i="5" s="1"/>
  <c r="I116" i="5" s="1"/>
  <c r="C115" i="5"/>
  <c r="C114" i="5"/>
  <c r="F114" i="5" s="1"/>
  <c r="I114" i="5" s="1"/>
  <c r="C113" i="5"/>
  <c r="F112" i="5"/>
  <c r="I112" i="5" s="1"/>
  <c r="F111" i="5"/>
  <c r="I111" i="5" s="1"/>
  <c r="C110" i="5"/>
  <c r="F110" i="5" s="1"/>
  <c r="I110" i="5" s="1"/>
  <c r="F109" i="5"/>
  <c r="I109" i="5" s="1"/>
  <c r="F108" i="5"/>
  <c r="I108" i="5" s="1"/>
  <c r="F107" i="5"/>
  <c r="I107" i="5" s="1"/>
  <c r="C106" i="5"/>
  <c r="C105" i="5"/>
  <c r="F105" i="5" s="1"/>
  <c r="I105" i="5" s="1"/>
  <c r="C104" i="5"/>
  <c r="C103" i="5"/>
  <c r="F103" i="5" s="1"/>
  <c r="I103" i="5" s="1"/>
  <c r="C102" i="5"/>
  <c r="C101" i="5"/>
  <c r="C100" i="5"/>
  <c r="F100" i="5" s="1"/>
  <c r="I100" i="5" s="1"/>
  <c r="C99" i="5"/>
  <c r="C98" i="5"/>
  <c r="F98" i="5" s="1"/>
  <c r="I98" i="5" s="1"/>
  <c r="C97" i="5"/>
  <c r="C96" i="5"/>
  <c r="F96" i="5" s="1"/>
  <c r="I96" i="5" s="1"/>
  <c r="F95" i="5"/>
  <c r="I95" i="5" s="1"/>
  <c r="F93" i="5"/>
  <c r="I93" i="5" s="1"/>
  <c r="C92" i="5"/>
  <c r="C91" i="5"/>
  <c r="C90" i="5"/>
  <c r="C89" i="5"/>
  <c r="F89" i="5" s="1"/>
  <c r="I89" i="5" s="1"/>
  <c r="C88" i="5"/>
  <c r="C86" i="5"/>
  <c r="F86" i="5" s="1"/>
  <c r="I86" i="5" s="1"/>
  <c r="F84" i="5"/>
  <c r="I84" i="5" s="1"/>
  <c r="C83" i="5"/>
  <c r="F83" i="5" s="1"/>
  <c r="I83" i="5" s="1"/>
  <c r="C82" i="5"/>
  <c r="F81" i="5"/>
  <c r="I81" i="5" s="1"/>
  <c r="C79" i="5"/>
  <c r="F79" i="5" s="1"/>
  <c r="I79" i="5" s="1"/>
  <c r="F78" i="5"/>
  <c r="I78" i="5" s="1"/>
  <c r="C78" i="5"/>
  <c r="C77" i="5"/>
  <c r="F77" i="5" s="1"/>
  <c r="I77" i="5" s="1"/>
  <c r="C76" i="5"/>
  <c r="F76" i="5" s="1"/>
  <c r="I76" i="5" s="1"/>
  <c r="C75" i="5"/>
  <c r="C74" i="5"/>
  <c r="F74" i="5" s="1"/>
  <c r="I74" i="5" s="1"/>
  <c r="C73" i="5"/>
  <c r="F71" i="5"/>
  <c r="I71" i="5" s="1"/>
  <c r="C70" i="5"/>
  <c r="C69" i="5"/>
  <c r="F69" i="5" s="1"/>
  <c r="I69" i="5" s="1"/>
  <c r="C68" i="5"/>
  <c r="C67" i="5"/>
  <c r="F67" i="5" s="1"/>
  <c r="I67" i="5" s="1"/>
  <c r="C66" i="5"/>
  <c r="C65" i="5"/>
  <c r="F65" i="5" s="1"/>
  <c r="I65" i="5" s="1"/>
  <c r="C64" i="5"/>
  <c r="C63" i="5"/>
  <c r="C62" i="5"/>
  <c r="C61" i="5"/>
  <c r="F61" i="5" s="1"/>
  <c r="I61" i="5" s="1"/>
  <c r="C60" i="5"/>
  <c r="F60" i="5" s="1"/>
  <c r="I60" i="5" s="1"/>
  <c r="C59" i="5"/>
  <c r="F59" i="5" s="1"/>
  <c r="I59" i="5" s="1"/>
  <c r="C58" i="5"/>
  <c r="F56" i="5"/>
  <c r="I56" i="5" s="1"/>
  <c r="C55" i="5"/>
  <c r="F55" i="5" s="1"/>
  <c r="I55" i="5" s="1"/>
  <c r="C54" i="5"/>
  <c r="F54" i="5" s="1"/>
  <c r="I54" i="5" s="1"/>
  <c r="C53" i="5"/>
  <c r="F53" i="5" s="1"/>
  <c r="I53" i="5" s="1"/>
  <c r="C52" i="5"/>
  <c r="F52" i="5" s="1"/>
  <c r="I52" i="5" s="1"/>
  <c r="C51" i="5"/>
  <c r="F51" i="5" s="1"/>
  <c r="I51" i="5" s="1"/>
  <c r="C50" i="5"/>
  <c r="C48" i="5"/>
  <c r="C47" i="5"/>
  <c r="C46" i="5"/>
  <c r="C45" i="5"/>
  <c r="C43" i="5"/>
  <c r="F43" i="5" s="1"/>
  <c r="I43" i="5" s="1"/>
  <c r="C42" i="5"/>
  <c r="F41" i="5"/>
  <c r="I41" i="5" s="1"/>
  <c r="C39" i="5"/>
  <c r="F39" i="5" s="1"/>
  <c r="I39" i="5" s="1"/>
  <c r="C38" i="5"/>
  <c r="F38" i="5" s="1"/>
  <c r="I38" i="5" s="1"/>
  <c r="F37" i="5"/>
  <c r="I37" i="5" s="1"/>
  <c r="C35" i="5"/>
  <c r="C34" i="5"/>
  <c r="F34" i="5" s="1"/>
  <c r="I34" i="5" s="1"/>
  <c r="C33" i="5"/>
  <c r="C32" i="5"/>
  <c r="F32" i="5" s="1"/>
  <c r="I32" i="5" s="1"/>
  <c r="C31" i="5"/>
  <c r="F30" i="5"/>
  <c r="I30" i="5" s="1"/>
  <c r="F29" i="5"/>
  <c r="I29" i="5" s="1"/>
  <c r="C27" i="5"/>
  <c r="C25" i="5"/>
  <c r="F25" i="5" s="1"/>
  <c r="I25" i="5" s="1"/>
  <c r="C23" i="5"/>
  <c r="C22" i="5"/>
  <c r="F22" i="5" s="1"/>
  <c r="I22" i="5" s="1"/>
  <c r="C21" i="5"/>
  <c r="C20" i="5"/>
  <c r="F20" i="5" s="1"/>
  <c r="I20" i="5" s="1"/>
  <c r="F19" i="5"/>
  <c r="I19" i="5" s="1"/>
  <c r="C17" i="5"/>
  <c r="F17" i="5" s="1"/>
  <c r="I17" i="5" s="1"/>
  <c r="C16" i="5"/>
  <c r="C15" i="5"/>
  <c r="F14" i="5"/>
  <c r="I14" i="5" s="1"/>
  <c r="F13" i="5"/>
  <c r="I13" i="5" s="1"/>
  <c r="A13" i="5"/>
  <c r="A14" i="5" s="1"/>
  <c r="A15" i="5" s="1"/>
  <c r="A16" i="5" s="1"/>
  <c r="A17" i="5" s="1"/>
  <c r="A19" i="5" s="1"/>
  <c r="A20" i="5" s="1"/>
  <c r="A21" i="5" s="1"/>
  <c r="A22" i="5" s="1"/>
  <c r="A23" i="5" s="1"/>
  <c r="A25" i="5" s="1"/>
  <c r="A27" i="5" s="1"/>
  <c r="A29" i="5" s="1"/>
  <c r="A30" i="5" s="1"/>
  <c r="A31" i="5" s="1"/>
  <c r="A32" i="5" s="1"/>
  <c r="A33" i="5" s="1"/>
  <c r="A34" i="5" s="1"/>
  <c r="A35" i="5" s="1"/>
  <c r="A37" i="5" s="1"/>
  <c r="A38" i="5" s="1"/>
  <c r="A39" i="5" s="1"/>
  <c r="A41" i="5" s="1"/>
  <c r="A42" i="5" s="1"/>
  <c r="A43" i="5" s="1"/>
  <c r="A45" i="5" s="1"/>
  <c r="A46" i="5" s="1"/>
  <c r="A47" i="5" s="1"/>
  <c r="A48" i="5" s="1"/>
  <c r="A50" i="5" s="1"/>
  <c r="A51" i="5" s="1"/>
  <c r="A52" i="5" s="1"/>
  <c r="A53" i="5" s="1"/>
  <c r="A54" i="5" s="1"/>
  <c r="A55" i="5" s="1"/>
  <c r="A56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3" i="5" s="1"/>
  <c r="A74" i="5" s="1"/>
  <c r="A75" i="5" s="1"/>
  <c r="A76" i="5" s="1"/>
  <c r="A77" i="5" s="1"/>
  <c r="A78" i="5" s="1"/>
  <c r="A79" i="5" s="1"/>
  <c r="A81" i="5" s="1"/>
  <c r="A82" i="5" s="1"/>
  <c r="A83" i="5" s="1"/>
  <c r="A84" i="5" s="1"/>
  <c r="A86" i="5" s="1"/>
  <c r="A88" i="5" s="1"/>
  <c r="A89" i="5" s="1"/>
  <c r="A90" i="5" s="1"/>
  <c r="A91" i="5" s="1"/>
  <c r="A92" i="5" s="1"/>
  <c r="A93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4" i="5" s="1"/>
  <c r="A155" i="5" s="1"/>
  <c r="A156" i="5" s="1"/>
  <c r="A157" i="5" s="1"/>
  <c r="A159" i="5" s="1"/>
  <c r="A160" i="5" s="1"/>
  <c r="A161" i="5" s="1"/>
  <c r="A163" i="5" s="1"/>
  <c r="A165" i="5" s="1"/>
  <c r="A167" i="5" s="1"/>
  <c r="F11" i="5"/>
  <c r="F167" i="4"/>
  <c r="I167" i="4" s="1"/>
  <c r="F165" i="4"/>
  <c r="I165" i="4" s="1"/>
  <c r="F163" i="4"/>
  <c r="I163" i="4" s="1"/>
  <c r="F161" i="4"/>
  <c r="I161" i="4" s="1"/>
  <c r="C160" i="4"/>
  <c r="F160" i="4" s="1"/>
  <c r="I160" i="4" s="1"/>
  <c r="C159" i="4"/>
  <c r="F159" i="4" s="1"/>
  <c r="I159" i="4" s="1"/>
  <c r="C157" i="4"/>
  <c r="F157" i="4" s="1"/>
  <c r="I157" i="4" s="1"/>
  <c r="C156" i="4"/>
  <c r="F155" i="4"/>
  <c r="I155" i="4" s="1"/>
  <c r="C154" i="4"/>
  <c r="F152" i="4"/>
  <c r="I152" i="4" s="1"/>
  <c r="F151" i="4"/>
  <c r="I151" i="4" s="1"/>
  <c r="C150" i="4"/>
  <c r="F150" i="4" s="1"/>
  <c r="I150" i="4" s="1"/>
  <c r="C149" i="4"/>
  <c r="C148" i="4"/>
  <c r="F148" i="4" s="1"/>
  <c r="I148" i="4" s="1"/>
  <c r="C147" i="4"/>
  <c r="F147" i="4" s="1"/>
  <c r="I147" i="4" s="1"/>
  <c r="C146" i="4"/>
  <c r="F146" i="4" s="1"/>
  <c r="I146" i="4" s="1"/>
  <c r="C145" i="4"/>
  <c r="F145" i="4" s="1"/>
  <c r="I145" i="4" s="1"/>
  <c r="C144" i="4"/>
  <c r="F144" i="4" s="1"/>
  <c r="I144" i="4" s="1"/>
  <c r="C143" i="4"/>
  <c r="F143" i="4" s="1"/>
  <c r="I143" i="4" s="1"/>
  <c r="F142" i="4"/>
  <c r="I142" i="4" s="1"/>
  <c r="C140" i="4"/>
  <c r="F140" i="4" s="1"/>
  <c r="I140" i="4" s="1"/>
  <c r="F139" i="4"/>
  <c r="I139" i="4" s="1"/>
  <c r="F138" i="4"/>
  <c r="I138" i="4" s="1"/>
  <c r="F137" i="4"/>
  <c r="I137" i="4" s="1"/>
  <c r="F136" i="4"/>
  <c r="I136" i="4" s="1"/>
  <c r="F135" i="4"/>
  <c r="I135" i="4" s="1"/>
  <c r="C134" i="4"/>
  <c r="F133" i="4"/>
  <c r="I133" i="4" s="1"/>
  <c r="C132" i="4"/>
  <c r="F132" i="4" s="1"/>
  <c r="I132" i="4" s="1"/>
  <c r="F131" i="4"/>
  <c r="I131" i="4" s="1"/>
  <c r="C130" i="4"/>
  <c r="F130" i="4" s="1"/>
  <c r="I130" i="4" s="1"/>
  <c r="F129" i="4"/>
  <c r="I129" i="4" s="1"/>
  <c r="F128" i="4"/>
  <c r="I128" i="4" s="1"/>
  <c r="F127" i="4"/>
  <c r="I127" i="4" s="1"/>
  <c r="F126" i="4"/>
  <c r="I126" i="4" s="1"/>
  <c r="F125" i="4"/>
  <c r="I125" i="4" s="1"/>
  <c r="F124" i="4"/>
  <c r="I124" i="4" s="1"/>
  <c r="F123" i="4"/>
  <c r="I123" i="4" s="1"/>
  <c r="F122" i="4"/>
  <c r="I122" i="4" s="1"/>
  <c r="C121" i="4"/>
  <c r="F121" i="4" s="1"/>
  <c r="I121" i="4" s="1"/>
  <c r="F120" i="4"/>
  <c r="I120" i="4" s="1"/>
  <c r="C119" i="4"/>
  <c r="F118" i="4"/>
  <c r="I118" i="4" s="1"/>
  <c r="C116" i="4"/>
  <c r="F116" i="4" s="1"/>
  <c r="I116" i="4" s="1"/>
  <c r="C115" i="4"/>
  <c r="F115" i="4" s="1"/>
  <c r="I115" i="4" s="1"/>
  <c r="C114" i="4"/>
  <c r="F114" i="4" s="1"/>
  <c r="I114" i="4" s="1"/>
  <c r="C113" i="4"/>
  <c r="F112" i="4"/>
  <c r="I112" i="4" s="1"/>
  <c r="F111" i="4"/>
  <c r="I111" i="4" s="1"/>
  <c r="C110" i="4"/>
  <c r="F110" i="4" s="1"/>
  <c r="I110" i="4" s="1"/>
  <c r="F109" i="4"/>
  <c r="I109" i="4" s="1"/>
  <c r="F108" i="4"/>
  <c r="I108" i="4" s="1"/>
  <c r="F107" i="4"/>
  <c r="I107" i="4" s="1"/>
  <c r="C106" i="4"/>
  <c r="F106" i="4" s="1"/>
  <c r="I106" i="4" s="1"/>
  <c r="C105" i="4"/>
  <c r="C104" i="4"/>
  <c r="F104" i="4" s="1"/>
  <c r="I104" i="4" s="1"/>
  <c r="C103" i="4"/>
  <c r="C102" i="4"/>
  <c r="F102" i="4" s="1"/>
  <c r="I102" i="4" s="1"/>
  <c r="C101" i="4"/>
  <c r="C100" i="4"/>
  <c r="C99" i="4"/>
  <c r="F99" i="4" s="1"/>
  <c r="I99" i="4" s="1"/>
  <c r="C98" i="4"/>
  <c r="C97" i="4"/>
  <c r="F97" i="4" s="1"/>
  <c r="I97" i="4" s="1"/>
  <c r="C96" i="4"/>
  <c r="F95" i="4"/>
  <c r="I95" i="4" s="1"/>
  <c r="F93" i="4"/>
  <c r="I93" i="4" s="1"/>
  <c r="C92" i="4"/>
  <c r="F92" i="4" s="1"/>
  <c r="I92" i="4" s="1"/>
  <c r="C91" i="4"/>
  <c r="F91" i="4" s="1"/>
  <c r="I91" i="4" s="1"/>
  <c r="C90" i="4"/>
  <c r="C89" i="4"/>
  <c r="C88" i="4"/>
  <c r="C86" i="4"/>
  <c r="F86" i="4" s="1"/>
  <c r="I86" i="4" s="1"/>
  <c r="F84" i="4"/>
  <c r="I84" i="4" s="1"/>
  <c r="C83" i="4"/>
  <c r="C82" i="4"/>
  <c r="F82" i="4" s="1"/>
  <c r="I82" i="4" s="1"/>
  <c r="F81" i="4"/>
  <c r="I81" i="4" s="1"/>
  <c r="C79" i="4"/>
  <c r="F79" i="4" s="1"/>
  <c r="I79" i="4" s="1"/>
  <c r="C78" i="4"/>
  <c r="F78" i="4" s="1"/>
  <c r="I78" i="4" s="1"/>
  <c r="C77" i="4"/>
  <c r="F77" i="4" s="1"/>
  <c r="I77" i="4" s="1"/>
  <c r="C76" i="4"/>
  <c r="F76" i="4" s="1"/>
  <c r="I76" i="4" s="1"/>
  <c r="C75" i="4"/>
  <c r="C74" i="4"/>
  <c r="C73" i="4"/>
  <c r="F73" i="4" s="1"/>
  <c r="I73" i="4" s="1"/>
  <c r="F71" i="4"/>
  <c r="I71" i="4" s="1"/>
  <c r="C70" i="4"/>
  <c r="F70" i="4" s="1"/>
  <c r="I70" i="4" s="1"/>
  <c r="C69" i="4"/>
  <c r="C68" i="4"/>
  <c r="F68" i="4" s="1"/>
  <c r="I68" i="4" s="1"/>
  <c r="C67" i="4"/>
  <c r="C66" i="4"/>
  <c r="F66" i="4" s="1"/>
  <c r="I66" i="4" s="1"/>
  <c r="C65" i="4"/>
  <c r="C64" i="4"/>
  <c r="F64" i="4" s="1"/>
  <c r="I64" i="4" s="1"/>
  <c r="C63" i="4"/>
  <c r="F63" i="4" s="1"/>
  <c r="I63" i="4" s="1"/>
  <c r="C62" i="4"/>
  <c r="C61" i="4"/>
  <c r="C60" i="4"/>
  <c r="C59" i="4"/>
  <c r="F59" i="4" s="1"/>
  <c r="I59" i="4" s="1"/>
  <c r="C58" i="4"/>
  <c r="F56" i="4"/>
  <c r="I56" i="4" s="1"/>
  <c r="C55" i="4"/>
  <c r="C54" i="4"/>
  <c r="F54" i="4" s="1"/>
  <c r="I54" i="4" s="1"/>
  <c r="C53" i="4"/>
  <c r="F53" i="4" s="1"/>
  <c r="I53" i="4" s="1"/>
  <c r="C52" i="4"/>
  <c r="F52" i="4" s="1"/>
  <c r="I52" i="4" s="1"/>
  <c r="C51" i="4"/>
  <c r="F51" i="4" s="1"/>
  <c r="I51" i="4" s="1"/>
  <c r="C50" i="4"/>
  <c r="C48" i="4"/>
  <c r="F48" i="4" s="1"/>
  <c r="I48" i="4" s="1"/>
  <c r="C47" i="4"/>
  <c r="F47" i="4" s="1"/>
  <c r="I47" i="4" s="1"/>
  <c r="C46" i="4"/>
  <c r="C45" i="4"/>
  <c r="F45" i="4" s="1"/>
  <c r="I45" i="4" s="1"/>
  <c r="C43" i="4"/>
  <c r="C42" i="4"/>
  <c r="F42" i="4" s="1"/>
  <c r="I42" i="4" s="1"/>
  <c r="F41" i="4"/>
  <c r="I41" i="4" s="1"/>
  <c r="C39" i="4"/>
  <c r="C38" i="4"/>
  <c r="F38" i="4" s="1"/>
  <c r="I38" i="4" s="1"/>
  <c r="F37" i="4"/>
  <c r="I37" i="4" s="1"/>
  <c r="C35" i="4"/>
  <c r="C34" i="4"/>
  <c r="C33" i="4"/>
  <c r="F33" i="4" s="1"/>
  <c r="I33" i="4" s="1"/>
  <c r="C32" i="4"/>
  <c r="F32" i="4" s="1"/>
  <c r="I32" i="4" s="1"/>
  <c r="C31" i="4"/>
  <c r="F31" i="4" s="1"/>
  <c r="I31" i="4" s="1"/>
  <c r="C30" i="4"/>
  <c r="F30" i="4" s="1"/>
  <c r="I30" i="4" s="1"/>
  <c r="C29" i="4"/>
  <c r="C27" i="4"/>
  <c r="F27" i="4" s="1"/>
  <c r="I27" i="4" s="1"/>
  <c r="C25" i="4"/>
  <c r="C23" i="4"/>
  <c r="C22" i="4"/>
  <c r="F22" i="4" s="1"/>
  <c r="I22" i="4" s="1"/>
  <c r="C21" i="4"/>
  <c r="F21" i="4" s="1"/>
  <c r="I21" i="4" s="1"/>
  <c r="C20" i="4"/>
  <c r="F20" i="4" s="1"/>
  <c r="I20" i="4" s="1"/>
  <c r="F19" i="4"/>
  <c r="I19" i="4" s="1"/>
  <c r="C17" i="4"/>
  <c r="C16" i="4"/>
  <c r="F16" i="4" s="1"/>
  <c r="I16" i="4" s="1"/>
  <c r="C15" i="4"/>
  <c r="F15" i="4" s="1"/>
  <c r="I15" i="4" s="1"/>
  <c r="F14" i="4"/>
  <c r="I14" i="4" s="1"/>
  <c r="F13" i="4"/>
  <c r="I13" i="4" s="1"/>
  <c r="A13" i="4"/>
  <c r="A14" i="4" s="1"/>
  <c r="A15" i="4" s="1"/>
  <c r="A16" i="4" s="1"/>
  <c r="A17" i="4" s="1"/>
  <c r="A19" i="4" s="1"/>
  <c r="A20" i="4" s="1"/>
  <c r="A21" i="4" s="1"/>
  <c r="A22" i="4" s="1"/>
  <c r="A23" i="4" s="1"/>
  <c r="A25" i="4" s="1"/>
  <c r="A27" i="4" s="1"/>
  <c r="A29" i="4" s="1"/>
  <c r="A30" i="4" s="1"/>
  <c r="A31" i="4" s="1"/>
  <c r="A32" i="4" s="1"/>
  <c r="A33" i="4" s="1"/>
  <c r="A34" i="4" s="1"/>
  <c r="A35" i="4" s="1"/>
  <c r="A37" i="4" s="1"/>
  <c r="A38" i="4" s="1"/>
  <c r="A39" i="4" s="1"/>
  <c r="A41" i="4" s="1"/>
  <c r="A42" i="4" s="1"/>
  <c r="A43" i="4" s="1"/>
  <c r="A45" i="4" s="1"/>
  <c r="A46" i="4" s="1"/>
  <c r="A47" i="4" s="1"/>
  <c r="A48" i="4" s="1"/>
  <c r="A50" i="4" s="1"/>
  <c r="A51" i="4" s="1"/>
  <c r="A52" i="4" s="1"/>
  <c r="A53" i="4" s="1"/>
  <c r="A54" i="4" s="1"/>
  <c r="A55" i="4" s="1"/>
  <c r="A56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3" i="4" s="1"/>
  <c r="A74" i="4" s="1"/>
  <c r="A75" i="4" s="1"/>
  <c r="A76" i="4" s="1"/>
  <c r="A77" i="4" s="1"/>
  <c r="A78" i="4" s="1"/>
  <c r="A79" i="4" s="1"/>
  <c r="A81" i="4" s="1"/>
  <c r="A82" i="4" s="1"/>
  <c r="A83" i="4" s="1"/>
  <c r="A84" i="4" s="1"/>
  <c r="A86" i="4" s="1"/>
  <c r="A88" i="4" s="1"/>
  <c r="A89" i="4" s="1"/>
  <c r="A90" i="4" s="1"/>
  <c r="A91" i="4" s="1"/>
  <c r="A92" i="4" s="1"/>
  <c r="A93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4" i="4" s="1"/>
  <c r="A155" i="4" s="1"/>
  <c r="A156" i="4" s="1"/>
  <c r="A157" i="4" s="1"/>
  <c r="A159" i="4" s="1"/>
  <c r="A160" i="4" s="1"/>
  <c r="A161" i="4" s="1"/>
  <c r="A163" i="4" s="1"/>
  <c r="A165" i="4" s="1"/>
  <c r="A167" i="4" s="1"/>
  <c r="F11" i="4"/>
  <c r="I11" i="4" s="1"/>
  <c r="F167" i="3"/>
  <c r="I167" i="3" s="1"/>
  <c r="F165" i="3"/>
  <c r="I165" i="3" s="1"/>
  <c r="F163" i="3"/>
  <c r="I163" i="3" s="1"/>
  <c r="F161" i="3"/>
  <c r="I161" i="3" s="1"/>
  <c r="C160" i="3"/>
  <c r="F160" i="3" s="1"/>
  <c r="I160" i="3" s="1"/>
  <c r="C159" i="3"/>
  <c r="F159" i="3" s="1"/>
  <c r="I159" i="3" s="1"/>
  <c r="C157" i="3"/>
  <c r="F157" i="3" s="1"/>
  <c r="I157" i="3" s="1"/>
  <c r="C156" i="3"/>
  <c r="F156" i="3" s="1"/>
  <c r="I156" i="3" s="1"/>
  <c r="F155" i="3"/>
  <c r="I155" i="3" s="1"/>
  <c r="C154" i="3"/>
  <c r="F152" i="3"/>
  <c r="I152" i="3" s="1"/>
  <c r="F151" i="3"/>
  <c r="I151" i="3" s="1"/>
  <c r="C150" i="3"/>
  <c r="C149" i="3"/>
  <c r="F149" i="3" s="1"/>
  <c r="I149" i="3" s="1"/>
  <c r="C148" i="3"/>
  <c r="F148" i="3" s="1"/>
  <c r="I148" i="3" s="1"/>
  <c r="C147" i="3"/>
  <c r="C146" i="3"/>
  <c r="F146" i="3" s="1"/>
  <c r="I146" i="3" s="1"/>
  <c r="C145" i="3"/>
  <c r="C144" i="3"/>
  <c r="F144" i="3" s="1"/>
  <c r="I144" i="3" s="1"/>
  <c r="C143" i="3"/>
  <c r="F142" i="3"/>
  <c r="I142" i="3" s="1"/>
  <c r="C140" i="3"/>
  <c r="F139" i="3"/>
  <c r="I139" i="3" s="1"/>
  <c r="F138" i="3"/>
  <c r="I138" i="3" s="1"/>
  <c r="F137" i="3"/>
  <c r="I137" i="3" s="1"/>
  <c r="F136" i="3"/>
  <c r="I136" i="3" s="1"/>
  <c r="F135" i="3"/>
  <c r="I135" i="3" s="1"/>
  <c r="C134" i="3"/>
  <c r="F134" i="3" s="1"/>
  <c r="I134" i="3" s="1"/>
  <c r="F133" i="3"/>
  <c r="I133" i="3" s="1"/>
  <c r="C132" i="3"/>
  <c r="F132" i="3" s="1"/>
  <c r="I132" i="3" s="1"/>
  <c r="F131" i="3"/>
  <c r="I131" i="3" s="1"/>
  <c r="C130" i="3"/>
  <c r="F130" i="3" s="1"/>
  <c r="I130" i="3" s="1"/>
  <c r="F129" i="3"/>
  <c r="I129" i="3" s="1"/>
  <c r="F128" i="3"/>
  <c r="I128" i="3" s="1"/>
  <c r="F127" i="3"/>
  <c r="I127" i="3" s="1"/>
  <c r="F126" i="3"/>
  <c r="I126" i="3" s="1"/>
  <c r="F125" i="3"/>
  <c r="I125" i="3" s="1"/>
  <c r="F124" i="3"/>
  <c r="I124" i="3" s="1"/>
  <c r="F123" i="3"/>
  <c r="I123" i="3" s="1"/>
  <c r="F122" i="3"/>
  <c r="I122" i="3" s="1"/>
  <c r="C121" i="3"/>
  <c r="F120" i="3"/>
  <c r="I120" i="3" s="1"/>
  <c r="C119" i="3"/>
  <c r="F119" i="3" s="1"/>
  <c r="I119" i="3" s="1"/>
  <c r="F118" i="3"/>
  <c r="I118" i="3" s="1"/>
  <c r="C116" i="3"/>
  <c r="C115" i="3"/>
  <c r="F115" i="3" s="1"/>
  <c r="I115" i="3" s="1"/>
  <c r="C114" i="3"/>
  <c r="C113" i="3"/>
  <c r="F112" i="3"/>
  <c r="I112" i="3" s="1"/>
  <c r="F111" i="3"/>
  <c r="I111" i="3" s="1"/>
  <c r="C110" i="3"/>
  <c r="F110" i="3" s="1"/>
  <c r="I110" i="3" s="1"/>
  <c r="F109" i="3"/>
  <c r="I109" i="3" s="1"/>
  <c r="F108" i="3"/>
  <c r="I108" i="3" s="1"/>
  <c r="F107" i="3"/>
  <c r="I107" i="3" s="1"/>
  <c r="C106" i="3"/>
  <c r="F106" i="3" s="1"/>
  <c r="I106" i="3" s="1"/>
  <c r="C105" i="3"/>
  <c r="C104" i="3"/>
  <c r="F104" i="3" s="1"/>
  <c r="I104" i="3" s="1"/>
  <c r="C103" i="3"/>
  <c r="F103" i="3" s="1"/>
  <c r="I103" i="3" s="1"/>
  <c r="C102" i="3"/>
  <c r="F102" i="3" s="1"/>
  <c r="I102" i="3" s="1"/>
  <c r="C101" i="3"/>
  <c r="C100" i="3"/>
  <c r="C99" i="3"/>
  <c r="F99" i="3" s="1"/>
  <c r="I99" i="3" s="1"/>
  <c r="C98" i="3"/>
  <c r="C97" i="3"/>
  <c r="F97" i="3" s="1"/>
  <c r="I97" i="3" s="1"/>
  <c r="C96" i="3"/>
  <c r="F95" i="3"/>
  <c r="I95" i="3" s="1"/>
  <c r="F93" i="3"/>
  <c r="I93" i="3" s="1"/>
  <c r="C92" i="3"/>
  <c r="F92" i="3" s="1"/>
  <c r="I92" i="3" s="1"/>
  <c r="C91" i="3"/>
  <c r="C90" i="3"/>
  <c r="F90" i="3" s="1"/>
  <c r="I90" i="3" s="1"/>
  <c r="C89" i="3"/>
  <c r="F89" i="3" s="1"/>
  <c r="I89" i="3" s="1"/>
  <c r="C88" i="3"/>
  <c r="C86" i="3"/>
  <c r="F86" i="3" s="1"/>
  <c r="I86" i="3" s="1"/>
  <c r="F84" i="3"/>
  <c r="I84" i="3" s="1"/>
  <c r="C83" i="3"/>
  <c r="C82" i="3"/>
  <c r="F82" i="3" s="1"/>
  <c r="I82" i="3" s="1"/>
  <c r="F81" i="3"/>
  <c r="I81" i="3" s="1"/>
  <c r="C79" i="3"/>
  <c r="C78" i="3"/>
  <c r="F78" i="3" s="1"/>
  <c r="I78" i="3" s="1"/>
  <c r="C77" i="3"/>
  <c r="C76" i="3"/>
  <c r="F76" i="3" s="1"/>
  <c r="I76" i="3" s="1"/>
  <c r="C75" i="3"/>
  <c r="F75" i="3" s="1"/>
  <c r="I75" i="3" s="1"/>
  <c r="C74" i="3"/>
  <c r="C73" i="3"/>
  <c r="F73" i="3" s="1"/>
  <c r="I73" i="3" s="1"/>
  <c r="F71" i="3"/>
  <c r="I71" i="3" s="1"/>
  <c r="C70" i="3"/>
  <c r="C69" i="3"/>
  <c r="F69" i="3" s="1"/>
  <c r="I69" i="3" s="1"/>
  <c r="C68" i="3"/>
  <c r="C67" i="3"/>
  <c r="F67" i="3" s="1"/>
  <c r="I67" i="3" s="1"/>
  <c r="C66" i="3"/>
  <c r="C65" i="3"/>
  <c r="F65" i="3" s="1"/>
  <c r="I65" i="3" s="1"/>
  <c r="C64" i="3"/>
  <c r="C63" i="3"/>
  <c r="F63" i="3" s="1"/>
  <c r="I63" i="3" s="1"/>
  <c r="C62" i="3"/>
  <c r="C61" i="3"/>
  <c r="F61" i="3" s="1"/>
  <c r="I61" i="3" s="1"/>
  <c r="C60" i="3"/>
  <c r="F60" i="3" s="1"/>
  <c r="I60" i="3" s="1"/>
  <c r="C59" i="3"/>
  <c r="F59" i="3" s="1"/>
  <c r="I59" i="3" s="1"/>
  <c r="C58" i="3"/>
  <c r="F56" i="3"/>
  <c r="I56" i="3" s="1"/>
  <c r="C55" i="3"/>
  <c r="F55" i="3" s="1"/>
  <c r="I55" i="3" s="1"/>
  <c r="C54" i="3"/>
  <c r="F54" i="3" s="1"/>
  <c r="I54" i="3" s="1"/>
  <c r="C53" i="3"/>
  <c r="F53" i="3" s="1"/>
  <c r="I53" i="3" s="1"/>
  <c r="C52" i="3"/>
  <c r="F52" i="3" s="1"/>
  <c r="I52" i="3" s="1"/>
  <c r="C51" i="3"/>
  <c r="F51" i="3" s="1"/>
  <c r="I51" i="3" s="1"/>
  <c r="C50" i="3"/>
  <c r="C48" i="3"/>
  <c r="C47" i="3"/>
  <c r="C46" i="3"/>
  <c r="C45" i="3"/>
  <c r="C43" i="3"/>
  <c r="F43" i="3" s="1"/>
  <c r="I43" i="3" s="1"/>
  <c r="C42" i="3"/>
  <c r="F41" i="3"/>
  <c r="I41" i="3" s="1"/>
  <c r="C39" i="3"/>
  <c r="F39" i="3" s="1"/>
  <c r="I39" i="3" s="1"/>
  <c r="C38" i="3"/>
  <c r="F38" i="3" s="1"/>
  <c r="I38" i="3" s="1"/>
  <c r="F37" i="3"/>
  <c r="I37" i="3" s="1"/>
  <c r="C35" i="3"/>
  <c r="C34" i="3"/>
  <c r="F34" i="3" s="1"/>
  <c r="I34" i="3" s="1"/>
  <c r="C33" i="3"/>
  <c r="C32" i="3"/>
  <c r="F32" i="3" s="1"/>
  <c r="I32" i="3" s="1"/>
  <c r="C31" i="3"/>
  <c r="C30" i="3"/>
  <c r="F30" i="3" s="1"/>
  <c r="I30" i="3" s="1"/>
  <c r="C29" i="3"/>
  <c r="C27" i="3"/>
  <c r="C25" i="3"/>
  <c r="F25" i="3" s="1"/>
  <c r="I25" i="3" s="1"/>
  <c r="C23" i="3"/>
  <c r="C22" i="3"/>
  <c r="F22" i="3" s="1"/>
  <c r="I22" i="3" s="1"/>
  <c r="C21" i="3"/>
  <c r="C20" i="3"/>
  <c r="F20" i="3" s="1"/>
  <c r="I20" i="3" s="1"/>
  <c r="F19" i="3"/>
  <c r="I19" i="3" s="1"/>
  <c r="C17" i="3"/>
  <c r="F17" i="3" s="1"/>
  <c r="I17" i="3" s="1"/>
  <c r="C16" i="3"/>
  <c r="C15" i="3"/>
  <c r="F14" i="3"/>
  <c r="I14" i="3" s="1"/>
  <c r="F13" i="3"/>
  <c r="I13" i="3" s="1"/>
  <c r="A13" i="3"/>
  <c r="A14" i="3" s="1"/>
  <c r="A15" i="3" s="1"/>
  <c r="A16" i="3" s="1"/>
  <c r="A17" i="3" s="1"/>
  <c r="A19" i="3" s="1"/>
  <c r="A20" i="3" s="1"/>
  <c r="A21" i="3" s="1"/>
  <c r="A22" i="3" s="1"/>
  <c r="A23" i="3" s="1"/>
  <c r="A25" i="3" s="1"/>
  <c r="A27" i="3" s="1"/>
  <c r="A29" i="3" s="1"/>
  <c r="A30" i="3" s="1"/>
  <c r="A31" i="3" s="1"/>
  <c r="A32" i="3" s="1"/>
  <c r="A33" i="3" s="1"/>
  <c r="A34" i="3" s="1"/>
  <c r="A35" i="3" s="1"/>
  <c r="A37" i="3" s="1"/>
  <c r="A38" i="3" s="1"/>
  <c r="A39" i="3" s="1"/>
  <c r="A41" i="3" s="1"/>
  <c r="A42" i="3" s="1"/>
  <c r="A43" i="3" s="1"/>
  <c r="A45" i="3" s="1"/>
  <c r="A46" i="3" s="1"/>
  <c r="A47" i="3" s="1"/>
  <c r="A48" i="3" s="1"/>
  <c r="A50" i="3" s="1"/>
  <c r="A51" i="3" s="1"/>
  <c r="A52" i="3" s="1"/>
  <c r="A53" i="3" s="1"/>
  <c r="A54" i="3" s="1"/>
  <c r="A55" i="3" s="1"/>
  <c r="A56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3" i="3" s="1"/>
  <c r="A74" i="3" s="1"/>
  <c r="A75" i="3" s="1"/>
  <c r="A76" i="3" s="1"/>
  <c r="A77" i="3" s="1"/>
  <c r="A78" i="3" s="1"/>
  <c r="A79" i="3" s="1"/>
  <c r="A81" i="3" s="1"/>
  <c r="A82" i="3" s="1"/>
  <c r="A83" i="3" s="1"/>
  <c r="A84" i="3" s="1"/>
  <c r="A86" i="3" s="1"/>
  <c r="A88" i="3" s="1"/>
  <c r="A89" i="3" s="1"/>
  <c r="A90" i="3" s="1"/>
  <c r="A91" i="3" s="1"/>
  <c r="A92" i="3" s="1"/>
  <c r="A93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4" i="3" s="1"/>
  <c r="A155" i="3" s="1"/>
  <c r="A156" i="3" s="1"/>
  <c r="A157" i="3" s="1"/>
  <c r="A159" i="3" s="1"/>
  <c r="A160" i="3" s="1"/>
  <c r="A161" i="3" s="1"/>
  <c r="A163" i="3" s="1"/>
  <c r="A165" i="3" s="1"/>
  <c r="A167" i="3" s="1"/>
  <c r="F11" i="3"/>
  <c r="F167" i="2"/>
  <c r="I167" i="2" s="1"/>
  <c r="F165" i="2"/>
  <c r="I165" i="2" s="1"/>
  <c r="F163" i="2"/>
  <c r="I163" i="2" s="1"/>
  <c r="F161" i="2"/>
  <c r="I161" i="2" s="1"/>
  <c r="C160" i="2"/>
  <c r="F160" i="2" s="1"/>
  <c r="I160" i="2" s="1"/>
  <c r="C159" i="2"/>
  <c r="F159" i="2" s="1"/>
  <c r="I159" i="2" s="1"/>
  <c r="C157" i="2"/>
  <c r="F157" i="2" s="1"/>
  <c r="I157" i="2" s="1"/>
  <c r="C156" i="2"/>
  <c r="F155" i="2"/>
  <c r="I155" i="2" s="1"/>
  <c r="C154" i="2"/>
  <c r="F152" i="2"/>
  <c r="I152" i="2" s="1"/>
  <c r="F151" i="2"/>
  <c r="I151" i="2" s="1"/>
  <c r="C150" i="2"/>
  <c r="F150" i="2" s="1"/>
  <c r="I150" i="2" s="1"/>
  <c r="C149" i="2"/>
  <c r="C148" i="2"/>
  <c r="F148" i="2" s="1"/>
  <c r="I148" i="2" s="1"/>
  <c r="C147" i="2"/>
  <c r="F147" i="2" s="1"/>
  <c r="I147" i="2" s="1"/>
  <c r="F146" i="2"/>
  <c r="I146" i="2" s="1"/>
  <c r="C146" i="2"/>
  <c r="C145" i="2"/>
  <c r="F145" i="2" s="1"/>
  <c r="I145" i="2" s="1"/>
  <c r="C144" i="2"/>
  <c r="F144" i="2" s="1"/>
  <c r="I144" i="2" s="1"/>
  <c r="C143" i="2"/>
  <c r="F143" i="2" s="1"/>
  <c r="I143" i="2" s="1"/>
  <c r="F142" i="2"/>
  <c r="I142" i="2" s="1"/>
  <c r="C140" i="2"/>
  <c r="F140" i="2" s="1"/>
  <c r="I140" i="2" s="1"/>
  <c r="F139" i="2"/>
  <c r="I139" i="2" s="1"/>
  <c r="F138" i="2"/>
  <c r="I138" i="2" s="1"/>
  <c r="F137" i="2"/>
  <c r="I137" i="2" s="1"/>
  <c r="F136" i="2"/>
  <c r="I136" i="2" s="1"/>
  <c r="F135" i="2"/>
  <c r="I135" i="2" s="1"/>
  <c r="C134" i="2"/>
  <c r="F133" i="2"/>
  <c r="I133" i="2" s="1"/>
  <c r="C132" i="2"/>
  <c r="F132" i="2" s="1"/>
  <c r="I132" i="2" s="1"/>
  <c r="F131" i="2"/>
  <c r="I131" i="2" s="1"/>
  <c r="C130" i="2"/>
  <c r="F130" i="2" s="1"/>
  <c r="I130" i="2" s="1"/>
  <c r="F129" i="2"/>
  <c r="I129" i="2" s="1"/>
  <c r="F128" i="2"/>
  <c r="I128" i="2" s="1"/>
  <c r="F127" i="2"/>
  <c r="I127" i="2" s="1"/>
  <c r="F126" i="2"/>
  <c r="I126" i="2" s="1"/>
  <c r="F125" i="2"/>
  <c r="I125" i="2" s="1"/>
  <c r="F124" i="2"/>
  <c r="I124" i="2" s="1"/>
  <c r="F123" i="2"/>
  <c r="I123" i="2" s="1"/>
  <c r="F122" i="2"/>
  <c r="I122" i="2" s="1"/>
  <c r="C121" i="2"/>
  <c r="F121" i="2" s="1"/>
  <c r="I121" i="2" s="1"/>
  <c r="F120" i="2"/>
  <c r="I120" i="2" s="1"/>
  <c r="C119" i="2"/>
  <c r="F118" i="2"/>
  <c r="I118" i="2" s="1"/>
  <c r="C116" i="2"/>
  <c r="F116" i="2" s="1"/>
  <c r="I116" i="2" s="1"/>
  <c r="F115" i="2"/>
  <c r="I115" i="2" s="1"/>
  <c r="C115" i="2"/>
  <c r="C114" i="2"/>
  <c r="F114" i="2" s="1"/>
  <c r="I114" i="2" s="1"/>
  <c r="C113" i="2"/>
  <c r="F112" i="2"/>
  <c r="I112" i="2" s="1"/>
  <c r="F111" i="2"/>
  <c r="I111" i="2" s="1"/>
  <c r="C110" i="2"/>
  <c r="F110" i="2" s="1"/>
  <c r="I110" i="2" s="1"/>
  <c r="F109" i="2"/>
  <c r="I109" i="2" s="1"/>
  <c r="F108" i="2"/>
  <c r="I108" i="2" s="1"/>
  <c r="F107" i="2"/>
  <c r="I107" i="2" s="1"/>
  <c r="C106" i="2"/>
  <c r="F106" i="2" s="1"/>
  <c r="I106" i="2" s="1"/>
  <c r="C105" i="2"/>
  <c r="C104" i="2"/>
  <c r="F104" i="2" s="1"/>
  <c r="I104" i="2" s="1"/>
  <c r="C103" i="2"/>
  <c r="C102" i="2"/>
  <c r="F102" i="2" s="1"/>
  <c r="I102" i="2" s="1"/>
  <c r="C101" i="2"/>
  <c r="C100" i="2"/>
  <c r="C99" i="2"/>
  <c r="F99" i="2" s="1"/>
  <c r="I99" i="2" s="1"/>
  <c r="C98" i="2"/>
  <c r="C97" i="2"/>
  <c r="F97" i="2" s="1"/>
  <c r="I97" i="2" s="1"/>
  <c r="C96" i="2"/>
  <c r="F95" i="2"/>
  <c r="I95" i="2" s="1"/>
  <c r="F93" i="2"/>
  <c r="I93" i="2" s="1"/>
  <c r="C92" i="2"/>
  <c r="F92" i="2" s="1"/>
  <c r="I92" i="2" s="1"/>
  <c r="C91" i="2"/>
  <c r="F91" i="2" s="1"/>
  <c r="I91" i="2" s="1"/>
  <c r="C90" i="2"/>
  <c r="C89" i="2"/>
  <c r="C88" i="2"/>
  <c r="C86" i="2"/>
  <c r="F86" i="2" s="1"/>
  <c r="I86" i="2" s="1"/>
  <c r="F84" i="2"/>
  <c r="I84" i="2" s="1"/>
  <c r="C83" i="2"/>
  <c r="C82" i="2"/>
  <c r="F82" i="2" s="1"/>
  <c r="I82" i="2" s="1"/>
  <c r="F81" i="2"/>
  <c r="I81" i="2" s="1"/>
  <c r="C79" i="2"/>
  <c r="F79" i="2" s="1"/>
  <c r="I79" i="2" s="1"/>
  <c r="C78" i="2"/>
  <c r="F78" i="2" s="1"/>
  <c r="I78" i="2" s="1"/>
  <c r="C77" i="2"/>
  <c r="F77" i="2" s="1"/>
  <c r="I77" i="2" s="1"/>
  <c r="C76" i="2"/>
  <c r="F76" i="2" s="1"/>
  <c r="I76" i="2" s="1"/>
  <c r="C75" i="2"/>
  <c r="C74" i="2"/>
  <c r="C73" i="2"/>
  <c r="F73" i="2" s="1"/>
  <c r="I73" i="2" s="1"/>
  <c r="F71" i="2"/>
  <c r="I71" i="2" s="1"/>
  <c r="C70" i="2"/>
  <c r="F70" i="2" s="1"/>
  <c r="I70" i="2" s="1"/>
  <c r="C69" i="2"/>
  <c r="C68" i="2"/>
  <c r="F68" i="2" s="1"/>
  <c r="I68" i="2" s="1"/>
  <c r="C67" i="2"/>
  <c r="C66" i="2"/>
  <c r="F66" i="2" s="1"/>
  <c r="I66" i="2" s="1"/>
  <c r="C65" i="2"/>
  <c r="C64" i="2"/>
  <c r="F64" i="2" s="1"/>
  <c r="I64" i="2" s="1"/>
  <c r="C63" i="2"/>
  <c r="F63" i="2" s="1"/>
  <c r="I63" i="2" s="1"/>
  <c r="C62" i="2"/>
  <c r="C61" i="2"/>
  <c r="C60" i="2"/>
  <c r="C59" i="2"/>
  <c r="F59" i="2" s="1"/>
  <c r="I59" i="2" s="1"/>
  <c r="C58" i="2"/>
  <c r="F56" i="2"/>
  <c r="I56" i="2" s="1"/>
  <c r="C55" i="2"/>
  <c r="C54" i="2"/>
  <c r="F54" i="2" s="1"/>
  <c r="I54" i="2" s="1"/>
  <c r="C53" i="2"/>
  <c r="F53" i="2" s="1"/>
  <c r="I53" i="2" s="1"/>
  <c r="C52" i="2"/>
  <c r="F52" i="2" s="1"/>
  <c r="I52" i="2" s="1"/>
  <c r="C51" i="2"/>
  <c r="F51" i="2" s="1"/>
  <c r="I51" i="2" s="1"/>
  <c r="C50" i="2"/>
  <c r="C48" i="2"/>
  <c r="F48" i="2" s="1"/>
  <c r="I48" i="2" s="1"/>
  <c r="C47" i="2"/>
  <c r="F47" i="2" s="1"/>
  <c r="I47" i="2" s="1"/>
  <c r="C46" i="2"/>
  <c r="C45" i="2"/>
  <c r="F45" i="2" s="1"/>
  <c r="I45" i="2" s="1"/>
  <c r="C43" i="2"/>
  <c r="C42" i="2"/>
  <c r="F42" i="2" s="1"/>
  <c r="I42" i="2" s="1"/>
  <c r="F41" i="2"/>
  <c r="I41" i="2" s="1"/>
  <c r="C39" i="2"/>
  <c r="C38" i="2"/>
  <c r="F38" i="2" s="1"/>
  <c r="I38" i="2" s="1"/>
  <c r="F37" i="2"/>
  <c r="I37" i="2" s="1"/>
  <c r="C35" i="2"/>
  <c r="C34" i="2"/>
  <c r="C33" i="2"/>
  <c r="F33" i="2" s="1"/>
  <c r="I33" i="2" s="1"/>
  <c r="C32" i="2"/>
  <c r="F32" i="2" s="1"/>
  <c r="I32" i="2" s="1"/>
  <c r="C31" i="2"/>
  <c r="F31" i="2" s="1"/>
  <c r="I31" i="2" s="1"/>
  <c r="C30" i="2"/>
  <c r="F30" i="2" s="1"/>
  <c r="I30" i="2" s="1"/>
  <c r="C29" i="2"/>
  <c r="C27" i="2"/>
  <c r="F27" i="2" s="1"/>
  <c r="I27" i="2" s="1"/>
  <c r="C25" i="2"/>
  <c r="C23" i="2"/>
  <c r="C22" i="2"/>
  <c r="F22" i="2" s="1"/>
  <c r="I22" i="2" s="1"/>
  <c r="C21" i="2"/>
  <c r="F21" i="2" s="1"/>
  <c r="I21" i="2" s="1"/>
  <c r="C20" i="2"/>
  <c r="F20" i="2" s="1"/>
  <c r="I20" i="2" s="1"/>
  <c r="F19" i="2"/>
  <c r="I19" i="2" s="1"/>
  <c r="C17" i="2"/>
  <c r="C16" i="2"/>
  <c r="F16" i="2" s="1"/>
  <c r="I16" i="2" s="1"/>
  <c r="C15" i="2"/>
  <c r="F15" i="2" s="1"/>
  <c r="I15" i="2" s="1"/>
  <c r="F14" i="2"/>
  <c r="I14" i="2" s="1"/>
  <c r="F13" i="2"/>
  <c r="I13" i="2" s="1"/>
  <c r="A13" i="2"/>
  <c r="A14" i="2" s="1"/>
  <c r="A15" i="2" s="1"/>
  <c r="A16" i="2" s="1"/>
  <c r="A17" i="2" s="1"/>
  <c r="A19" i="2" s="1"/>
  <c r="A20" i="2" s="1"/>
  <c r="A21" i="2" s="1"/>
  <c r="A22" i="2" s="1"/>
  <c r="A23" i="2" s="1"/>
  <c r="A25" i="2" s="1"/>
  <c r="A27" i="2" s="1"/>
  <c r="A29" i="2" s="1"/>
  <c r="A30" i="2" s="1"/>
  <c r="A31" i="2" s="1"/>
  <c r="A32" i="2" s="1"/>
  <c r="A33" i="2" s="1"/>
  <c r="A34" i="2" s="1"/>
  <c r="A35" i="2" s="1"/>
  <c r="A37" i="2" s="1"/>
  <c r="A38" i="2" s="1"/>
  <c r="A39" i="2" s="1"/>
  <c r="A41" i="2" s="1"/>
  <c r="A42" i="2" s="1"/>
  <c r="A43" i="2" s="1"/>
  <c r="A45" i="2" s="1"/>
  <c r="A46" i="2" s="1"/>
  <c r="A47" i="2" s="1"/>
  <c r="A48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3" i="2" s="1"/>
  <c r="A74" i="2" s="1"/>
  <c r="A75" i="2" s="1"/>
  <c r="A76" i="2" s="1"/>
  <c r="A77" i="2" s="1"/>
  <c r="A78" i="2" s="1"/>
  <c r="A79" i="2" s="1"/>
  <c r="A81" i="2" s="1"/>
  <c r="A82" i="2" s="1"/>
  <c r="A83" i="2" s="1"/>
  <c r="A84" i="2" s="1"/>
  <c r="A86" i="2" s="1"/>
  <c r="A88" i="2" s="1"/>
  <c r="A89" i="2" s="1"/>
  <c r="A90" i="2" s="1"/>
  <c r="A91" i="2" s="1"/>
  <c r="A92" i="2" s="1"/>
  <c r="A93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4" i="2" s="1"/>
  <c r="A155" i="2" s="1"/>
  <c r="A156" i="2" s="1"/>
  <c r="A157" i="2" s="1"/>
  <c r="A159" i="2" s="1"/>
  <c r="A160" i="2" s="1"/>
  <c r="A161" i="2" s="1"/>
  <c r="A163" i="2" s="1"/>
  <c r="A165" i="2" s="1"/>
  <c r="A167" i="2" s="1"/>
  <c r="F11" i="2"/>
  <c r="I11" i="2" s="1"/>
  <c r="F165" i="1"/>
  <c r="J165" i="1" s="1"/>
  <c r="F163" i="1"/>
  <c r="J163" i="1" s="1"/>
  <c r="F161" i="1"/>
  <c r="J161" i="1" s="1"/>
  <c r="F159" i="1"/>
  <c r="C158" i="1"/>
  <c r="F158" i="1" s="1"/>
  <c r="J158" i="1" s="1"/>
  <c r="C157" i="1"/>
  <c r="F157" i="1" s="1"/>
  <c r="J157" i="1" s="1"/>
  <c r="C155" i="1"/>
  <c r="F155" i="1" s="1"/>
  <c r="J155" i="1" s="1"/>
  <c r="C154" i="1"/>
  <c r="F153" i="1"/>
  <c r="J153" i="1" s="1"/>
  <c r="C152" i="1"/>
  <c r="F150" i="1"/>
  <c r="J150" i="1" s="1"/>
  <c r="F149" i="1"/>
  <c r="J149" i="1" s="1"/>
  <c r="C148" i="1"/>
  <c r="F148" i="1" s="1"/>
  <c r="J148" i="1" s="1"/>
  <c r="C147" i="1"/>
  <c r="C146" i="1"/>
  <c r="F146" i="1" s="1"/>
  <c r="J146" i="1" s="1"/>
  <c r="C145" i="1"/>
  <c r="F145" i="1" s="1"/>
  <c r="J145" i="1" s="1"/>
  <c r="C144" i="1"/>
  <c r="F144" i="1" s="1"/>
  <c r="J144" i="1" s="1"/>
  <c r="C143" i="1"/>
  <c r="F143" i="1" s="1"/>
  <c r="J143" i="1" s="1"/>
  <c r="C142" i="1"/>
  <c r="F142" i="1" s="1"/>
  <c r="J142" i="1" s="1"/>
  <c r="C141" i="1"/>
  <c r="F141" i="1" s="1"/>
  <c r="J141" i="1" s="1"/>
  <c r="F140" i="1"/>
  <c r="J140" i="1" s="1"/>
  <c r="C138" i="1"/>
  <c r="F138" i="1" s="1"/>
  <c r="J138" i="1" s="1"/>
  <c r="F137" i="1"/>
  <c r="J137" i="1" s="1"/>
  <c r="F136" i="1"/>
  <c r="J136" i="1" s="1"/>
  <c r="F135" i="1"/>
  <c r="J135" i="1" s="1"/>
  <c r="F134" i="1"/>
  <c r="J134" i="1" s="1"/>
  <c r="F133" i="1"/>
  <c r="J133" i="1" s="1"/>
  <c r="C132" i="1"/>
  <c r="F131" i="1"/>
  <c r="J131" i="1" s="1"/>
  <c r="C130" i="1"/>
  <c r="F130" i="1" s="1"/>
  <c r="J130" i="1" s="1"/>
  <c r="F129" i="1"/>
  <c r="J129" i="1" s="1"/>
  <c r="C128" i="1"/>
  <c r="F128" i="1" s="1"/>
  <c r="J128" i="1" s="1"/>
  <c r="F127" i="1"/>
  <c r="J127" i="1" s="1"/>
  <c r="F126" i="1"/>
  <c r="J126" i="1" s="1"/>
  <c r="F125" i="1"/>
  <c r="J125" i="1" s="1"/>
  <c r="F124" i="1"/>
  <c r="J124" i="1" s="1"/>
  <c r="F123" i="1"/>
  <c r="J123" i="1" s="1"/>
  <c r="F122" i="1"/>
  <c r="J122" i="1" s="1"/>
  <c r="F121" i="1"/>
  <c r="J121" i="1" s="1"/>
  <c r="F120" i="1"/>
  <c r="J120" i="1" s="1"/>
  <c r="C119" i="1"/>
  <c r="F119" i="1" s="1"/>
  <c r="J119" i="1" s="1"/>
  <c r="F118" i="1"/>
  <c r="J118" i="1" s="1"/>
  <c r="C117" i="1"/>
  <c r="F116" i="1"/>
  <c r="J116" i="1" s="1"/>
  <c r="C114" i="1"/>
  <c r="F114" i="1" s="1"/>
  <c r="J114" i="1" s="1"/>
  <c r="C113" i="1"/>
  <c r="F113" i="1" s="1"/>
  <c r="J113" i="1" s="1"/>
  <c r="C112" i="1"/>
  <c r="F112" i="1" s="1"/>
  <c r="J112" i="1" s="1"/>
  <c r="C111" i="1"/>
  <c r="F110" i="1"/>
  <c r="J110" i="1" s="1"/>
  <c r="F109" i="1"/>
  <c r="J109" i="1" s="1"/>
  <c r="C108" i="1"/>
  <c r="F108" i="1" s="1"/>
  <c r="J108" i="1" s="1"/>
  <c r="F107" i="1"/>
  <c r="J107" i="1" s="1"/>
  <c r="F106" i="1"/>
  <c r="J106" i="1" s="1"/>
  <c r="F105" i="1"/>
  <c r="J105" i="1" s="1"/>
  <c r="C104" i="1"/>
  <c r="F104" i="1" s="1"/>
  <c r="J104" i="1" s="1"/>
  <c r="C103" i="1"/>
  <c r="C102" i="1"/>
  <c r="F102" i="1" s="1"/>
  <c r="J102" i="1" s="1"/>
  <c r="C101" i="1"/>
  <c r="C100" i="1"/>
  <c r="F100" i="1" s="1"/>
  <c r="J100" i="1" s="1"/>
  <c r="C99" i="1"/>
  <c r="C98" i="1"/>
  <c r="C97" i="1"/>
  <c r="F97" i="1" s="1"/>
  <c r="J97" i="1" s="1"/>
  <c r="C96" i="1"/>
  <c r="C95" i="1"/>
  <c r="F95" i="1" s="1"/>
  <c r="J95" i="1" s="1"/>
  <c r="C94" i="1"/>
  <c r="F93" i="1"/>
  <c r="J93" i="1" s="1"/>
  <c r="F91" i="1"/>
  <c r="J91" i="1" s="1"/>
  <c r="C90" i="1"/>
  <c r="F90" i="1" s="1"/>
  <c r="J90" i="1" s="1"/>
  <c r="C89" i="1"/>
  <c r="F89" i="1" s="1"/>
  <c r="J89" i="1" s="1"/>
  <c r="C88" i="1"/>
  <c r="C87" i="1"/>
  <c r="C86" i="1"/>
  <c r="C84" i="1"/>
  <c r="F84" i="1" s="1"/>
  <c r="J84" i="1" s="1"/>
  <c r="F82" i="1"/>
  <c r="J82" i="1" s="1"/>
  <c r="C81" i="1"/>
  <c r="C80" i="1"/>
  <c r="F80" i="1" s="1"/>
  <c r="J80" i="1" s="1"/>
  <c r="C78" i="1"/>
  <c r="C77" i="1"/>
  <c r="F77" i="1" s="1"/>
  <c r="J77" i="1" s="1"/>
  <c r="C76" i="1"/>
  <c r="C75" i="1"/>
  <c r="F75" i="1" s="1"/>
  <c r="J75" i="1" s="1"/>
  <c r="C74" i="1"/>
  <c r="C73" i="1"/>
  <c r="C72" i="1"/>
  <c r="F72" i="1" s="1"/>
  <c r="J72" i="1" s="1"/>
  <c r="F70" i="1"/>
  <c r="J70" i="1" s="1"/>
  <c r="C69" i="1"/>
  <c r="F69" i="1" s="1"/>
  <c r="J69" i="1" s="1"/>
  <c r="C68" i="1"/>
  <c r="C67" i="1"/>
  <c r="F67" i="1" s="1"/>
  <c r="J67" i="1" s="1"/>
  <c r="C66" i="1"/>
  <c r="C65" i="1"/>
  <c r="F65" i="1" s="1"/>
  <c r="J65" i="1" s="1"/>
  <c r="C64" i="1"/>
  <c r="C63" i="1"/>
  <c r="F63" i="1" s="1"/>
  <c r="J63" i="1" s="1"/>
  <c r="C62" i="1"/>
  <c r="F62" i="1" s="1"/>
  <c r="J62" i="1" s="1"/>
  <c r="C61" i="1"/>
  <c r="C60" i="1"/>
  <c r="C59" i="1"/>
  <c r="C58" i="1"/>
  <c r="F58" i="1" s="1"/>
  <c r="J58" i="1" s="1"/>
  <c r="C57" i="1"/>
  <c r="F57" i="1" s="1"/>
  <c r="J57" i="1" s="1"/>
  <c r="C55" i="1"/>
  <c r="C54" i="1"/>
  <c r="C53" i="1"/>
  <c r="F53" i="1" s="1"/>
  <c r="J53" i="1" s="1"/>
  <c r="C52" i="1"/>
  <c r="C51" i="1"/>
  <c r="F51" i="1" s="1"/>
  <c r="J51" i="1" s="1"/>
  <c r="C50" i="1"/>
  <c r="F50" i="1" s="1"/>
  <c r="J50" i="1" s="1"/>
  <c r="C48" i="1"/>
  <c r="F48" i="1" s="1"/>
  <c r="J48" i="1" s="1"/>
  <c r="C47" i="1"/>
  <c r="C46" i="1"/>
  <c r="C45" i="1"/>
  <c r="C43" i="1"/>
  <c r="F43" i="1" s="1"/>
  <c r="J43" i="1" s="1"/>
  <c r="C42" i="1"/>
  <c r="F41" i="1"/>
  <c r="J41" i="1" s="1"/>
  <c r="C39" i="1"/>
  <c r="C38" i="1"/>
  <c r="F37" i="1"/>
  <c r="J37" i="1" s="1"/>
  <c r="C35" i="1"/>
  <c r="F35" i="1" s="1"/>
  <c r="J35" i="1" s="1"/>
  <c r="C34" i="1"/>
  <c r="C33" i="1"/>
  <c r="C32" i="1"/>
  <c r="F32" i="1" s="1"/>
  <c r="J32" i="1" s="1"/>
  <c r="C31" i="1"/>
  <c r="C30" i="1"/>
  <c r="F30" i="1" s="1"/>
  <c r="J30" i="1" s="1"/>
  <c r="C29" i="1"/>
  <c r="F29" i="1" s="1"/>
  <c r="J29" i="1" s="1"/>
  <c r="C27" i="1"/>
  <c r="C25" i="1"/>
  <c r="F25" i="1" s="1"/>
  <c r="J25" i="1" s="1"/>
  <c r="C23" i="1"/>
  <c r="F23" i="1" s="1"/>
  <c r="J23" i="1" s="1"/>
  <c r="C22" i="1"/>
  <c r="C21" i="1"/>
  <c r="F21" i="1" s="1"/>
  <c r="J21" i="1" s="1"/>
  <c r="C20" i="1"/>
  <c r="F19" i="1"/>
  <c r="J19" i="1" s="1"/>
  <c r="C17" i="1"/>
  <c r="F17" i="1" s="1"/>
  <c r="J17" i="1" s="1"/>
  <c r="C16" i="1"/>
  <c r="C15" i="1"/>
  <c r="F15" i="1" s="1"/>
  <c r="J15" i="1" s="1"/>
  <c r="F14" i="1"/>
  <c r="J14" i="1" s="1"/>
  <c r="F13" i="1"/>
  <c r="J13" i="1" s="1"/>
  <c r="A13" i="1"/>
  <c r="A14" i="1" s="1"/>
  <c r="A15" i="1" s="1"/>
  <c r="A16" i="1" s="1"/>
  <c r="A17" i="1" s="1"/>
  <c r="A19" i="1" s="1"/>
  <c r="A20" i="1" s="1"/>
  <c r="A21" i="1" s="1"/>
  <c r="A22" i="1" s="1"/>
  <c r="A23" i="1" s="1"/>
  <c r="A25" i="1" s="1"/>
  <c r="A27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1" i="1" s="1"/>
  <c r="A42" i="1" s="1"/>
  <c r="A43" i="1" s="1"/>
  <c r="A45" i="1" s="1"/>
  <c r="A46" i="1" s="1"/>
  <c r="A47" i="1" s="1"/>
  <c r="A48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4" i="1" s="1"/>
  <c r="A86" i="1" s="1"/>
  <c r="A87" i="1" s="1"/>
  <c r="A88" i="1" s="1"/>
  <c r="A89" i="1" s="1"/>
  <c r="A90" i="1" s="1"/>
  <c r="A91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2" i="1" s="1"/>
  <c r="A153" i="1" s="1"/>
  <c r="A154" i="1" s="1"/>
  <c r="A155" i="1" s="1"/>
  <c r="A157" i="1" s="1"/>
  <c r="A158" i="1" s="1"/>
  <c r="A159" i="1" s="1"/>
  <c r="A161" i="1" s="1"/>
  <c r="A163" i="1" s="1"/>
  <c r="A165" i="1" s="1"/>
  <c r="F11" i="1"/>
  <c r="M164" i="20" l="1"/>
  <c r="L165" i="19"/>
  <c r="M165" i="18"/>
  <c r="M166" i="17"/>
  <c r="L163" i="16"/>
  <c r="N163" i="15"/>
  <c r="L164" i="14"/>
  <c r="M165" i="13"/>
  <c r="A59" i="7"/>
  <c r="A60" i="7" s="1"/>
  <c r="A58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2" i="7" s="1"/>
  <c r="A73" i="7" s="1"/>
  <c r="A74" i="7" s="1"/>
  <c r="A75" i="7" s="1"/>
  <c r="A76" i="7" s="1"/>
  <c r="A77" i="7" s="1"/>
  <c r="A78" i="7" s="1"/>
  <c r="A80" i="7" s="1"/>
  <c r="A81" i="7" s="1"/>
  <c r="A82" i="7" s="1"/>
  <c r="A83" i="7" s="1"/>
  <c r="A85" i="7" s="1"/>
  <c r="A87" i="7" s="1"/>
  <c r="A88" i="7" s="1"/>
  <c r="A89" i="7" s="1"/>
  <c r="A90" i="7" s="1"/>
  <c r="A91" i="7" s="1"/>
  <c r="A92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2" i="7" s="1"/>
  <c r="A153" i="7" s="1"/>
  <c r="A154" i="7" s="1"/>
  <c r="A155" i="7" s="1"/>
  <c r="A157" i="7" s="1"/>
  <c r="A158" i="7" s="1"/>
  <c r="A159" i="7" s="1"/>
  <c r="A161" i="7" s="1"/>
  <c r="A163" i="7" s="1"/>
  <c r="A165" i="7" s="1"/>
  <c r="H11" i="11"/>
  <c r="F15" i="10"/>
  <c r="I15" i="10" s="1"/>
  <c r="F46" i="10"/>
  <c r="I46" i="10" s="1"/>
  <c r="F88" i="10"/>
  <c r="I88" i="10" s="1"/>
  <c r="F111" i="10"/>
  <c r="I111" i="10" s="1"/>
  <c r="F72" i="10"/>
  <c r="I72" i="10" s="1"/>
  <c r="F81" i="10"/>
  <c r="I81" i="10" s="1"/>
  <c r="F87" i="10"/>
  <c r="I87" i="10" s="1"/>
  <c r="F101" i="10"/>
  <c r="I101" i="10" s="1"/>
  <c r="F153" i="10"/>
  <c r="I153" i="10" s="1"/>
  <c r="F17" i="10"/>
  <c r="I17" i="10" s="1"/>
  <c r="F22" i="10"/>
  <c r="I22" i="10" s="1"/>
  <c r="F35" i="10"/>
  <c r="I35" i="10" s="1"/>
  <c r="F50" i="10"/>
  <c r="I50" i="10" s="1"/>
  <c r="F59" i="10"/>
  <c r="I59" i="10" s="1"/>
  <c r="F61" i="10"/>
  <c r="I61" i="10" s="1"/>
  <c r="F86" i="10"/>
  <c r="I86" i="10" s="1"/>
  <c r="F142" i="10"/>
  <c r="I142" i="10" s="1"/>
  <c r="F144" i="10"/>
  <c r="I144" i="10" s="1"/>
  <c r="F147" i="10"/>
  <c r="I147" i="10" s="1"/>
  <c r="F23" i="10"/>
  <c r="I23" i="10" s="1"/>
  <c r="F25" i="10"/>
  <c r="I25" i="10" s="1"/>
  <c r="F34" i="10"/>
  <c r="I34" i="10" s="1"/>
  <c r="F39" i="10"/>
  <c r="I39" i="10" s="1"/>
  <c r="F43" i="10"/>
  <c r="I43" i="10" s="1"/>
  <c r="F55" i="10"/>
  <c r="I55" i="10" s="1"/>
  <c r="F62" i="10"/>
  <c r="I62" i="10" s="1"/>
  <c r="F63" i="10"/>
  <c r="I63" i="10" s="1"/>
  <c r="F65" i="10"/>
  <c r="I65" i="10" s="1"/>
  <c r="F67" i="10"/>
  <c r="I67" i="10" s="1"/>
  <c r="F69" i="10"/>
  <c r="I69" i="10" s="1"/>
  <c r="F74" i="10"/>
  <c r="I74" i="10" s="1"/>
  <c r="F75" i="10"/>
  <c r="I75" i="10" s="1"/>
  <c r="F77" i="10"/>
  <c r="I77" i="10" s="1"/>
  <c r="F104" i="10"/>
  <c r="I104" i="10" s="1"/>
  <c r="F113" i="10"/>
  <c r="I113" i="10" s="1"/>
  <c r="F128" i="10"/>
  <c r="I128" i="10" s="1"/>
  <c r="F132" i="10"/>
  <c r="I132" i="10" s="1"/>
  <c r="F151" i="10"/>
  <c r="I151" i="10" s="1"/>
  <c r="F21" i="9"/>
  <c r="H21" i="9" s="1"/>
  <c r="F23" i="9"/>
  <c r="H23" i="9" s="1"/>
  <c r="F34" i="9"/>
  <c r="H34" i="9" s="1"/>
  <c r="F50" i="9"/>
  <c r="H50" i="9" s="1"/>
  <c r="F61" i="9"/>
  <c r="H61" i="9" s="1"/>
  <c r="F74" i="9"/>
  <c r="H74" i="9" s="1"/>
  <c r="F89" i="9"/>
  <c r="H89" i="9" s="1"/>
  <c r="F31" i="9"/>
  <c r="H31" i="9" s="1"/>
  <c r="F33" i="9"/>
  <c r="H33" i="9" s="1"/>
  <c r="F42" i="9"/>
  <c r="H42" i="9" s="1"/>
  <c r="F88" i="9"/>
  <c r="H88" i="9" s="1"/>
  <c r="F102" i="9"/>
  <c r="H102" i="9" s="1"/>
  <c r="F109" i="9"/>
  <c r="H109" i="9" s="1"/>
  <c r="F131" i="9"/>
  <c r="H131" i="9" s="1"/>
  <c r="F15" i="9"/>
  <c r="H15" i="9" s="1"/>
  <c r="F46" i="9"/>
  <c r="H46" i="9" s="1"/>
  <c r="F52" i="9"/>
  <c r="H52" i="9" s="1"/>
  <c r="H11" i="9"/>
  <c r="F38" i="9"/>
  <c r="H38" i="9" s="1"/>
  <c r="F45" i="9"/>
  <c r="H45" i="9" s="1"/>
  <c r="F47" i="9"/>
  <c r="H47" i="9" s="1"/>
  <c r="F48" i="9"/>
  <c r="H48" i="9" s="1"/>
  <c r="F54" i="9"/>
  <c r="H54" i="9" s="1"/>
  <c r="F58" i="9"/>
  <c r="H58" i="9" s="1"/>
  <c r="F64" i="9"/>
  <c r="H64" i="9" s="1"/>
  <c r="F66" i="9"/>
  <c r="H66" i="9" s="1"/>
  <c r="F68" i="9"/>
  <c r="H68" i="9" s="1"/>
  <c r="F87" i="9"/>
  <c r="H87" i="9" s="1"/>
  <c r="F104" i="9"/>
  <c r="H104" i="9" s="1"/>
  <c r="F113" i="9"/>
  <c r="H113" i="9" s="1"/>
  <c r="F115" i="9"/>
  <c r="H115" i="9" s="1"/>
  <c r="F120" i="9"/>
  <c r="H120" i="9" s="1"/>
  <c r="F149" i="9"/>
  <c r="H149" i="9" s="1"/>
  <c r="F155" i="9"/>
  <c r="H155" i="9" s="1"/>
  <c r="F158" i="9"/>
  <c r="H158" i="9" s="1"/>
  <c r="F73" i="9"/>
  <c r="H73" i="9" s="1"/>
  <c r="F76" i="9"/>
  <c r="H76" i="9" s="1"/>
  <c r="F78" i="9"/>
  <c r="H78" i="9" s="1"/>
  <c r="F142" i="9"/>
  <c r="H142" i="9" s="1"/>
  <c r="F144" i="9"/>
  <c r="H144" i="9" s="1"/>
  <c r="F146" i="9"/>
  <c r="H146" i="9" s="1"/>
  <c r="F112" i="9"/>
  <c r="H112" i="9" s="1"/>
  <c r="F46" i="8"/>
  <c r="H46" i="8" s="1"/>
  <c r="F61" i="8"/>
  <c r="H61" i="8" s="1"/>
  <c r="F74" i="8"/>
  <c r="H74" i="8" s="1"/>
  <c r="F89" i="8"/>
  <c r="H89" i="8" s="1"/>
  <c r="F88" i="8"/>
  <c r="H88" i="8" s="1"/>
  <c r="F102" i="8"/>
  <c r="H102" i="8" s="1"/>
  <c r="F109" i="8"/>
  <c r="H109" i="8" s="1"/>
  <c r="F131" i="8"/>
  <c r="H131" i="8" s="1"/>
  <c r="F21" i="8"/>
  <c r="H21" i="8" s="1"/>
  <c r="F23" i="8"/>
  <c r="H23" i="8" s="1"/>
  <c r="F34" i="8"/>
  <c r="H34" i="8" s="1"/>
  <c r="F39" i="8"/>
  <c r="H39" i="8" s="1"/>
  <c r="F55" i="8"/>
  <c r="H55" i="8" s="1"/>
  <c r="F17" i="8"/>
  <c r="H17" i="8" s="1"/>
  <c r="F20" i="8"/>
  <c r="H20" i="8" s="1"/>
  <c r="F22" i="8"/>
  <c r="H22" i="8" s="1"/>
  <c r="F32" i="8"/>
  <c r="H32" i="8" s="1"/>
  <c r="F35" i="8"/>
  <c r="H35" i="8" s="1"/>
  <c r="F50" i="8"/>
  <c r="H50" i="8" s="1"/>
  <c r="F51" i="8"/>
  <c r="H51" i="8" s="1"/>
  <c r="F53" i="8"/>
  <c r="H53" i="8" s="1"/>
  <c r="F59" i="8"/>
  <c r="H59" i="8" s="1"/>
  <c r="F60" i="8"/>
  <c r="H60" i="8" s="1"/>
  <c r="F64" i="8"/>
  <c r="H64" i="8" s="1"/>
  <c r="F66" i="8"/>
  <c r="H66" i="8" s="1"/>
  <c r="F68" i="8"/>
  <c r="H68" i="8" s="1"/>
  <c r="F87" i="8"/>
  <c r="H87" i="8" s="1"/>
  <c r="F104" i="8"/>
  <c r="H104" i="8" s="1"/>
  <c r="F113" i="8"/>
  <c r="H113" i="8" s="1"/>
  <c r="F115" i="8"/>
  <c r="H115" i="8" s="1"/>
  <c r="F120" i="8"/>
  <c r="H120" i="8" s="1"/>
  <c r="F149" i="8"/>
  <c r="H149" i="8" s="1"/>
  <c r="F155" i="8"/>
  <c r="H155" i="8" s="1"/>
  <c r="F158" i="8"/>
  <c r="H158" i="8" s="1"/>
  <c r="F73" i="8"/>
  <c r="H73" i="8" s="1"/>
  <c r="F76" i="8"/>
  <c r="H76" i="8" s="1"/>
  <c r="F78" i="8"/>
  <c r="H78" i="8" s="1"/>
  <c r="F142" i="8"/>
  <c r="H142" i="8" s="1"/>
  <c r="F144" i="8"/>
  <c r="H144" i="8" s="1"/>
  <c r="F146" i="8"/>
  <c r="H146" i="8" s="1"/>
  <c r="F112" i="8"/>
  <c r="H112" i="8" s="1"/>
  <c r="F21" i="7"/>
  <c r="H21" i="7" s="1"/>
  <c r="F23" i="7"/>
  <c r="H23" i="7" s="1"/>
  <c r="F35" i="7"/>
  <c r="H35" i="7" s="1"/>
  <c r="F50" i="7"/>
  <c r="H50" i="7" s="1"/>
  <c r="F48" i="7"/>
  <c r="H48" i="7" s="1"/>
  <c r="F72" i="7"/>
  <c r="H72" i="7" s="1"/>
  <c r="F81" i="7"/>
  <c r="H81" i="7" s="1"/>
  <c r="F91" i="7"/>
  <c r="H91" i="7" s="1"/>
  <c r="F104" i="7"/>
  <c r="H104" i="7" s="1"/>
  <c r="F120" i="7"/>
  <c r="H120" i="7" s="1"/>
  <c r="F142" i="7"/>
  <c r="H142" i="7" s="1"/>
  <c r="F144" i="7"/>
  <c r="H144" i="7" s="1"/>
  <c r="F155" i="7"/>
  <c r="H155" i="7" s="1"/>
  <c r="F158" i="7"/>
  <c r="H158" i="7" s="1"/>
  <c r="F45" i="7"/>
  <c r="H45" i="7" s="1"/>
  <c r="F47" i="7"/>
  <c r="H47" i="7" s="1"/>
  <c r="F61" i="7"/>
  <c r="H61" i="7" s="1"/>
  <c r="F90" i="7"/>
  <c r="H90" i="7" s="1"/>
  <c r="F103" i="7"/>
  <c r="H103" i="7" s="1"/>
  <c r="F109" i="7"/>
  <c r="H109" i="7" s="1"/>
  <c r="F112" i="7"/>
  <c r="H112" i="7" s="1"/>
  <c r="H11" i="7"/>
  <c r="F16" i="7"/>
  <c r="H16" i="7" s="1"/>
  <c r="F27" i="7"/>
  <c r="H27" i="7" s="1"/>
  <c r="F31" i="7"/>
  <c r="H31" i="7" s="1"/>
  <c r="F33" i="7"/>
  <c r="H33" i="7" s="1"/>
  <c r="F42" i="7"/>
  <c r="H42" i="7" s="1"/>
  <c r="F46" i="7"/>
  <c r="H46" i="7" s="1"/>
  <c r="F62" i="7"/>
  <c r="H62" i="7" s="1"/>
  <c r="F63" i="7"/>
  <c r="H63" i="7" s="1"/>
  <c r="F65" i="7"/>
  <c r="H65" i="7" s="1"/>
  <c r="F67" i="7"/>
  <c r="H67" i="7" s="1"/>
  <c r="F69" i="7"/>
  <c r="H69" i="7" s="1"/>
  <c r="F74" i="7"/>
  <c r="H74" i="7" s="1"/>
  <c r="F75" i="7"/>
  <c r="H75" i="7" s="1"/>
  <c r="F77" i="7"/>
  <c r="H77" i="7" s="1"/>
  <c r="F89" i="7"/>
  <c r="H89" i="7" s="1"/>
  <c r="F100" i="7"/>
  <c r="H100" i="7" s="1"/>
  <c r="F101" i="7"/>
  <c r="H101" i="7" s="1"/>
  <c r="F131" i="7"/>
  <c r="H131" i="7" s="1"/>
  <c r="F139" i="7"/>
  <c r="H139" i="7" s="1"/>
  <c r="F146" i="7"/>
  <c r="H146" i="7" s="1"/>
  <c r="I14" i="6"/>
  <c r="I123" i="6"/>
  <c r="I125" i="6"/>
  <c r="I127" i="6"/>
  <c r="I129" i="6"/>
  <c r="I152" i="6"/>
  <c r="I108" i="6"/>
  <c r="I111" i="6"/>
  <c r="I136" i="6"/>
  <c r="I138" i="6"/>
  <c r="H17" i="6"/>
  <c r="I17" i="6" s="1"/>
  <c r="F21" i="6"/>
  <c r="I21" i="6" s="1"/>
  <c r="H27" i="6"/>
  <c r="I27" i="6" s="1"/>
  <c r="F59" i="6"/>
  <c r="H63" i="6"/>
  <c r="F76" i="6"/>
  <c r="F78" i="6"/>
  <c r="F82" i="6"/>
  <c r="F103" i="6"/>
  <c r="F105" i="6"/>
  <c r="F114" i="6"/>
  <c r="F116" i="6"/>
  <c r="F149" i="6"/>
  <c r="F157" i="6"/>
  <c r="F160" i="6"/>
  <c r="H16" i="6"/>
  <c r="I16" i="6" s="1"/>
  <c r="H25" i="6"/>
  <c r="I25" i="6" s="1"/>
  <c r="I29" i="6"/>
  <c r="F32" i="6"/>
  <c r="I32" i="6" s="1"/>
  <c r="H34" i="6"/>
  <c r="I34" i="6" s="1"/>
  <c r="F54" i="6"/>
  <c r="I54" i="6" s="1"/>
  <c r="H59" i="6"/>
  <c r="F63" i="6"/>
  <c r="H76" i="6"/>
  <c r="H78" i="6"/>
  <c r="H82" i="6"/>
  <c r="F89" i="6"/>
  <c r="I89" i="6" s="1"/>
  <c r="F92" i="6"/>
  <c r="I92" i="6" s="1"/>
  <c r="H103" i="6"/>
  <c r="H105" i="6"/>
  <c r="H114" i="6"/>
  <c r="H116" i="6"/>
  <c r="H149" i="6"/>
  <c r="F154" i="6"/>
  <c r="I154" i="6" s="1"/>
  <c r="H157" i="6"/>
  <c r="H160" i="6"/>
  <c r="H31" i="6"/>
  <c r="I31" i="6" s="1"/>
  <c r="H33" i="6"/>
  <c r="I33" i="6" s="1"/>
  <c r="F47" i="6"/>
  <c r="I47" i="6" s="1"/>
  <c r="H53" i="6"/>
  <c r="I53" i="6" s="1"/>
  <c r="F55" i="6"/>
  <c r="I55" i="6" s="1"/>
  <c r="F60" i="6"/>
  <c r="I60" i="6" s="1"/>
  <c r="H77" i="6"/>
  <c r="I77" i="6" s="1"/>
  <c r="H79" i="6"/>
  <c r="I79" i="6" s="1"/>
  <c r="H83" i="6"/>
  <c r="I83" i="6" s="1"/>
  <c r="I84" i="6"/>
  <c r="F90" i="6"/>
  <c r="I90" i="6" s="1"/>
  <c r="H102" i="6"/>
  <c r="I102" i="6" s="1"/>
  <c r="H104" i="6"/>
  <c r="I104" i="6" s="1"/>
  <c r="H106" i="6"/>
  <c r="I106" i="6" s="1"/>
  <c r="I107" i="6"/>
  <c r="I109" i="6"/>
  <c r="I112" i="6"/>
  <c r="H115" i="6"/>
  <c r="I115" i="6" s="1"/>
  <c r="H119" i="6"/>
  <c r="I119" i="6" s="1"/>
  <c r="I120" i="6"/>
  <c r="I122" i="6"/>
  <c r="I124" i="6"/>
  <c r="I126" i="6"/>
  <c r="I128" i="6"/>
  <c r="H132" i="6"/>
  <c r="I132" i="6" s="1"/>
  <c r="I133" i="6"/>
  <c r="I135" i="6"/>
  <c r="I137" i="6"/>
  <c r="I139" i="6"/>
  <c r="H140" i="6"/>
  <c r="I140" i="6" s="1"/>
  <c r="H148" i="6"/>
  <c r="I148" i="6" s="1"/>
  <c r="H150" i="6"/>
  <c r="I150" i="6" s="1"/>
  <c r="I151" i="6"/>
  <c r="H156" i="6"/>
  <c r="I156" i="6" s="1"/>
  <c r="H159" i="6"/>
  <c r="I159" i="6" s="1"/>
  <c r="I161" i="6"/>
  <c r="H15" i="6"/>
  <c r="I15" i="6" s="1"/>
  <c r="H20" i="6"/>
  <c r="I20" i="6" s="1"/>
  <c r="H23" i="6"/>
  <c r="I23" i="6" s="1"/>
  <c r="H35" i="6"/>
  <c r="I35" i="6" s="1"/>
  <c r="F38" i="6"/>
  <c r="I38" i="6" s="1"/>
  <c r="H39" i="6"/>
  <c r="I39" i="6" s="1"/>
  <c r="H42" i="6"/>
  <c r="F45" i="6"/>
  <c r="I45" i="6" s="1"/>
  <c r="F50" i="6"/>
  <c r="I50" i="6" s="1"/>
  <c r="H61" i="6"/>
  <c r="H65" i="6"/>
  <c r="H67" i="6"/>
  <c r="H69" i="6"/>
  <c r="H73" i="6"/>
  <c r="F75" i="6"/>
  <c r="H75" i="6"/>
  <c r="H96" i="6"/>
  <c r="H98" i="6"/>
  <c r="H100" i="6"/>
  <c r="H134" i="6"/>
  <c r="F134" i="6"/>
  <c r="H144" i="6"/>
  <c r="F144" i="6"/>
  <c r="H146" i="6"/>
  <c r="F146" i="6"/>
  <c r="F42" i="6"/>
  <c r="H43" i="6"/>
  <c r="I43" i="6" s="1"/>
  <c r="F46" i="6"/>
  <c r="H46" i="6"/>
  <c r="H48" i="6"/>
  <c r="I48" i="6" s="1"/>
  <c r="H51" i="6"/>
  <c r="I51" i="6" s="1"/>
  <c r="F52" i="6"/>
  <c r="I52" i="6" s="1"/>
  <c r="F61" i="6"/>
  <c r="F62" i="6"/>
  <c r="H62" i="6"/>
  <c r="H64" i="6"/>
  <c r="I64" i="6" s="1"/>
  <c r="F65" i="6"/>
  <c r="H66" i="6"/>
  <c r="I66" i="6" s="1"/>
  <c r="F67" i="6"/>
  <c r="H68" i="6"/>
  <c r="I68" i="6" s="1"/>
  <c r="F69" i="6"/>
  <c r="H70" i="6"/>
  <c r="I70" i="6" s="1"/>
  <c r="F73" i="6"/>
  <c r="H74" i="6"/>
  <c r="I74" i="6" s="1"/>
  <c r="F91" i="6"/>
  <c r="H91" i="6"/>
  <c r="I93" i="6"/>
  <c r="F96" i="6"/>
  <c r="H97" i="6"/>
  <c r="I97" i="6" s="1"/>
  <c r="F98" i="6"/>
  <c r="H99" i="6"/>
  <c r="I99" i="6" s="1"/>
  <c r="F100" i="6"/>
  <c r="F101" i="6"/>
  <c r="H101" i="6"/>
  <c r="H110" i="6"/>
  <c r="I110" i="6" s="1"/>
  <c r="H121" i="6"/>
  <c r="F121" i="6"/>
  <c r="F113" i="6"/>
  <c r="H113" i="6"/>
  <c r="H130" i="6"/>
  <c r="I130" i="6" s="1"/>
  <c r="I131" i="6"/>
  <c r="H143" i="6"/>
  <c r="I143" i="6" s="1"/>
  <c r="H145" i="6"/>
  <c r="I145" i="6" s="1"/>
  <c r="F147" i="6"/>
  <c r="H147" i="6"/>
  <c r="F21" i="5"/>
  <c r="I21" i="5" s="1"/>
  <c r="F23" i="5"/>
  <c r="I23" i="5" s="1"/>
  <c r="F35" i="5"/>
  <c r="I35" i="5" s="1"/>
  <c r="F50" i="5"/>
  <c r="I50" i="5" s="1"/>
  <c r="F88" i="5"/>
  <c r="I88" i="5" s="1"/>
  <c r="F113" i="5"/>
  <c r="I113" i="5" s="1"/>
  <c r="F48" i="5"/>
  <c r="I48" i="5" s="1"/>
  <c r="F64" i="5"/>
  <c r="I64" i="5" s="1"/>
  <c r="F102" i="5"/>
  <c r="I102" i="5" s="1"/>
  <c r="F104" i="5"/>
  <c r="I104" i="5" s="1"/>
  <c r="I11" i="5"/>
  <c r="F45" i="5"/>
  <c r="I45" i="5" s="1"/>
  <c r="F47" i="5"/>
  <c r="I47" i="5" s="1"/>
  <c r="F58" i="5"/>
  <c r="I58" i="5" s="1"/>
  <c r="F63" i="5"/>
  <c r="I63" i="5" s="1"/>
  <c r="F15" i="5"/>
  <c r="I15" i="5" s="1"/>
  <c r="F16" i="5"/>
  <c r="I16" i="5" s="1"/>
  <c r="F27" i="5"/>
  <c r="I27" i="5" s="1"/>
  <c r="F31" i="5"/>
  <c r="I31" i="5" s="1"/>
  <c r="F33" i="5"/>
  <c r="I33" i="5" s="1"/>
  <c r="F42" i="5"/>
  <c r="I42" i="5" s="1"/>
  <c r="F46" i="5"/>
  <c r="I46" i="5" s="1"/>
  <c r="F62" i="5"/>
  <c r="I62" i="5" s="1"/>
  <c r="F66" i="5"/>
  <c r="I66" i="5" s="1"/>
  <c r="F68" i="5"/>
  <c r="I68" i="5" s="1"/>
  <c r="F70" i="5"/>
  <c r="I70" i="5" s="1"/>
  <c r="F75" i="5"/>
  <c r="I75" i="5" s="1"/>
  <c r="F90" i="5"/>
  <c r="I90" i="5" s="1"/>
  <c r="F101" i="5"/>
  <c r="I101" i="5" s="1"/>
  <c r="F106" i="5"/>
  <c r="I106" i="5" s="1"/>
  <c r="F115" i="5"/>
  <c r="I115" i="5" s="1"/>
  <c r="F130" i="5"/>
  <c r="I130" i="5" s="1"/>
  <c r="F134" i="5"/>
  <c r="I134" i="5" s="1"/>
  <c r="F156" i="5"/>
  <c r="I156" i="5" s="1"/>
  <c r="F73" i="5"/>
  <c r="I73" i="5" s="1"/>
  <c r="F82" i="5"/>
  <c r="I82" i="5" s="1"/>
  <c r="F91" i="5"/>
  <c r="I91" i="5" s="1"/>
  <c r="F92" i="5"/>
  <c r="I92" i="5" s="1"/>
  <c r="F97" i="5"/>
  <c r="I97" i="5" s="1"/>
  <c r="F99" i="5"/>
  <c r="I99" i="5" s="1"/>
  <c r="F144" i="5"/>
  <c r="I144" i="5" s="1"/>
  <c r="F146" i="5"/>
  <c r="I146" i="5" s="1"/>
  <c r="F149" i="5"/>
  <c r="I149" i="5" s="1"/>
  <c r="F154" i="5"/>
  <c r="I154" i="5" s="1"/>
  <c r="F46" i="4"/>
  <c r="I46" i="4" s="1"/>
  <c r="F58" i="4"/>
  <c r="I58" i="4" s="1"/>
  <c r="F62" i="4"/>
  <c r="I62" i="4" s="1"/>
  <c r="F75" i="4"/>
  <c r="I75" i="4" s="1"/>
  <c r="F90" i="4"/>
  <c r="I90" i="4" s="1"/>
  <c r="F101" i="4"/>
  <c r="I101" i="4" s="1"/>
  <c r="F113" i="4"/>
  <c r="I113" i="4" s="1"/>
  <c r="F61" i="4"/>
  <c r="I61" i="4" s="1"/>
  <c r="F65" i="4"/>
  <c r="I65" i="4" s="1"/>
  <c r="F67" i="4"/>
  <c r="I67" i="4" s="1"/>
  <c r="F69" i="4"/>
  <c r="I69" i="4" s="1"/>
  <c r="F74" i="4"/>
  <c r="I74" i="4" s="1"/>
  <c r="F134" i="4"/>
  <c r="I134" i="4" s="1"/>
  <c r="F149" i="4"/>
  <c r="I149" i="4" s="1"/>
  <c r="F156" i="4"/>
  <c r="I156" i="4" s="1"/>
  <c r="F17" i="4"/>
  <c r="I17" i="4" s="1"/>
  <c r="F29" i="4"/>
  <c r="I29" i="4" s="1"/>
  <c r="F35" i="4"/>
  <c r="I35" i="4" s="1"/>
  <c r="F50" i="4"/>
  <c r="I50" i="4" s="1"/>
  <c r="F60" i="4"/>
  <c r="I60" i="4" s="1"/>
  <c r="F105" i="4"/>
  <c r="I105" i="4" s="1"/>
  <c r="F23" i="4"/>
  <c r="I23" i="4" s="1"/>
  <c r="F25" i="4"/>
  <c r="I25" i="4" s="1"/>
  <c r="F34" i="4"/>
  <c r="I34" i="4" s="1"/>
  <c r="F39" i="4"/>
  <c r="I39" i="4" s="1"/>
  <c r="F43" i="4"/>
  <c r="I43" i="4" s="1"/>
  <c r="F55" i="4"/>
  <c r="I55" i="4" s="1"/>
  <c r="F83" i="4"/>
  <c r="I83" i="4" s="1"/>
  <c r="F88" i="4"/>
  <c r="I88" i="4" s="1"/>
  <c r="F89" i="4"/>
  <c r="I89" i="4" s="1"/>
  <c r="F96" i="4"/>
  <c r="I96" i="4" s="1"/>
  <c r="F98" i="4"/>
  <c r="I98" i="4" s="1"/>
  <c r="F100" i="4"/>
  <c r="I100" i="4" s="1"/>
  <c r="F103" i="4"/>
  <c r="I103" i="4" s="1"/>
  <c r="F119" i="4"/>
  <c r="I119" i="4" s="1"/>
  <c r="F154" i="4"/>
  <c r="I154" i="4" s="1"/>
  <c r="F21" i="3"/>
  <c r="I21" i="3" s="1"/>
  <c r="F23" i="3"/>
  <c r="I23" i="3" s="1"/>
  <c r="F29" i="3"/>
  <c r="I29" i="3" s="1"/>
  <c r="F35" i="3"/>
  <c r="I35" i="3" s="1"/>
  <c r="F50" i="3"/>
  <c r="I50" i="3" s="1"/>
  <c r="F91" i="3"/>
  <c r="I91" i="3" s="1"/>
  <c r="F101" i="3"/>
  <c r="I101" i="3" s="1"/>
  <c r="F154" i="3"/>
  <c r="I154" i="3" s="1"/>
  <c r="F48" i="3"/>
  <c r="I48" i="3" s="1"/>
  <c r="F83" i="3"/>
  <c r="I83" i="3" s="1"/>
  <c r="F96" i="3"/>
  <c r="I96" i="3" s="1"/>
  <c r="F98" i="3"/>
  <c r="I98" i="3" s="1"/>
  <c r="F100" i="3"/>
  <c r="I100" i="3" s="1"/>
  <c r="F140" i="3"/>
  <c r="I140" i="3" s="1"/>
  <c r="I11" i="3"/>
  <c r="F45" i="3"/>
  <c r="I45" i="3" s="1"/>
  <c r="F47" i="3"/>
  <c r="I47" i="3" s="1"/>
  <c r="F58" i="3"/>
  <c r="I58" i="3" s="1"/>
  <c r="F15" i="3"/>
  <c r="I15" i="3" s="1"/>
  <c r="F16" i="3"/>
  <c r="I16" i="3" s="1"/>
  <c r="F27" i="3"/>
  <c r="I27" i="3" s="1"/>
  <c r="F31" i="3"/>
  <c r="I31" i="3" s="1"/>
  <c r="F33" i="3"/>
  <c r="I33" i="3" s="1"/>
  <c r="F42" i="3"/>
  <c r="I42" i="3" s="1"/>
  <c r="F46" i="3"/>
  <c r="I46" i="3" s="1"/>
  <c r="F62" i="3"/>
  <c r="I62" i="3" s="1"/>
  <c r="F64" i="3"/>
  <c r="I64" i="3" s="1"/>
  <c r="F66" i="3"/>
  <c r="I66" i="3" s="1"/>
  <c r="F68" i="3"/>
  <c r="I68" i="3" s="1"/>
  <c r="F70" i="3"/>
  <c r="I70" i="3" s="1"/>
  <c r="F88" i="3"/>
  <c r="I88" i="3" s="1"/>
  <c r="F105" i="3"/>
  <c r="I105" i="3" s="1"/>
  <c r="F114" i="3"/>
  <c r="I114" i="3" s="1"/>
  <c r="F116" i="3"/>
  <c r="I116" i="3" s="1"/>
  <c r="F121" i="3"/>
  <c r="I121" i="3" s="1"/>
  <c r="F150" i="3"/>
  <c r="I150" i="3" s="1"/>
  <c r="F74" i="3"/>
  <c r="I74" i="3" s="1"/>
  <c r="F77" i="3"/>
  <c r="I77" i="3" s="1"/>
  <c r="F79" i="3"/>
  <c r="I79" i="3" s="1"/>
  <c r="F143" i="3"/>
  <c r="I143" i="3" s="1"/>
  <c r="F145" i="3"/>
  <c r="I145" i="3" s="1"/>
  <c r="F147" i="3"/>
  <c r="I147" i="3" s="1"/>
  <c r="F113" i="3"/>
  <c r="I113" i="3" s="1"/>
  <c r="F46" i="2"/>
  <c r="I46" i="2" s="1"/>
  <c r="F58" i="2"/>
  <c r="I58" i="2" s="1"/>
  <c r="F62" i="2"/>
  <c r="I62" i="2" s="1"/>
  <c r="F75" i="2"/>
  <c r="I75" i="2" s="1"/>
  <c r="F90" i="2"/>
  <c r="I90" i="2" s="1"/>
  <c r="F101" i="2"/>
  <c r="I101" i="2" s="1"/>
  <c r="F113" i="2"/>
  <c r="I113" i="2" s="1"/>
  <c r="F61" i="2"/>
  <c r="I61" i="2" s="1"/>
  <c r="F65" i="2"/>
  <c r="I65" i="2" s="1"/>
  <c r="F67" i="2"/>
  <c r="I67" i="2" s="1"/>
  <c r="F69" i="2"/>
  <c r="I69" i="2" s="1"/>
  <c r="F74" i="2"/>
  <c r="I74" i="2" s="1"/>
  <c r="F134" i="2"/>
  <c r="I134" i="2" s="1"/>
  <c r="F149" i="2"/>
  <c r="I149" i="2" s="1"/>
  <c r="F156" i="2"/>
  <c r="I156" i="2" s="1"/>
  <c r="F17" i="2"/>
  <c r="I17" i="2" s="1"/>
  <c r="F29" i="2"/>
  <c r="I29" i="2" s="1"/>
  <c r="F35" i="2"/>
  <c r="I35" i="2" s="1"/>
  <c r="F50" i="2"/>
  <c r="I50" i="2" s="1"/>
  <c r="F60" i="2"/>
  <c r="I60" i="2" s="1"/>
  <c r="F105" i="2"/>
  <c r="I105" i="2" s="1"/>
  <c r="F23" i="2"/>
  <c r="I23" i="2" s="1"/>
  <c r="F25" i="2"/>
  <c r="I25" i="2" s="1"/>
  <c r="F34" i="2"/>
  <c r="I34" i="2" s="1"/>
  <c r="F39" i="2"/>
  <c r="I39" i="2" s="1"/>
  <c r="F43" i="2"/>
  <c r="I43" i="2" s="1"/>
  <c r="F55" i="2"/>
  <c r="I55" i="2" s="1"/>
  <c r="F83" i="2"/>
  <c r="I83" i="2" s="1"/>
  <c r="F88" i="2"/>
  <c r="I88" i="2" s="1"/>
  <c r="F89" i="2"/>
  <c r="I89" i="2" s="1"/>
  <c r="F96" i="2"/>
  <c r="I96" i="2" s="1"/>
  <c r="F98" i="2"/>
  <c r="I98" i="2" s="1"/>
  <c r="F100" i="2"/>
  <c r="I100" i="2" s="1"/>
  <c r="F103" i="2"/>
  <c r="I103" i="2" s="1"/>
  <c r="F119" i="2"/>
  <c r="I119" i="2" s="1"/>
  <c r="F154" i="2"/>
  <c r="I154" i="2" s="1"/>
  <c r="F20" i="1"/>
  <c r="J20" i="1" s="1"/>
  <c r="F22" i="1"/>
  <c r="J22" i="1" s="1"/>
  <c r="F34" i="1"/>
  <c r="J34" i="1" s="1"/>
  <c r="F39" i="1"/>
  <c r="J39" i="1" s="1"/>
  <c r="F55" i="1"/>
  <c r="J55" i="1" s="1"/>
  <c r="F61" i="1"/>
  <c r="J61" i="1" s="1"/>
  <c r="F74" i="1"/>
  <c r="J74" i="1" s="1"/>
  <c r="F88" i="1"/>
  <c r="J88" i="1" s="1"/>
  <c r="F99" i="1"/>
  <c r="J99" i="1" s="1"/>
  <c r="F111" i="1"/>
  <c r="J111" i="1" s="1"/>
  <c r="F38" i="1"/>
  <c r="J38" i="1" s="1"/>
  <c r="F52" i="1"/>
  <c r="J52" i="1" s="1"/>
  <c r="F54" i="1"/>
  <c r="J54" i="1" s="1"/>
  <c r="F132" i="1"/>
  <c r="J132" i="1" s="1"/>
  <c r="F147" i="1"/>
  <c r="J147" i="1" s="1"/>
  <c r="F154" i="1"/>
  <c r="J154" i="1" s="1"/>
  <c r="F45" i="1"/>
  <c r="J45" i="1" s="1"/>
  <c r="F47" i="1"/>
  <c r="J47" i="1" s="1"/>
  <c r="F103" i="1"/>
  <c r="J103" i="1" s="1"/>
  <c r="J11" i="1"/>
  <c r="F16" i="1"/>
  <c r="J16" i="1" s="1"/>
  <c r="F27" i="1"/>
  <c r="J27" i="1" s="1"/>
  <c r="F31" i="1"/>
  <c r="J31" i="1" s="1"/>
  <c r="F33" i="1"/>
  <c r="J33" i="1" s="1"/>
  <c r="F42" i="1"/>
  <c r="J42" i="1" s="1"/>
  <c r="F46" i="1"/>
  <c r="J46" i="1" s="1"/>
  <c r="F59" i="1"/>
  <c r="J59" i="1" s="1"/>
  <c r="F60" i="1"/>
  <c r="J60" i="1" s="1"/>
  <c r="F64" i="1"/>
  <c r="J64" i="1" s="1"/>
  <c r="F66" i="1"/>
  <c r="J66" i="1" s="1"/>
  <c r="F68" i="1"/>
  <c r="J68" i="1" s="1"/>
  <c r="F73" i="1"/>
  <c r="J73" i="1" s="1"/>
  <c r="F76" i="1"/>
  <c r="J76" i="1" s="1"/>
  <c r="F78" i="1"/>
  <c r="J78" i="1" s="1"/>
  <c r="F81" i="1"/>
  <c r="J81" i="1" s="1"/>
  <c r="F86" i="1"/>
  <c r="J86" i="1" s="1"/>
  <c r="F87" i="1"/>
  <c r="J87" i="1" s="1"/>
  <c r="F94" i="1"/>
  <c r="J94" i="1" s="1"/>
  <c r="F96" i="1"/>
  <c r="J96" i="1" s="1"/>
  <c r="F98" i="1"/>
  <c r="J98" i="1" s="1"/>
  <c r="F101" i="1"/>
  <c r="J101" i="1" s="1"/>
  <c r="F117" i="1"/>
  <c r="J117" i="1" s="1"/>
  <c r="F152" i="1"/>
  <c r="J152" i="1" s="1"/>
  <c r="I63" i="6" l="1"/>
  <c r="I69" i="6"/>
  <c r="I65" i="6"/>
  <c r="I121" i="6"/>
  <c r="I73" i="6"/>
  <c r="I67" i="6"/>
  <c r="I61" i="6"/>
  <c r="I146" i="6"/>
  <c r="I144" i="6"/>
  <c r="I134" i="6"/>
  <c r="I42" i="6"/>
  <c r="I98" i="6"/>
  <c r="I160" i="6"/>
  <c r="I157" i="6"/>
  <c r="I149" i="6"/>
  <c r="I116" i="6"/>
  <c r="I114" i="6"/>
  <c r="I105" i="6"/>
  <c r="I103" i="6"/>
  <c r="I82" i="6"/>
  <c r="I78" i="6"/>
  <c r="I76" i="6"/>
  <c r="I59" i="6"/>
  <c r="I147" i="6"/>
  <c r="I113" i="6"/>
  <c r="I101" i="6"/>
  <c r="I62" i="6"/>
  <c r="I100" i="6"/>
  <c r="I96" i="6"/>
  <c r="I91" i="6"/>
  <c r="I46" i="6"/>
  <c r="I75" i="6"/>
</calcChain>
</file>

<file path=xl/sharedStrings.xml><?xml version="1.0" encoding="utf-8"?>
<sst xmlns="http://schemas.openxmlformats.org/spreadsheetml/2006/main" count="12052" uniqueCount="420">
  <si>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</si>
  <si>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</si>
  <si>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</si>
  <si>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</si>
  <si>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</si>
  <si>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</si>
  <si>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</si>
  <si>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</si>
  <si>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>OTRAS PERCEPCIONES</t>
  </si>
  <si>
    <t>BONO SERVIDOR</t>
  </si>
  <si>
    <t>AJUSTE AGUINALDO</t>
  </si>
  <si>
    <t xml:space="preserve">TOTAL PERCEPCIONES </t>
  </si>
  <si>
    <t>01</t>
  </si>
  <si>
    <t>11</t>
  </si>
  <si>
    <t>13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</si>
  <si>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</si>
  <si>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</si>
  <si>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</si>
  <si>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</si>
  <si>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</si>
  <si>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</si>
  <si>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</si>
  <si>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</si>
  <si>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</si>
  <si>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</si>
  <si>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</si>
  <si>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</si>
  <si>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</si>
  <si>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</si>
  <si>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>DELEGACION SINDICAL SIDEDIF</t>
  </si>
  <si>
    <t xml:space="preserve">HERNANDEZ VENEGAS JOSE ANTONIO </t>
  </si>
  <si>
    <t>DELEGACION SINDICAL SUSPAZ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</si>
  <si>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</si>
  <si>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</si>
  <si>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</si>
  <si>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</si>
  <si>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</si>
  <si>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</si>
  <si>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</si>
  <si>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</si>
  <si>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</si>
  <si>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</si>
  <si>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</si>
  <si>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</si>
  <si>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</si>
  <si>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</si>
  <si>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</si>
  <si>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</si>
  <si>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</si>
  <si>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</si>
  <si>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</si>
  <si>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</si>
  <si>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</si>
  <si>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</si>
  <si>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</si>
  <si>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</si>
  <si>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</si>
  <si>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</si>
  <si>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</si>
  <si>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</si>
  <si>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</si>
  <si>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</si>
  <si>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HERNANDEZ BARAJAS JULIA FABIOLA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</si>
  <si>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</si>
  <si>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</si>
  <si>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</si>
  <si>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</si>
  <si>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</si>
  <si>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</si>
  <si>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</si>
  <si>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</si>
  <si>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</si>
  <si>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</si>
  <si>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</si>
  <si>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</si>
  <si>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</si>
  <si>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</si>
  <si>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</si>
  <si>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</si>
  <si>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</si>
  <si>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</si>
  <si>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</si>
  <si>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</si>
  <si>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</si>
  <si>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</si>
  <si>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</si>
  <si>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</si>
  <si>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CONTRERAS LOMELI JAQUELINE</t>
  </si>
  <si>
    <t>GOBIERNO INCLUYENTE</t>
  </si>
  <si>
    <t>PRECIADO MORAN RAMSES HUMBERTO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</si>
  <si>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</si>
  <si>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</si>
  <si>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</si>
  <si>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</si>
  <si>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</si>
  <si>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</si>
  <si>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</si>
  <si>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</si>
  <si>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</si>
  <si>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</si>
  <si>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</si>
  <si>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</si>
  <si>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</si>
  <si>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</si>
  <si>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</si>
  <si>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</si>
  <si>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</si>
  <si>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</si>
  <si>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</si>
  <si>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</si>
  <si>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</si>
  <si>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</si>
  <si>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</si>
  <si>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</si>
  <si>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</si>
  <si>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</si>
  <si>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</si>
  <si>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</si>
  <si>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</si>
  <si>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</si>
  <si>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GUARDERIA (CADI)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</si>
  <si>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</si>
  <si>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</si>
  <si>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</si>
  <si>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</si>
  <si>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</si>
  <si>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</si>
  <si>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</si>
  <si>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</si>
  <si>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</si>
  <si>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</si>
  <si>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</si>
  <si>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</si>
  <si>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</si>
  <si>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</si>
  <si>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</si>
  <si>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</si>
  <si>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</si>
  <si>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</si>
  <si>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</si>
  <si>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</si>
  <si>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</si>
  <si>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</si>
  <si>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</si>
  <si>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UNIDAD REGIONAL DE REHABILITACION (URR)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</si>
  <si>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</si>
  <si>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</si>
  <si>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</si>
  <si>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</si>
  <si>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</si>
  <si>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</si>
  <si>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</si>
  <si>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</si>
  <si>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</si>
  <si>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BAUTISTA MARCIAL GABINO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</si>
  <si>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</si>
  <si>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</si>
  <si>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</si>
  <si>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</si>
  <si>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</si>
  <si>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</si>
  <si>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</si>
  <si>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</si>
  <si>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</si>
  <si>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</si>
  <si>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</si>
  <si>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</si>
  <si>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</si>
  <si>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</si>
  <si>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</si>
  <si>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</si>
  <si>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DESPENSA</t>
  </si>
  <si>
    <t>AJUSTE CORRESPONDIENTE</t>
  </si>
  <si>
    <t>03</t>
  </si>
  <si>
    <t>29</t>
  </si>
  <si>
    <t>GOMEZ TOSCANO SOLEDAD</t>
  </si>
  <si>
    <t>LOPEZ DURAN ROSA ADRIAN</t>
  </si>
  <si>
    <t>PRECIADO MORAN RAMNSES HUMBERTO</t>
  </si>
  <si>
    <t>QUINQUENIO</t>
  </si>
  <si>
    <t>FINIQUITO</t>
  </si>
  <si>
    <t>23</t>
  </si>
  <si>
    <t>PRIMA VACACIONAL</t>
  </si>
  <si>
    <t>05</t>
  </si>
  <si>
    <t>LOPEZ DURAN ROSA ADRIANA</t>
  </si>
  <si>
    <t>LOMELI CONTRERAS JAQUELINE</t>
  </si>
  <si>
    <t>BONO MAMA Y PAPA</t>
  </si>
  <si>
    <t>07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</si>
  <si>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</si>
  <si>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</si>
  <si>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</si>
  <si>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</si>
  <si>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</si>
  <si>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</si>
  <si>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</si>
  <si>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</si>
  <si>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</si>
  <si>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</si>
  <si>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</si>
  <si>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</si>
  <si>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</si>
  <si>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</si>
  <si>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</si>
  <si>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</si>
  <si>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</si>
  <si>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</si>
  <si>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</si>
  <si>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</si>
  <si>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</si>
  <si>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</si>
  <si>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</si>
  <si>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</si>
  <si>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</si>
  <si>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</si>
  <si>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</si>
  <si>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</si>
  <si>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</si>
  <si>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</si>
  <si>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</si>
  <si>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</si>
  <si>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</si>
  <si>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</si>
  <si>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</si>
  <si>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</si>
  <si>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VELADOR</t>
  </si>
  <si>
    <t>TERAPEUTA</t>
  </si>
  <si>
    <t>TRANSPARENCIA</t>
  </si>
  <si>
    <t>UNIDAD DE ATENCION A LA VIOLENCIA FAMILIA</t>
  </si>
  <si>
    <t>PSICOLOGO</t>
  </si>
  <si>
    <t>MEDICINA DENTAL</t>
  </si>
  <si>
    <t>PROYECTOS</t>
  </si>
  <si>
    <t xml:space="preserve">TRABAJO SOCIAL </t>
  </si>
  <si>
    <t>AUXILIAR COMUNICACIÓN</t>
  </si>
  <si>
    <t xml:space="preserve">DIRECCION </t>
  </si>
  <si>
    <t>INSRUCTOR</t>
  </si>
  <si>
    <t>SISTEMA PARA EL DESARROLLO INTEGRAL DE LA FAMILIA DEL MPIO. DE ZAPOTLAN EL GRANDE, JALISCO.</t>
  </si>
  <si>
    <t>REGISTRO PATRONAL ANTE IMSS  B84-23419-42-3</t>
  </si>
  <si>
    <t xml:space="preserve">R.F.C.   </t>
  </si>
  <si>
    <t>SDI-980101-8Q1</t>
  </si>
  <si>
    <t xml:space="preserve">  </t>
  </si>
  <si>
    <t>DOMICILIO: AQUILES SERDAN N° 56  CENTRO 49000</t>
  </si>
  <si>
    <t>DEDUCCIONES</t>
  </si>
  <si>
    <t xml:space="preserve">N° DE AFILIACION </t>
  </si>
  <si>
    <t>SALARIO DIARIO INTEGRADO</t>
  </si>
  <si>
    <t>SBC</t>
  </si>
  <si>
    <t xml:space="preserve">RETROACTIVO/ SUBSIDIO </t>
  </si>
  <si>
    <t>AJUSTE POR DIA</t>
  </si>
  <si>
    <t>APOYO FUNERARIO</t>
  </si>
  <si>
    <t>CAJA DE AHORRO</t>
  </si>
  <si>
    <t>PRESTAMO DIF</t>
  </si>
  <si>
    <t>PRESTAMO SINDICATO</t>
  </si>
  <si>
    <t>21</t>
  </si>
  <si>
    <t>.5495780266-.</t>
  </si>
  <si>
    <t>.1815924508-5.</t>
  </si>
  <si>
    <t>.5493794046-5.</t>
  </si>
  <si>
    <t>.5492716547-9.</t>
  </si>
  <si>
    <t>.5480642535-8.</t>
  </si>
  <si>
    <t>.0408863219-7.</t>
  </si>
  <si>
    <t>.5467481243-0.</t>
  </si>
  <si>
    <t>.0404700405-0.</t>
  </si>
  <si>
    <t>.0217021555-8.</t>
  </si>
  <si>
    <t>.7510926482-2.</t>
  </si>
  <si>
    <t>.0403823415-1.</t>
  </si>
  <si>
    <t>.5200780432-2.</t>
  </si>
  <si>
    <t>.0407781197-6.</t>
  </si>
  <si>
    <t>.0409915538-6.</t>
  </si>
  <si>
    <t>.0409680350-9.</t>
  </si>
  <si>
    <t>.5499801498-6.</t>
  </si>
  <si>
    <t>.0409640244-3.</t>
  </si>
  <si>
    <t>.0412890922-5.</t>
  </si>
  <si>
    <t>.0116936918-6.</t>
  </si>
  <si>
    <t>.0515892200-4.</t>
  </si>
  <si>
    <t>.5688663042-7.</t>
  </si>
  <si>
    <t>.0411970010-4.</t>
  </si>
  <si>
    <t>.5490721794-4.</t>
  </si>
  <si>
    <t>.5489661678-3.</t>
  </si>
  <si>
    <t>.4415941870-4.</t>
  </si>
  <si>
    <t>.7501833737-0.</t>
  </si>
  <si>
    <t>.0401836461-3.</t>
  </si>
  <si>
    <t>.7503853331-3.</t>
  </si>
  <si>
    <t>.0409790659-0.</t>
  </si>
  <si>
    <t>.5497760131-6.</t>
  </si>
  <si>
    <t>.7275530545-4.</t>
  </si>
  <si>
    <t>.0489684215-2.</t>
  </si>
  <si>
    <t>.5482662156-4.</t>
  </si>
  <si>
    <t>.0408540194-3.</t>
  </si>
  <si>
    <t>.5482619824-1.</t>
  </si>
  <si>
    <t>.0223610181-8.</t>
  </si>
  <si>
    <t>.5479606036-3.</t>
  </si>
  <si>
    <t>.5497710064-0.</t>
  </si>
  <si>
    <t>.7596762378-8.</t>
  </si>
  <si>
    <t>.0416946008-8.</t>
  </si>
  <si>
    <t>.0406856723-1.</t>
  </si>
  <si>
    <t>.0499560359-6.</t>
  </si>
  <si>
    <t>.5484606074-4.</t>
  </si>
  <si>
    <t>.5484617746-4.</t>
  </si>
  <si>
    <t>.0406640888-3.</t>
  </si>
  <si>
    <t>.5497790387-8.</t>
  </si>
  <si>
    <t>.0913005870-5.</t>
  </si>
  <si>
    <t>.0402880610-9.</t>
  </si>
  <si>
    <t>.0518883849-3.</t>
  </si>
  <si>
    <t>.0408590113-2.</t>
  </si>
  <si>
    <t>.0407470085-9.</t>
  </si>
  <si>
    <t>.0410864050-1.</t>
  </si>
  <si>
    <t>.0407580204-3.</t>
  </si>
  <si>
    <t>.0407520145-1.</t>
  </si>
  <si>
    <t>.0401610128-1.</t>
  </si>
  <si>
    <t>.5490590464-2.</t>
  </si>
  <si>
    <t>.0406810771-5.</t>
  </si>
  <si>
    <t>.7511930587-0.</t>
  </si>
  <si>
    <t>.0410932829-6.</t>
  </si>
  <si>
    <t>.0616950343-7.</t>
  </si>
  <si>
    <t>.5479650714-0.</t>
  </si>
  <si>
    <t>.0400815262-3.</t>
  </si>
  <si>
    <t>.5493753958-0.</t>
  </si>
  <si>
    <t>.5495770009-6.</t>
  </si>
  <si>
    <t>.3515935939-3.</t>
  </si>
  <si>
    <t>.0406832618-2.</t>
  </si>
  <si>
    <t>.0407620350-6.</t>
  </si>
  <si>
    <t>.0407590221-5.</t>
  </si>
  <si>
    <t>.0407550169-4.</t>
  </si>
  <si>
    <t>.0408821248-7.</t>
  </si>
  <si>
    <t>.0491687634-7.</t>
  </si>
  <si>
    <t>.5268491109-3.</t>
  </si>
  <si>
    <t>.5482600020-7.</t>
  </si>
  <si>
    <t>.0499631020-9.</t>
  </si>
  <si>
    <t>.0407660426-5.</t>
  </si>
  <si>
    <t>.0407560160-1.</t>
  </si>
  <si>
    <t>.0484440392-5.</t>
  </si>
  <si>
    <t>.5291610079-6.</t>
  </si>
  <si>
    <t>.0408740181-8.</t>
  </si>
  <si>
    <t>.5481582013-6.</t>
  </si>
  <si>
    <t>.0402814910-4.</t>
  </si>
  <si>
    <t>.5687666922-9.</t>
  </si>
  <si>
    <t>.7503852280-3.</t>
  </si>
  <si>
    <t>.5471511439-0.</t>
  </si>
  <si>
    <t>GUERRERO ZAMORA ELVA</t>
  </si>
  <si>
    <t>.2614910348-8.</t>
  </si>
  <si>
    <t>.5482620124-3.</t>
  </si>
  <si>
    <t>.5489650541-6.</t>
  </si>
  <si>
    <t>.03146936764.</t>
  </si>
  <si>
    <t>.2916954050-0.</t>
  </si>
  <si>
    <t>.0407811551-8.</t>
  </si>
  <si>
    <t>.0407791046-3.</t>
  </si>
  <si>
    <t>.0407801240-0.</t>
  </si>
  <si>
    <t>.5494760238-6.</t>
  </si>
  <si>
    <t>.5495770300-9.</t>
  </si>
  <si>
    <t>.0408875583-2.</t>
  </si>
  <si>
    <t>.0407760835-6.</t>
  </si>
  <si>
    <t>.3101831102-2.</t>
  </si>
  <si>
    <t>.5497820358-3.</t>
  </si>
  <si>
    <t>.5493743588-8.</t>
  </si>
  <si>
    <t>.0407821936-9.</t>
  </si>
  <si>
    <t>.7501820633-6.</t>
  </si>
  <si>
    <t>.0400807809-1.</t>
  </si>
  <si>
    <t>.4305840692-7.</t>
  </si>
  <si>
    <t>.5495760278-9.</t>
  </si>
  <si>
    <t>.0401825873-3.</t>
  </si>
  <si>
    <t>.1914910080-2.</t>
  </si>
  <si>
    <t>.0407580262-1.</t>
  </si>
  <si>
    <t>.5494750174-5.</t>
  </si>
  <si>
    <t>.0400660425-2.</t>
  </si>
  <si>
    <t>.0407730677-9.</t>
  </si>
  <si>
    <t>.0409886548-0.</t>
  </si>
  <si>
    <t>.0408750712-7.</t>
  </si>
  <si>
    <t>.0407560159-3.</t>
  </si>
  <si>
    <t>.0221759870-1.</t>
  </si>
  <si>
    <t>.5489671008-6.</t>
  </si>
  <si>
    <t>.0413800635-0.</t>
  </si>
  <si>
    <t>.0317947969-0.</t>
  </si>
  <si>
    <t>.0409935855-0.</t>
  </si>
  <si>
    <t>.0407630336-3.</t>
  </si>
  <si>
    <t>.0403824596-7.</t>
  </si>
  <si>
    <t>.0219916703-8.</t>
  </si>
  <si>
    <t>.0407922888-0.</t>
  </si>
  <si>
    <t>.6816921032-2.</t>
  </si>
  <si>
    <t>.0400710786-7.</t>
  </si>
  <si>
    <t>.5490751581-8.</t>
  </si>
  <si>
    <t>.0401801539-8.</t>
  </si>
  <si>
    <t>.0407875035-5.</t>
  </si>
  <si>
    <t>.</t>
  </si>
  <si>
    <t>.0400842512-8.</t>
  </si>
  <si>
    <t>SALUD</t>
  </si>
  <si>
    <t>.0222720136-1.</t>
  </si>
  <si>
    <t>.0474541812-1.</t>
  </si>
  <si>
    <t>GOMEZ GOMEZ FRANCISCO JAVIER</t>
  </si>
  <si>
    <t>CODIGOS</t>
  </si>
  <si>
    <t>PERCEPCIONES</t>
  </si>
  <si>
    <t>CUOTA IMSS</t>
  </si>
  <si>
    <t>CUOTAS</t>
  </si>
  <si>
    <t>CUOTA SINDICAL</t>
  </si>
  <si>
    <t>SALARIO D INT</t>
  </si>
  <si>
    <t>DESC. RETARDO</t>
  </si>
  <si>
    <t>PERMISO S/GS</t>
  </si>
  <si>
    <t>DIAS /MES</t>
  </si>
  <si>
    <t>CUOTA RET. IMSS</t>
  </si>
  <si>
    <t>CONTADORA</t>
  </si>
  <si>
    <t>PPNNA</t>
  </si>
  <si>
    <t>DELEGADO PPNNA</t>
  </si>
  <si>
    <t>ADMINISTRADOR</t>
  </si>
  <si>
    <t>SALUD DENTAL</t>
  </si>
  <si>
    <t>DOCTOR GENERAL</t>
  </si>
  <si>
    <t>CONSULTORIO MEDICO</t>
  </si>
  <si>
    <t>SUBSIDIO PARA EL EMPLEO</t>
  </si>
  <si>
    <t>UTILES ESCOLARES</t>
  </si>
  <si>
    <t>BONO TRABAJADOR DIF</t>
  </si>
  <si>
    <t>SUBSIDIO PA EL EMPLEO</t>
  </si>
  <si>
    <t>09</t>
  </si>
  <si>
    <t>ASISTENTE PRESIDENCIA</t>
  </si>
  <si>
    <t>AJUSTE CORRESPONDIENTE}</t>
  </si>
  <si>
    <t>.6216905370-9.</t>
  </si>
  <si>
    <t>BARBOZA PULIDO MAYRA LILIANA</t>
  </si>
  <si>
    <t>.2216978096-6.</t>
  </si>
  <si>
    <t>SOTO COVARRUBIAS FATIMA</t>
  </si>
  <si>
    <t>ENFERMERA</t>
  </si>
  <si>
    <t>ASISTENTE DIRECCION</t>
  </si>
  <si>
    <t>AJUSTE CORRESPOND</t>
  </si>
  <si>
    <t>CANASTA NAVIDEÑA</t>
  </si>
  <si>
    <t>AGUINALDO</t>
  </si>
  <si>
    <t>15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</si>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</sst>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"/>
    <numFmt numFmtId="165" formatCode="0.000%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3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44" fontId="9" fillId="0" borderId="13" xfId="1" applyNumberFormat="1" applyFont="1" applyBorder="1" applyAlignment="1">
      <alignment vertical="center"/>
    </xf>
    <xf numFmtId="4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4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3" fillId="0" borderId="0" xfId="2" applyNumberFormat="1" applyFont="1" applyAlignment="1">
      <alignment horizontal="center" vertical="center"/>
    </xf>
    <xf numFmtId="164" fontId="13" fillId="0" borderId="0" xfId="2" applyNumberFormat="1" applyFont="1" applyAlignment="1">
      <alignment vertical="center"/>
    </xf>
    <xf numFmtId="164" fontId="9" fillId="0" borderId="0" xfId="2" applyNumberFormat="1" applyFont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44" fontId="19" fillId="0" borderId="0" xfId="0" applyNumberFormat="1" applyFont="1"/>
    <xf numFmtId="44" fontId="5" fillId="0" borderId="0" xfId="0" applyNumberFormat="1" applyFont="1"/>
    <xf numFmtId="44" fontId="3" fillId="0" borderId="0" xfId="3" applyFont="1" applyFill="1" applyBorder="1"/>
    <xf numFmtId="44" fontId="3" fillId="0" borderId="0" xfId="0" applyNumberFormat="1" applyFont="1"/>
    <xf numFmtId="0" fontId="6" fillId="0" borderId="0" xfId="0" applyFont="1"/>
    <xf numFmtId="0" fontId="5" fillId="0" borderId="0" xfId="0" applyFont="1"/>
    <xf numFmtId="0" fontId="11" fillId="0" borderId="0" xfId="1" applyFont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44" fontId="5" fillId="0" borderId="0" xfId="0" applyNumberFormat="1" applyFont="1" applyAlignment="1">
      <alignment vertical="center"/>
    </xf>
    <xf numFmtId="44" fontId="9" fillId="0" borderId="0" xfId="1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center"/>
    </xf>
    <xf numFmtId="4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0" fillId="0" borderId="14" xfId="0" applyBorder="1"/>
    <xf numFmtId="165" fontId="0" fillId="0" borderId="15" xfId="4" applyNumberFormat="1" applyFont="1" applyBorder="1"/>
    <xf numFmtId="0" fontId="0" fillId="0" borderId="16" xfId="0" applyBorder="1"/>
    <xf numFmtId="0" fontId="0" fillId="2" borderId="17" xfId="0" applyFill="1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44" fontId="0" fillId="0" borderId="21" xfId="3" applyFont="1" applyBorder="1"/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9" fillId="3" borderId="0" xfId="1" applyFont="1" applyFill="1" applyAlignment="1">
      <alignment horizontal="left" vertical="center"/>
    </xf>
    <xf numFmtId="44" fontId="20" fillId="0" borderId="1" xfId="0" applyNumberFormat="1" applyFont="1" applyBorder="1" applyAlignment="1">
      <alignment vertical="center"/>
    </xf>
    <xf numFmtId="44" fontId="0" fillId="0" borderId="21" xfId="3" applyFont="1" applyFill="1" applyBorder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165" fontId="0" fillId="0" borderId="0" xfId="4" applyNumberFormat="1" applyFont="1" applyBorder="1"/>
    <xf numFmtId="0" fontId="11" fillId="0" borderId="0" xfId="0" applyFont="1" applyBorder="1"/>
    <xf numFmtId="0" fontId="1" fillId="0" borderId="0" xfId="0" applyFont="1" applyBorder="1"/>
    <xf numFmtId="44" fontId="0" fillId="0" borderId="0" xfId="3" applyFont="1" applyBorder="1"/>
    <xf numFmtId="0" fontId="0" fillId="0" borderId="0" xfId="0" applyFill="1" applyBorder="1"/>
    <xf numFmtId="44" fontId="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4" fontId="6" fillId="0" borderId="7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/>
    </xf>
  </cellXfs>
  <cellStyles count="5">
    <cellStyle name="Moneda" xfId="3" builtinId="4"/>
    <cellStyle name="Normal" xfId="0" builtinId="0"/>
    <cellStyle name="Normal_PRES NOMINA JUL A DIC 2011" xfId="1"/>
    <cellStyle name="Normal_RELACION LABORAL 201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1</xdr:col>
      <xdr:colOff>1819274</xdr:colOff>
      <xdr:row>3</xdr:row>
      <xdr:rowOff>160078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4CDD9DF-7F18-4744-8A9E-ADE142CBE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90500"/>
          <a:ext cx="1819274" cy="5696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59264</xdr:colOff>
      <xdr:row>4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0338811-0E66-4450-818C-43E645FB0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562" y="85725"/>
          <a:ext cx="3278714" cy="8572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1</xdr:col>
      <xdr:colOff>3078688</xdr:colOff>
      <xdr:row>4</xdr:row>
      <xdr:rowOff>142876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F856F32-47C2-41FC-B792-36C03D8B4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362" y="190500"/>
          <a:ext cx="3078688" cy="7524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2</xdr:col>
      <xdr:colOff>1745188</xdr:colOff>
      <xdr:row>3</xdr:row>
      <xdr:rowOff>190501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9F84838-6A4A-40FD-A142-20DD8AEF6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3078688" cy="75247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397936</xdr:colOff>
      <xdr:row>0</xdr:row>
      <xdr:rowOff>57150</xdr:rowOff>
    </xdr:from>
    <xdr:to>
      <xdr:col>2</xdr:col>
      <xdr:colOff>3089058</xdr:colOff>
      <xdr:row>5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E8C2650-7539-4A2C-82D1-FBAB0E208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886" y="57150"/>
          <a:ext cx="3834122" cy="10382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264586</xdr:colOff>
      <xdr:row>0</xdr:row>
      <xdr:rowOff>114300</xdr:rowOff>
    </xdr:from>
    <xdr:to>
      <xdr:col>2</xdr:col>
      <xdr:colOff>2955708</xdr:colOff>
      <xdr:row>5</xdr:row>
      <xdr:rowOff>152399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0156A90-990B-45D9-9F4F-FA100F6DB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536" y="114300"/>
          <a:ext cx="3834122" cy="10382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274111</xdr:colOff>
      <xdr:row>0</xdr:row>
      <xdr:rowOff>114300</xdr:rowOff>
    </xdr:from>
    <xdr:to>
      <xdr:col>2</xdr:col>
      <xdr:colOff>2965233</xdr:colOff>
      <xdr:row>5</xdr:row>
      <xdr:rowOff>152399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ACD2D10-B758-4397-B4B7-F0A94DC5C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061" y="114300"/>
          <a:ext cx="3834122" cy="10382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474136</xdr:colOff>
      <xdr:row>0</xdr:row>
      <xdr:rowOff>76200</xdr:rowOff>
    </xdr:from>
    <xdr:to>
      <xdr:col>2</xdr:col>
      <xdr:colOff>3165258</xdr:colOff>
      <xdr:row>5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D5793C1-86D9-4B43-AAE0-24F68A897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86" y="76200"/>
          <a:ext cx="3834122" cy="10382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55036</xdr:colOff>
      <xdr:row>1</xdr:row>
      <xdr:rowOff>47625</xdr:rowOff>
    </xdr:from>
    <xdr:to>
      <xdr:col>2</xdr:col>
      <xdr:colOff>2384208</xdr:colOff>
      <xdr:row>5</xdr:row>
      <xdr:rowOff>209549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C093EA7-BF60-4A1E-BB8C-AD0E99912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36" y="266700"/>
          <a:ext cx="3834122" cy="10382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26460</xdr:colOff>
      <xdr:row>0</xdr:row>
      <xdr:rowOff>85725</xdr:rowOff>
    </xdr:from>
    <xdr:to>
      <xdr:col>2</xdr:col>
      <xdr:colOff>2971799</xdr:colOff>
      <xdr:row>5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F7F22AE-0CDC-4006-99D4-4632FA742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410" y="85725"/>
          <a:ext cx="4088339" cy="10382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455086</xdr:colOff>
      <xdr:row>0</xdr:row>
      <xdr:rowOff>123825</xdr:rowOff>
    </xdr:from>
    <xdr:to>
      <xdr:col>2</xdr:col>
      <xdr:colOff>3146208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B68ABD9-40A8-41D9-9140-8B8B4A93B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036" y="123825"/>
          <a:ext cx="3834122" cy="1038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2</xdr:col>
      <xdr:colOff>220098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C1D42BA-D637-4F6D-B0E7-14545EA32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36" y="190500"/>
          <a:ext cx="3201423" cy="7143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123825</xdr:rowOff>
    </xdr:from>
    <xdr:to>
      <xdr:col>2</xdr:col>
      <xdr:colOff>2495550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BDF3ACD-9598-4882-A993-A3FD786AE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23825"/>
          <a:ext cx="2819400" cy="103822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123825</xdr:rowOff>
    </xdr:from>
    <xdr:to>
      <xdr:col>2</xdr:col>
      <xdr:colOff>2352675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5DF50FF-C456-4E48-9F38-DEBE70649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123825"/>
          <a:ext cx="2971800" cy="103822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123825</xdr:rowOff>
    </xdr:from>
    <xdr:to>
      <xdr:col>2</xdr:col>
      <xdr:colOff>2771776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84541D9-47D6-43C1-84FA-56BD01A6C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123825"/>
          <a:ext cx="3133726" cy="10382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847724</xdr:colOff>
      <xdr:row>0</xdr:row>
      <xdr:rowOff>123825</xdr:rowOff>
    </xdr:from>
    <xdr:to>
      <xdr:col>2</xdr:col>
      <xdr:colOff>2590799</xdr:colOff>
      <xdr:row>5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1CE6BC8-36A0-4610-9621-B7B138771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4" y="123825"/>
          <a:ext cx="2886075" cy="1038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47626</xdr:rowOff>
    </xdr:from>
    <xdr:to>
      <xdr:col>2</xdr:col>
      <xdr:colOff>192614</xdr:colOff>
      <xdr:row>5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370C467-613B-48E1-8200-7F043514D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611" y="247651"/>
          <a:ext cx="3173939" cy="771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162936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38AE7A-A3B6-4CB9-8441-83DC0619A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661" y="209550"/>
          <a:ext cx="3144261" cy="733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334436</xdr:colOff>
      <xdr:row>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C357FCF-EEF2-4698-8BD2-4DB18924D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511" y="66675"/>
          <a:ext cx="3315761" cy="790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2659588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56030DD-8BE2-43F2-A4FA-AFC8849DC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562" y="85725"/>
          <a:ext cx="2659588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293161</xdr:colOff>
      <xdr:row>1</xdr:row>
      <xdr:rowOff>19050</xdr:rowOff>
    </xdr:from>
    <xdr:to>
      <xdr:col>2</xdr:col>
      <xdr:colOff>36979</xdr:colOff>
      <xdr:row>4</xdr:row>
      <xdr:rowOff>152401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4773D43-BBF0-4A54-889E-6359591E5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161" y="219075"/>
          <a:ext cx="3087093" cy="7334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19051</xdr:rowOff>
    </xdr:from>
    <xdr:to>
      <xdr:col>2</xdr:col>
      <xdr:colOff>402164</xdr:colOff>
      <xdr:row>4</xdr:row>
      <xdr:rowOff>159882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03A17E3-A2BC-4A9D-84E8-DF19F9AB1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986" y="219076"/>
          <a:ext cx="3383489" cy="7409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340786</xdr:colOff>
      <xdr:row>0</xdr:row>
      <xdr:rowOff>171450</xdr:rowOff>
    </xdr:from>
    <xdr:to>
      <xdr:col>2</xdr:col>
      <xdr:colOff>167752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24D2253-1752-43FF-A585-769FA685D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786" y="171450"/>
          <a:ext cx="317024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opLeftCell="A91" workbookViewId="0">
      <selection activeCell="K112" sqref="K112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10" width="14.28515625" style="1" customWidth="1"/>
    <col min="11" max="11" width="28.42578125" style="26" customWidth="1"/>
    <col min="12" max="12" width="30.28515625" style="26" customWidth="1"/>
  </cols>
  <sheetData>
    <row r="1" spans="1:12" x14ac:dyDescent="0.25">
      <c r="B1" s="2" t="s">
        <v>0</v>
      </c>
      <c r="L1" s="26" t="s">
        <v>0</v>
      </c>
    </row>
    <row r="2" spans="1:12" x14ac:dyDescent="0.25">
      <c r="A2" s="3" t="s">
        <v>0</v>
      </c>
      <c r="C2"/>
      <c r="D2"/>
      <c r="E2"/>
      <c r="F2"/>
      <c r="G2"/>
      <c r="H2"/>
      <c r="I2"/>
      <c r="J2"/>
      <c r="K2"/>
      <c r="L2"/>
    </row>
    <row r="3" spans="1:12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6"/>
      <c r="I3" s="6"/>
      <c r="J3" s="7"/>
      <c r="K3" s="44"/>
      <c r="L3" s="45"/>
    </row>
    <row r="4" spans="1:12" x14ac:dyDescent="0.25">
      <c r="A4" s="4" t="s">
        <v>0</v>
      </c>
      <c r="B4" s="5"/>
      <c r="C4" s="8"/>
      <c r="E4" s="110"/>
      <c r="F4" s="110"/>
      <c r="G4" s="9"/>
      <c r="H4" s="9"/>
      <c r="I4" s="9"/>
      <c r="J4" s="7"/>
    </row>
    <row r="5" spans="1:12" x14ac:dyDescent="0.25">
      <c r="A5" s="4"/>
      <c r="B5" s="5"/>
      <c r="C5" s="10"/>
      <c r="D5" s="10"/>
      <c r="E5" s="10"/>
      <c r="F5" s="10"/>
      <c r="G5" s="10"/>
      <c r="H5" s="10"/>
      <c r="I5" s="10"/>
      <c r="J5" s="7"/>
    </row>
    <row r="6" spans="1:12" x14ac:dyDescent="0.25">
      <c r="A6" s="11"/>
      <c r="B6" s="12"/>
      <c r="C6" s="111" t="s">
        <v>1</v>
      </c>
      <c r="D6" s="112"/>
      <c r="E6" s="112"/>
      <c r="F6" s="113"/>
      <c r="G6" s="13"/>
      <c r="H6" s="13"/>
      <c r="I6" s="13"/>
      <c r="J6" s="14"/>
    </row>
    <row r="7" spans="1:12" ht="15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14" t="s">
        <v>8</v>
      </c>
      <c r="H7" s="116" t="s">
        <v>9</v>
      </c>
      <c r="I7" s="118" t="s">
        <v>10</v>
      </c>
      <c r="J7" s="106" t="s">
        <v>11</v>
      </c>
      <c r="K7" s="103" t="s">
        <v>187</v>
      </c>
      <c r="L7" s="103" t="s">
        <v>188</v>
      </c>
    </row>
    <row r="8" spans="1:12" ht="15" x14ac:dyDescent="0.25">
      <c r="A8" s="93"/>
      <c r="B8" s="95"/>
      <c r="C8" s="98"/>
      <c r="D8" s="101"/>
      <c r="E8" s="101"/>
      <c r="F8" s="107"/>
      <c r="G8" s="115"/>
      <c r="H8" s="117"/>
      <c r="I8" s="119"/>
      <c r="J8" s="107"/>
      <c r="K8" s="104"/>
      <c r="L8" s="104"/>
    </row>
    <row r="9" spans="1:12" ht="15" x14ac:dyDescent="0.25">
      <c r="A9" s="93"/>
      <c r="B9" s="96"/>
      <c r="C9" s="99"/>
      <c r="D9" s="102"/>
      <c r="E9" s="102"/>
      <c r="F9" s="108"/>
      <c r="G9" s="15" t="s">
        <v>12</v>
      </c>
      <c r="H9" s="15" t="s">
        <v>13</v>
      </c>
      <c r="I9" s="15" t="s">
        <v>14</v>
      </c>
      <c r="J9" s="108"/>
      <c r="K9" s="105"/>
      <c r="L9" s="105"/>
    </row>
    <row r="10" spans="1:12" ht="17.25" x14ac:dyDescent="0.25">
      <c r="A10" s="16"/>
      <c r="B10" s="17" t="s">
        <v>15</v>
      </c>
      <c r="C10" s="18"/>
      <c r="D10" s="20"/>
      <c r="E10" s="20"/>
      <c r="F10" s="19"/>
      <c r="G10" s="19"/>
      <c r="H10" s="19"/>
      <c r="I10" s="19"/>
      <c r="J10" s="21"/>
    </row>
    <row r="11" spans="1:12" ht="17.25" x14ac:dyDescent="0.25">
      <c r="A11" s="22">
        <v>1</v>
      </c>
      <c r="B11" s="23" t="s">
        <v>16</v>
      </c>
      <c r="C11" s="24">
        <v>940</v>
      </c>
      <c r="D11" s="20">
        <v>15.2</v>
      </c>
      <c r="E11" s="20">
        <v>15.2</v>
      </c>
      <c r="F11" s="19">
        <f>C11*E11</f>
        <v>14288</v>
      </c>
      <c r="G11" s="19">
        <v>100</v>
      </c>
      <c r="H11" s="19"/>
      <c r="I11" s="19"/>
      <c r="J11" s="19">
        <f>SUM(F11+G11+H11+I11)</f>
        <v>14388</v>
      </c>
      <c r="K11" s="26" t="s">
        <v>189</v>
      </c>
      <c r="L11" s="26" t="s">
        <v>190</v>
      </c>
    </row>
    <row r="12" spans="1:12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  <c r="I12" s="19"/>
      <c r="J12" s="19"/>
    </row>
    <row r="13" spans="1:12" ht="17.25" x14ac:dyDescent="0.25">
      <c r="A13" s="22">
        <f>A11+1</f>
        <v>2</v>
      </c>
      <c r="B13" s="23" t="s">
        <v>18</v>
      </c>
      <c r="C13" s="24">
        <v>810</v>
      </c>
      <c r="D13" s="20">
        <v>15.2</v>
      </c>
      <c r="E13" s="20">
        <v>15.2</v>
      </c>
      <c r="F13" s="19">
        <f>C13*E13</f>
        <v>12312</v>
      </c>
      <c r="G13" s="19">
        <v>100</v>
      </c>
      <c r="H13" s="19"/>
      <c r="I13" s="19"/>
      <c r="J13" s="19">
        <f>SUM(F13+G13+H13+I13)</f>
        <v>12412</v>
      </c>
      <c r="K13" s="26" t="s">
        <v>191</v>
      </c>
      <c r="L13" s="26" t="s">
        <v>17</v>
      </c>
    </row>
    <row r="14" spans="1:12" ht="17.25" x14ac:dyDescent="0.25">
      <c r="A14" s="22">
        <f>A13+1</f>
        <v>3</v>
      </c>
      <c r="B14" s="23" t="s">
        <v>19</v>
      </c>
      <c r="C14" s="24">
        <v>493.31</v>
      </c>
      <c r="D14" s="20">
        <v>15.2</v>
      </c>
      <c r="E14" s="20">
        <v>15.2</v>
      </c>
      <c r="F14" s="19">
        <f>C14*E14</f>
        <v>7498.3119999999999</v>
      </c>
      <c r="G14" s="19">
        <v>100</v>
      </c>
      <c r="H14" s="19"/>
      <c r="I14" s="19"/>
      <c r="J14" s="19">
        <f>SUM(F14+G14+H14+I14)</f>
        <v>7598.3119999999999</v>
      </c>
      <c r="K14" s="26" t="s">
        <v>192</v>
      </c>
      <c r="L14" s="26" t="s">
        <v>17</v>
      </c>
    </row>
    <row r="15" spans="1:12" ht="17.25" x14ac:dyDescent="0.25">
      <c r="A15" s="22">
        <f>A14+1</f>
        <v>4</v>
      </c>
      <c r="B15" s="23" t="s">
        <v>20</v>
      </c>
      <c r="C15" s="24">
        <f>402.28*1.04</f>
        <v>418.37119999999999</v>
      </c>
      <c r="D15" s="20">
        <v>15.2</v>
      </c>
      <c r="E15" s="20">
        <v>15.2</v>
      </c>
      <c r="F15" s="19">
        <f>C15*E15</f>
        <v>6359.2422399999996</v>
      </c>
      <c r="G15" s="19">
        <v>100</v>
      </c>
      <c r="H15" s="19"/>
      <c r="I15" s="19"/>
      <c r="J15" s="19">
        <f>SUM(F15+G15+H15+I15)</f>
        <v>6459.2422399999996</v>
      </c>
      <c r="K15" s="26" t="s">
        <v>192</v>
      </c>
      <c r="L15" s="26" t="s">
        <v>61</v>
      </c>
    </row>
    <row r="16" spans="1:12" ht="17.25" x14ac:dyDescent="0.25">
      <c r="A16" s="22">
        <f>A15+1</f>
        <v>5</v>
      </c>
      <c r="B16" s="23" t="s">
        <v>21</v>
      </c>
      <c r="C16" s="24">
        <f>336.47*1.04</f>
        <v>349.92880000000002</v>
      </c>
      <c r="D16" s="20">
        <v>15.2</v>
      </c>
      <c r="E16" s="20">
        <v>15.2</v>
      </c>
      <c r="F16" s="19">
        <f>C16*E16</f>
        <v>5318.9177600000003</v>
      </c>
      <c r="G16" s="19">
        <v>100</v>
      </c>
      <c r="H16" s="19"/>
      <c r="I16" s="19"/>
      <c r="J16" s="19">
        <f>SUM(F16+G16+H16+I16)</f>
        <v>5418.9177600000003</v>
      </c>
      <c r="K16" s="26" t="s">
        <v>192</v>
      </c>
      <c r="L16" s="26" t="s">
        <v>17</v>
      </c>
    </row>
    <row r="17" spans="1:12" ht="17.25" x14ac:dyDescent="0.25">
      <c r="A17" s="22">
        <f>A16+1</f>
        <v>6</v>
      </c>
      <c r="B17" s="23" t="s">
        <v>22</v>
      </c>
      <c r="C17" s="24">
        <f>319.39*1.04</f>
        <v>332.16559999999998</v>
      </c>
      <c r="D17" s="20">
        <v>15.2</v>
      </c>
      <c r="E17" s="20">
        <v>15.2</v>
      </c>
      <c r="F17" s="19">
        <f>C17*E17</f>
        <v>5048.9171199999992</v>
      </c>
      <c r="G17" s="19">
        <v>100</v>
      </c>
      <c r="H17" s="19"/>
      <c r="I17" s="19"/>
      <c r="J17" s="19">
        <f>SUM(F17+G17+H17+I17)</f>
        <v>5148.9171199999992</v>
      </c>
      <c r="K17" s="26" t="s">
        <v>193</v>
      </c>
      <c r="L17" s="26" t="s">
        <v>17</v>
      </c>
    </row>
    <row r="18" spans="1:12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  <c r="I18" s="19"/>
      <c r="J18" s="19"/>
    </row>
    <row r="19" spans="1:12" ht="17.25" x14ac:dyDescent="0.3">
      <c r="A19" s="26">
        <f>A17+1</f>
        <v>7</v>
      </c>
      <c r="B19" s="28" t="s">
        <v>24</v>
      </c>
      <c r="C19" s="24">
        <v>570</v>
      </c>
      <c r="D19" s="20">
        <v>15.2</v>
      </c>
      <c r="E19" s="20">
        <v>15.2</v>
      </c>
      <c r="F19" s="19">
        <f>C19*E19</f>
        <v>8664</v>
      </c>
      <c r="G19" s="19">
        <v>100</v>
      </c>
      <c r="H19" s="19"/>
      <c r="I19" s="19"/>
      <c r="J19" s="19">
        <f>SUM(F19+G19+H19+I19)</f>
        <v>8764</v>
      </c>
      <c r="K19" s="26" t="s">
        <v>194</v>
      </c>
      <c r="L19" s="26" t="s">
        <v>23</v>
      </c>
    </row>
    <row r="20" spans="1:12" ht="17.25" x14ac:dyDescent="0.25">
      <c r="A20" s="22">
        <f>A19+1</f>
        <v>8</v>
      </c>
      <c r="B20" s="23" t="s">
        <v>25</v>
      </c>
      <c r="C20" s="24">
        <f>317.58*1.04</f>
        <v>330.28320000000002</v>
      </c>
      <c r="D20" s="20">
        <v>15.2</v>
      </c>
      <c r="E20" s="20">
        <v>15.2</v>
      </c>
      <c r="F20" s="19">
        <f>C20*E20</f>
        <v>5020.3046400000003</v>
      </c>
      <c r="G20" s="19">
        <v>100</v>
      </c>
      <c r="H20" s="19"/>
      <c r="I20" s="19"/>
      <c r="J20" s="19">
        <f>SUM(F20+G20+H20+I20)</f>
        <v>5120.3046400000003</v>
      </c>
      <c r="K20" s="26" t="s">
        <v>196</v>
      </c>
      <c r="L20" s="26" t="s">
        <v>23</v>
      </c>
    </row>
    <row r="21" spans="1:12" ht="17.25" x14ac:dyDescent="0.25">
      <c r="A21" s="22">
        <f>A20+1</f>
        <v>9</v>
      </c>
      <c r="B21" s="23" t="s">
        <v>26</v>
      </c>
      <c r="C21" s="24">
        <f>365.6*1.04</f>
        <v>380.22400000000005</v>
      </c>
      <c r="D21" s="20">
        <v>15.2</v>
      </c>
      <c r="E21" s="20">
        <v>15.2</v>
      </c>
      <c r="F21" s="19">
        <f>C21*E21</f>
        <v>5779.4048000000003</v>
      </c>
      <c r="G21" s="19">
        <v>100</v>
      </c>
      <c r="H21" s="19"/>
      <c r="I21" s="19"/>
      <c r="J21" s="19">
        <f>SUM(F21+G21+H21+I21)</f>
        <v>5879.4048000000003</v>
      </c>
      <c r="K21" s="26" t="s">
        <v>192</v>
      </c>
      <c r="L21" s="26" t="s">
        <v>23</v>
      </c>
    </row>
    <row r="22" spans="1:12" ht="17.25" x14ac:dyDescent="0.3">
      <c r="A22" s="22">
        <f>A21+1</f>
        <v>10</v>
      </c>
      <c r="B22" s="28" t="s">
        <v>27</v>
      </c>
      <c r="C22" s="24">
        <f>262.08*1.04</f>
        <v>272.56319999999999</v>
      </c>
      <c r="D22" s="20">
        <v>15.2</v>
      </c>
      <c r="E22" s="20">
        <v>15.2</v>
      </c>
      <c r="F22" s="19">
        <f>C22*E22</f>
        <v>4142.9606399999993</v>
      </c>
      <c r="G22" s="19">
        <v>100</v>
      </c>
      <c r="H22" s="19"/>
      <c r="I22" s="19"/>
      <c r="J22" s="19">
        <f>SUM(F22+G22+H22+I22)</f>
        <v>4242.9606399999993</v>
      </c>
      <c r="K22" s="26" t="s">
        <v>197</v>
      </c>
      <c r="L22" s="26" t="s">
        <v>23</v>
      </c>
    </row>
    <row r="23" spans="1:12" ht="17.25" x14ac:dyDescent="0.25">
      <c r="A23" s="22">
        <f>A22+1</f>
        <v>11</v>
      </c>
      <c r="B23" s="29" t="s">
        <v>28</v>
      </c>
      <c r="C23" s="24">
        <f>361</f>
        <v>361</v>
      </c>
      <c r="D23" s="20">
        <v>15.2</v>
      </c>
      <c r="E23" s="20">
        <v>15.2</v>
      </c>
      <c r="F23" s="19">
        <f>C23*E23</f>
        <v>5487.2</v>
      </c>
      <c r="G23" s="19">
        <v>100</v>
      </c>
      <c r="H23" s="19"/>
      <c r="I23" s="19"/>
      <c r="J23" s="19">
        <f>SUM(F23+G23+H23+I23)</f>
        <v>5587.2</v>
      </c>
      <c r="K23" s="26" t="s">
        <v>192</v>
      </c>
      <c r="L23" s="26" t="s">
        <v>23</v>
      </c>
    </row>
    <row r="24" spans="1:12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  <c r="I24" s="19"/>
      <c r="J24" s="19"/>
    </row>
    <row r="25" spans="1:12" ht="17.25" x14ac:dyDescent="0.25">
      <c r="A25" s="22">
        <f>A23+1</f>
        <v>12</v>
      </c>
      <c r="B25" s="23" t="s">
        <v>30</v>
      </c>
      <c r="C25" s="24">
        <f>402.28*1.04</f>
        <v>418.37119999999999</v>
      </c>
      <c r="D25" s="20">
        <v>15.2</v>
      </c>
      <c r="E25" s="20">
        <v>15.2</v>
      </c>
      <c r="F25" s="19">
        <f>C25*E25</f>
        <v>6359.2422399999996</v>
      </c>
      <c r="G25" s="19">
        <v>100</v>
      </c>
      <c r="H25" s="19"/>
      <c r="I25" s="19"/>
      <c r="J25" s="19">
        <f>SUM(F25+G25+H25+I25)</f>
        <v>6459.2422399999996</v>
      </c>
      <c r="K25" s="26" t="s">
        <v>192</v>
      </c>
      <c r="L25" s="26" t="s">
        <v>229</v>
      </c>
    </row>
    <row r="26" spans="1:12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  <c r="I26" s="19"/>
      <c r="J26" s="19"/>
    </row>
    <row r="27" spans="1:12" ht="17.25" x14ac:dyDescent="0.25">
      <c r="A27" s="22">
        <f>A25+1</f>
        <v>13</v>
      </c>
      <c r="B27" s="23" t="s">
        <v>32</v>
      </c>
      <c r="C27" s="24">
        <f>400.07*1.04</f>
        <v>416.07280000000003</v>
      </c>
      <c r="D27" s="20">
        <v>15.2</v>
      </c>
      <c r="E27" s="20">
        <v>15.2</v>
      </c>
      <c r="F27" s="19">
        <f>C27*E27</f>
        <v>6324.30656</v>
      </c>
      <c r="G27" s="19">
        <v>100</v>
      </c>
      <c r="H27" s="19"/>
      <c r="I27" s="19">
        <v>255.21</v>
      </c>
      <c r="J27" s="19">
        <f>SUM(F27+G27+H27+I27)</f>
        <v>6679.51656</v>
      </c>
      <c r="K27" s="26" t="s">
        <v>198</v>
      </c>
      <c r="L27" s="26" t="s">
        <v>33</v>
      </c>
    </row>
    <row r="28" spans="1:12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  <c r="I28" s="19"/>
      <c r="J28" s="19"/>
    </row>
    <row r="29" spans="1:12" ht="17.25" x14ac:dyDescent="0.25">
      <c r="A29" s="22">
        <f>A27+1</f>
        <v>14</v>
      </c>
      <c r="B29" s="23" t="s">
        <v>34</v>
      </c>
      <c r="C29" s="24">
        <f>461</f>
        <v>461</v>
      </c>
      <c r="D29" s="20">
        <v>15.2</v>
      </c>
      <c r="E29" s="20">
        <v>15.2</v>
      </c>
      <c r="F29" s="19">
        <f t="shared" ref="F29:F35" si="0">C29*E29</f>
        <v>7007.2</v>
      </c>
      <c r="G29" s="19">
        <v>100</v>
      </c>
      <c r="H29" s="19"/>
      <c r="I29" s="19"/>
      <c r="J29" s="19">
        <f t="shared" ref="J29:J35" si="1">SUM(F29+G29+H29+I29)</f>
        <v>7107.2</v>
      </c>
      <c r="K29" s="26" t="s">
        <v>198</v>
      </c>
      <c r="L29" s="26" t="s">
        <v>33</v>
      </c>
    </row>
    <row r="30" spans="1:12" ht="17.25" x14ac:dyDescent="0.25">
      <c r="A30" s="22">
        <f t="shared" ref="A30:A35" si="2">A29+1</f>
        <v>15</v>
      </c>
      <c r="B30" s="29" t="s">
        <v>35</v>
      </c>
      <c r="C30" s="24">
        <f>410</f>
        <v>410</v>
      </c>
      <c r="D30" s="20">
        <v>15.2</v>
      </c>
      <c r="E30" s="20">
        <v>15.2</v>
      </c>
      <c r="F30" s="19">
        <f t="shared" si="0"/>
        <v>6232</v>
      </c>
      <c r="G30" s="19">
        <v>100</v>
      </c>
      <c r="H30" s="19"/>
      <c r="I30" s="19"/>
      <c r="J30" s="19">
        <f t="shared" si="1"/>
        <v>6332</v>
      </c>
      <c r="K30" s="26" t="s">
        <v>199</v>
      </c>
      <c r="L30" s="26" t="s">
        <v>33</v>
      </c>
    </row>
    <row r="31" spans="1:12" ht="17.25" x14ac:dyDescent="0.25">
      <c r="A31" s="22">
        <f t="shared" si="2"/>
        <v>16</v>
      </c>
      <c r="B31" s="23" t="s">
        <v>36</v>
      </c>
      <c r="C31" s="24">
        <f>275.05*1.04</f>
        <v>286.05200000000002</v>
      </c>
      <c r="D31" s="20">
        <v>15.2</v>
      </c>
      <c r="E31" s="20">
        <v>15.2</v>
      </c>
      <c r="F31" s="19">
        <f t="shared" si="0"/>
        <v>4347.9903999999997</v>
      </c>
      <c r="G31" s="19">
        <v>100</v>
      </c>
      <c r="H31" s="19"/>
      <c r="I31" s="19"/>
      <c r="J31" s="19">
        <f t="shared" si="1"/>
        <v>4447.9903999999997</v>
      </c>
      <c r="K31" s="26" t="s">
        <v>196</v>
      </c>
      <c r="L31" s="26" t="s">
        <v>33</v>
      </c>
    </row>
    <row r="32" spans="1:12" ht="17.25" x14ac:dyDescent="0.25">
      <c r="A32" s="22">
        <f t="shared" si="2"/>
        <v>17</v>
      </c>
      <c r="B32" s="23" t="s">
        <v>37</v>
      </c>
      <c r="C32" s="24">
        <f>400.07*1.04</f>
        <v>416.07280000000003</v>
      </c>
      <c r="D32" s="20">
        <v>15.2</v>
      </c>
      <c r="E32" s="20">
        <v>15.2</v>
      </c>
      <c r="F32" s="19">
        <f t="shared" si="0"/>
        <v>6324.30656</v>
      </c>
      <c r="G32" s="19">
        <v>100</v>
      </c>
      <c r="H32" s="19"/>
      <c r="I32" s="19"/>
      <c r="J32" s="19">
        <f t="shared" si="1"/>
        <v>6424.30656</v>
      </c>
      <c r="K32" s="26" t="s">
        <v>198</v>
      </c>
      <c r="L32" s="26" t="s">
        <v>33</v>
      </c>
    </row>
    <row r="33" spans="1:12" ht="17.25" x14ac:dyDescent="0.25">
      <c r="A33" s="22">
        <f t="shared" si="2"/>
        <v>18</v>
      </c>
      <c r="B33" s="23" t="s">
        <v>38</v>
      </c>
      <c r="C33" s="24">
        <f>400.07*1.04</f>
        <v>416.07280000000003</v>
      </c>
      <c r="D33" s="20">
        <v>15.2</v>
      </c>
      <c r="E33" s="20">
        <v>15.2</v>
      </c>
      <c r="F33" s="19">
        <f t="shared" si="0"/>
        <v>6324.30656</v>
      </c>
      <c r="G33" s="19">
        <v>100</v>
      </c>
      <c r="H33" s="19"/>
      <c r="I33" s="19"/>
      <c r="J33" s="19">
        <f t="shared" si="1"/>
        <v>6424.30656</v>
      </c>
      <c r="K33" s="26" t="s">
        <v>198</v>
      </c>
      <c r="L33" s="26" t="s">
        <v>33</v>
      </c>
    </row>
    <row r="34" spans="1:12" ht="17.25" x14ac:dyDescent="0.25">
      <c r="A34" s="22">
        <f t="shared" si="2"/>
        <v>19</v>
      </c>
      <c r="B34" s="23" t="s">
        <v>39</v>
      </c>
      <c r="C34" s="24">
        <f>400.07*1.04</f>
        <v>416.07280000000003</v>
      </c>
      <c r="D34" s="20">
        <v>15.2</v>
      </c>
      <c r="E34" s="20">
        <v>15.2</v>
      </c>
      <c r="F34" s="19">
        <f t="shared" si="0"/>
        <v>6324.30656</v>
      </c>
      <c r="G34" s="19">
        <v>100</v>
      </c>
      <c r="H34" s="19"/>
      <c r="I34" s="19"/>
      <c r="J34" s="19">
        <f t="shared" si="1"/>
        <v>6424.30656</v>
      </c>
      <c r="K34" s="26" t="s">
        <v>198</v>
      </c>
      <c r="L34" s="26" t="s">
        <v>33</v>
      </c>
    </row>
    <row r="35" spans="1:12" ht="17.25" x14ac:dyDescent="0.25">
      <c r="A35" s="22">
        <f t="shared" si="2"/>
        <v>20</v>
      </c>
      <c r="B35" s="23" t="s">
        <v>40</v>
      </c>
      <c r="C35" s="24">
        <f>309.56*1.04</f>
        <v>321.94240000000002</v>
      </c>
      <c r="D35" s="20">
        <v>15.2</v>
      </c>
      <c r="E35" s="20">
        <v>15.2</v>
      </c>
      <c r="F35" s="19">
        <f t="shared" si="0"/>
        <v>4893.52448</v>
      </c>
      <c r="G35" s="19">
        <v>100</v>
      </c>
      <c r="H35" s="19"/>
      <c r="I35" s="19"/>
      <c r="J35" s="19">
        <f t="shared" si="1"/>
        <v>4993.52448</v>
      </c>
      <c r="K35" s="26" t="s">
        <v>199</v>
      </c>
      <c r="L35" s="26" t="s">
        <v>230</v>
      </c>
    </row>
    <row r="36" spans="1:12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  <c r="I36" s="19"/>
      <c r="J36" s="19"/>
    </row>
    <row r="37" spans="1:12" ht="17.25" x14ac:dyDescent="0.25">
      <c r="A37" s="22">
        <f>A35+1</f>
        <v>21</v>
      </c>
      <c r="B37" s="29" t="s">
        <v>42</v>
      </c>
      <c r="C37" s="24">
        <v>410</v>
      </c>
      <c r="D37" s="20">
        <v>15.2</v>
      </c>
      <c r="E37" s="20">
        <v>15.2</v>
      </c>
      <c r="F37" s="19">
        <f>C37*E37</f>
        <v>6232</v>
      </c>
      <c r="G37" s="19">
        <v>100</v>
      </c>
      <c r="H37" s="19"/>
      <c r="I37" s="19"/>
      <c r="J37" s="19">
        <f>SUM(F37+G37+H37+I37)</f>
        <v>6332</v>
      </c>
      <c r="K37" s="26" t="s">
        <v>194</v>
      </c>
      <c r="L37" s="26" t="s">
        <v>41</v>
      </c>
    </row>
    <row r="38" spans="1:12" ht="17.25" x14ac:dyDescent="0.25">
      <c r="A38" s="22">
        <f>A37+1</f>
        <v>22</v>
      </c>
      <c r="B38" s="23" t="s">
        <v>43</v>
      </c>
      <c r="C38" s="24">
        <f>395.3*1.04</f>
        <v>411.11200000000002</v>
      </c>
      <c r="D38" s="20">
        <v>15.2</v>
      </c>
      <c r="E38" s="20">
        <v>15.2</v>
      </c>
      <c r="F38" s="19">
        <f>C38*E38</f>
        <v>6248.9023999999999</v>
      </c>
      <c r="G38" s="19">
        <v>100</v>
      </c>
      <c r="H38" s="19"/>
      <c r="I38" s="19"/>
      <c r="J38" s="19">
        <f>SUM(F38+G38+H38+I38)</f>
        <v>6348.9023999999999</v>
      </c>
      <c r="K38" s="26" t="s">
        <v>200</v>
      </c>
      <c r="L38" s="26" t="s">
        <v>41</v>
      </c>
    </row>
    <row r="39" spans="1:12" ht="17.25" x14ac:dyDescent="0.25">
      <c r="A39" s="22">
        <f>A38+1</f>
        <v>23</v>
      </c>
      <c r="B39" s="30" t="s">
        <v>44</v>
      </c>
      <c r="C39" s="24">
        <f>318.84*1.04</f>
        <v>331.59359999999998</v>
      </c>
      <c r="D39" s="22">
        <v>15.2</v>
      </c>
      <c r="E39" s="20">
        <v>15.2</v>
      </c>
      <c r="F39" s="19">
        <f>C39*E39</f>
        <v>5040.2227199999998</v>
      </c>
      <c r="G39" s="19">
        <v>100</v>
      </c>
      <c r="H39" s="19"/>
      <c r="I39" s="19"/>
      <c r="J39" s="19">
        <f>SUM(F39+G39+H39+I39)</f>
        <v>5140.2227199999998</v>
      </c>
      <c r="K39" s="26" t="s">
        <v>192</v>
      </c>
      <c r="L39" s="26" t="s">
        <v>41</v>
      </c>
    </row>
    <row r="40" spans="1:12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  <c r="I40" s="19"/>
      <c r="J40" s="19"/>
    </row>
    <row r="41" spans="1:12" ht="17.25" x14ac:dyDescent="0.25">
      <c r="A41" s="22">
        <f>A39+1</f>
        <v>24</v>
      </c>
      <c r="B41" s="31" t="s">
        <v>46</v>
      </c>
      <c r="C41" s="24">
        <v>410</v>
      </c>
      <c r="D41" s="20">
        <v>15.2</v>
      </c>
      <c r="E41" s="20">
        <v>15.2</v>
      </c>
      <c r="F41" s="19">
        <f>C41*E41</f>
        <v>6232</v>
      </c>
      <c r="G41" s="32">
        <v>100</v>
      </c>
      <c r="H41" s="32"/>
      <c r="I41" s="32"/>
      <c r="J41" s="19">
        <f>SUM(F41+G41+H41+I41)</f>
        <v>6332</v>
      </c>
      <c r="K41" s="26" t="s">
        <v>194</v>
      </c>
      <c r="L41" s="26" t="s">
        <v>45</v>
      </c>
    </row>
    <row r="42" spans="1:12" ht="17.25" x14ac:dyDescent="0.25">
      <c r="A42" s="22">
        <f>A41+1</f>
        <v>25</v>
      </c>
      <c r="B42" s="23" t="s">
        <v>47</v>
      </c>
      <c r="C42" s="24">
        <f>400.07*1.04</f>
        <v>416.07280000000003</v>
      </c>
      <c r="D42" s="20">
        <v>15.2</v>
      </c>
      <c r="E42" s="20">
        <v>15.2</v>
      </c>
      <c r="F42" s="19">
        <f>C42*E42</f>
        <v>6324.30656</v>
      </c>
      <c r="G42" s="32">
        <v>100</v>
      </c>
      <c r="H42" s="32"/>
      <c r="I42" s="32"/>
      <c r="J42" s="19">
        <f>SUM(F42+G42+H42+I42)</f>
        <v>6424.30656</v>
      </c>
      <c r="K42" s="26" t="s">
        <v>201</v>
      </c>
      <c r="L42" s="26" t="s">
        <v>45</v>
      </c>
    </row>
    <row r="43" spans="1:12" ht="17.25" x14ac:dyDescent="0.25">
      <c r="A43" s="22">
        <f>A42+1</f>
        <v>26</v>
      </c>
      <c r="B43" s="23" t="s">
        <v>48</v>
      </c>
      <c r="C43" s="24">
        <f>400</f>
        <v>400</v>
      </c>
      <c r="D43" s="20">
        <v>15.2</v>
      </c>
      <c r="E43" s="20">
        <v>15.2</v>
      </c>
      <c r="F43" s="19">
        <f>C43*E43</f>
        <v>6080</v>
      </c>
      <c r="G43" s="32">
        <v>100</v>
      </c>
      <c r="H43" s="32"/>
      <c r="I43" s="32"/>
      <c r="J43" s="19">
        <f>SUM(F43+G43+H43+I43)</f>
        <v>6180</v>
      </c>
      <c r="K43" s="26" t="s">
        <v>201</v>
      </c>
      <c r="L43" s="26" t="s">
        <v>45</v>
      </c>
    </row>
    <row r="44" spans="1:12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  <c r="I44" s="19"/>
      <c r="J44" s="19"/>
    </row>
    <row r="45" spans="1:12" ht="17.25" x14ac:dyDescent="0.25">
      <c r="A45" s="22">
        <f>A43+1</f>
        <v>27</v>
      </c>
      <c r="B45" s="23" t="s">
        <v>50</v>
      </c>
      <c r="C45" s="24">
        <f>410</f>
        <v>410</v>
      </c>
      <c r="D45" s="20">
        <v>15.2</v>
      </c>
      <c r="E45" s="20">
        <v>15.2</v>
      </c>
      <c r="F45" s="19">
        <f>C45*E45</f>
        <v>6232</v>
      </c>
      <c r="G45" s="19">
        <v>100</v>
      </c>
      <c r="H45" s="19"/>
      <c r="I45" s="19"/>
      <c r="J45" s="19">
        <f>SUM(F45+G45+H45+I45)</f>
        <v>6332</v>
      </c>
      <c r="K45" s="26" t="s">
        <v>195</v>
      </c>
      <c r="L45" s="26" t="s">
        <v>49</v>
      </c>
    </row>
    <row r="46" spans="1:12" ht="47.25" x14ac:dyDescent="0.25">
      <c r="A46" s="22">
        <f>A45+1</f>
        <v>28</v>
      </c>
      <c r="B46" s="23" t="s">
        <v>51</v>
      </c>
      <c r="C46" s="24">
        <f>345.39*1.04</f>
        <v>359.2056</v>
      </c>
      <c r="D46" s="20">
        <v>15.2</v>
      </c>
      <c r="E46" s="20">
        <v>15.2</v>
      </c>
      <c r="F46" s="19">
        <f>C46*E46</f>
        <v>5459.9251199999999</v>
      </c>
      <c r="G46" s="19">
        <v>100</v>
      </c>
      <c r="H46" s="19"/>
      <c r="I46" s="19"/>
      <c r="J46" s="19">
        <f>SUM(F46+G46+H46+I46)</f>
        <v>5559.9251199999999</v>
      </c>
      <c r="K46" s="46" t="s">
        <v>202</v>
      </c>
      <c r="L46" s="26" t="s">
        <v>49</v>
      </c>
    </row>
    <row r="47" spans="1:12" ht="47.25" x14ac:dyDescent="0.25">
      <c r="A47" s="22">
        <f>A46+1</f>
        <v>29</v>
      </c>
      <c r="B47" s="23" t="s">
        <v>52</v>
      </c>
      <c r="C47" s="24">
        <f>345.39*1.04</f>
        <v>359.2056</v>
      </c>
      <c r="D47" s="20">
        <v>15.2</v>
      </c>
      <c r="E47" s="20">
        <v>15.2</v>
      </c>
      <c r="F47" s="19">
        <f>C47*E47</f>
        <v>5459.9251199999999</v>
      </c>
      <c r="G47" s="19">
        <v>100</v>
      </c>
      <c r="H47" s="19"/>
      <c r="I47" s="19"/>
      <c r="J47" s="19">
        <f>SUM(F47+G47+H47+I47)</f>
        <v>5559.9251199999999</v>
      </c>
      <c r="K47" s="46" t="s">
        <v>203</v>
      </c>
      <c r="L47" s="26" t="s">
        <v>49</v>
      </c>
    </row>
    <row r="48" spans="1:12" ht="47.25" x14ac:dyDescent="0.25">
      <c r="A48" s="22">
        <f>A47+1</f>
        <v>30</v>
      </c>
      <c r="B48" s="23" t="s">
        <v>53</v>
      </c>
      <c r="C48" s="24">
        <f>316.18*1.04</f>
        <v>328.8272</v>
      </c>
      <c r="D48" s="20">
        <v>15.2</v>
      </c>
      <c r="E48" s="20">
        <v>15.2</v>
      </c>
      <c r="F48" s="19">
        <f>C48*E48</f>
        <v>4998.1734399999996</v>
      </c>
      <c r="G48" s="19">
        <v>100</v>
      </c>
      <c r="H48" s="19"/>
      <c r="I48" s="19"/>
      <c r="J48" s="19">
        <f>SUM(F48+G48+H48+I48)</f>
        <v>5098.1734399999996</v>
      </c>
      <c r="K48" s="46" t="s">
        <v>204</v>
      </c>
      <c r="L48" s="26" t="s">
        <v>49</v>
      </c>
    </row>
    <row r="49" spans="1:12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19"/>
      <c r="J49" s="19"/>
      <c r="K49" s="46"/>
    </row>
    <row r="50" spans="1:12" ht="17.25" x14ac:dyDescent="0.25">
      <c r="A50" s="22">
        <f>A48+1</f>
        <v>31</v>
      </c>
      <c r="B50" s="23" t="s">
        <v>55</v>
      </c>
      <c r="C50" s="24">
        <f>388</f>
        <v>388</v>
      </c>
      <c r="D50" s="20">
        <v>15.2</v>
      </c>
      <c r="E50" s="20">
        <v>15.2</v>
      </c>
      <c r="F50" s="19">
        <f t="shared" ref="F50:F55" si="3">C50*E50</f>
        <v>5897.5999999999995</v>
      </c>
      <c r="G50" s="19">
        <v>100</v>
      </c>
      <c r="H50" s="19"/>
      <c r="I50" s="19"/>
      <c r="J50" s="19">
        <f t="shared" ref="J50:J55" si="4">SUM(F50+G50+H50+I50)</f>
        <v>5997.5999999999995</v>
      </c>
      <c r="K50" s="26" t="s">
        <v>194</v>
      </c>
      <c r="L50" s="26" t="s">
        <v>54</v>
      </c>
    </row>
    <row r="51" spans="1:12" ht="17.25" x14ac:dyDescent="0.25">
      <c r="A51" s="22">
        <f>A50+1</f>
        <v>32</v>
      </c>
      <c r="B51" s="23" t="s">
        <v>56</v>
      </c>
      <c r="C51" s="24">
        <f>402.27*1.04</f>
        <v>418.36079999999998</v>
      </c>
      <c r="D51" s="20">
        <v>15.2</v>
      </c>
      <c r="E51" s="20">
        <v>15.2</v>
      </c>
      <c r="F51" s="19">
        <f t="shared" si="3"/>
        <v>6359.0841599999994</v>
      </c>
      <c r="G51" s="19">
        <v>100</v>
      </c>
      <c r="H51" s="19"/>
      <c r="I51" s="19"/>
      <c r="J51" s="19">
        <f t="shared" si="4"/>
        <v>6459.0841599999994</v>
      </c>
      <c r="K51" s="26" t="s">
        <v>192</v>
      </c>
      <c r="L51" s="26" t="s">
        <v>54</v>
      </c>
    </row>
    <row r="52" spans="1:12" ht="17.25" x14ac:dyDescent="0.25">
      <c r="A52" s="22">
        <f>A51+1</f>
        <v>33</v>
      </c>
      <c r="B52" s="23" t="s">
        <v>57</v>
      </c>
      <c r="C52" s="24">
        <f>130.89*1.04</f>
        <v>136.12559999999999</v>
      </c>
      <c r="D52" s="20">
        <v>15.2</v>
      </c>
      <c r="E52" s="20">
        <v>0</v>
      </c>
      <c r="F52" s="19">
        <f t="shared" si="3"/>
        <v>0</v>
      </c>
      <c r="G52" s="19">
        <v>0</v>
      </c>
      <c r="H52" s="19"/>
      <c r="I52" s="19"/>
      <c r="J52" s="19">
        <f t="shared" si="4"/>
        <v>0</v>
      </c>
      <c r="K52" s="26" t="s">
        <v>205</v>
      </c>
      <c r="L52" s="26" t="s">
        <v>54</v>
      </c>
    </row>
    <row r="53" spans="1:12" ht="17.25" x14ac:dyDescent="0.25">
      <c r="A53" s="22">
        <f>A52+1</f>
        <v>34</v>
      </c>
      <c r="B53" s="23" t="s">
        <v>58</v>
      </c>
      <c r="C53" s="24">
        <f>128.83*1.04</f>
        <v>133.98320000000001</v>
      </c>
      <c r="D53" s="20">
        <v>15.2</v>
      </c>
      <c r="E53" s="20">
        <v>15.2</v>
      </c>
      <c r="F53" s="19">
        <f t="shared" si="3"/>
        <v>2036.5446400000001</v>
      </c>
      <c r="G53" s="19">
        <v>100</v>
      </c>
      <c r="H53" s="19"/>
      <c r="I53" s="19"/>
      <c r="J53" s="19">
        <f t="shared" si="4"/>
        <v>2136.5446400000001</v>
      </c>
      <c r="K53" s="26" t="s">
        <v>205</v>
      </c>
      <c r="L53" s="26" t="s">
        <v>54</v>
      </c>
    </row>
    <row r="54" spans="1:12" ht="17.25" x14ac:dyDescent="0.25">
      <c r="A54" s="22">
        <f>A53+1</f>
        <v>35</v>
      </c>
      <c r="B54" s="23" t="s">
        <v>59</v>
      </c>
      <c r="C54" s="24">
        <f>95.28*1.04</f>
        <v>99.091200000000001</v>
      </c>
      <c r="D54" s="20">
        <v>15.2</v>
      </c>
      <c r="E54" s="20">
        <v>15.2</v>
      </c>
      <c r="F54" s="19">
        <f t="shared" si="3"/>
        <v>1506.18624</v>
      </c>
      <c r="G54" s="19">
        <v>100</v>
      </c>
      <c r="H54" s="19"/>
      <c r="I54" s="19"/>
      <c r="J54" s="19">
        <f t="shared" si="4"/>
        <v>1606.18624</v>
      </c>
      <c r="K54" s="26" t="s">
        <v>206</v>
      </c>
      <c r="L54" s="26" t="s">
        <v>54</v>
      </c>
    </row>
    <row r="55" spans="1:12" ht="17.25" x14ac:dyDescent="0.25">
      <c r="A55" s="22">
        <f>A54+1</f>
        <v>36</v>
      </c>
      <c r="B55" s="23" t="s">
        <v>60</v>
      </c>
      <c r="C55" s="24">
        <f>237.61*1.04</f>
        <v>247.11440000000002</v>
      </c>
      <c r="D55" s="20">
        <v>15.2</v>
      </c>
      <c r="E55" s="20">
        <v>15.2</v>
      </c>
      <c r="F55" s="19">
        <f t="shared" si="3"/>
        <v>3756.13888</v>
      </c>
      <c r="G55" s="19">
        <v>100</v>
      </c>
      <c r="H55" s="19"/>
      <c r="I55" s="19"/>
      <c r="J55" s="19">
        <f t="shared" si="4"/>
        <v>3856.13888</v>
      </c>
      <c r="K55" s="26" t="s">
        <v>207</v>
      </c>
      <c r="L55" s="26" t="s">
        <v>54</v>
      </c>
    </row>
    <row r="56" spans="1:12" ht="17.25" x14ac:dyDescent="0.25">
      <c r="A56" s="22"/>
      <c r="B56" s="17" t="s">
        <v>61</v>
      </c>
      <c r="C56" s="24"/>
      <c r="D56" s="20"/>
      <c r="E56" s="20"/>
      <c r="F56" s="19"/>
      <c r="G56" s="19"/>
      <c r="H56" s="19"/>
      <c r="I56" s="19"/>
      <c r="J56" s="19"/>
    </row>
    <row r="57" spans="1:12" ht="17.25" x14ac:dyDescent="0.25">
      <c r="A57" s="22">
        <f>A55+1</f>
        <v>37</v>
      </c>
      <c r="B57" s="29" t="s">
        <v>62</v>
      </c>
      <c r="C57" s="24">
        <f>460</f>
        <v>460</v>
      </c>
      <c r="D57" s="20">
        <v>15.2</v>
      </c>
      <c r="E57" s="20">
        <v>15.2</v>
      </c>
      <c r="F57" s="19">
        <f t="shared" ref="F57:F70" si="5">C57*E57</f>
        <v>6992</v>
      </c>
      <c r="G57" s="33">
        <v>100</v>
      </c>
      <c r="H57" s="33"/>
      <c r="I57" s="33"/>
      <c r="J57" s="19">
        <f t="shared" ref="J57:J70" si="6">SUM(F57+G57+H57+I57)</f>
        <v>7092</v>
      </c>
      <c r="K57" s="26" t="s">
        <v>194</v>
      </c>
      <c r="L57" s="26" t="s">
        <v>61</v>
      </c>
    </row>
    <row r="58" spans="1:12" ht="17.25" x14ac:dyDescent="0.25">
      <c r="A58" s="22">
        <f>A57+1</f>
        <v>38</v>
      </c>
      <c r="B58" s="23" t="s">
        <v>63</v>
      </c>
      <c r="C58" s="24">
        <f>336.47*1.04</f>
        <v>349.92880000000002</v>
      </c>
      <c r="D58" s="20">
        <v>15.2</v>
      </c>
      <c r="E58" s="20">
        <v>15.2</v>
      </c>
      <c r="F58" s="19">
        <f t="shared" si="5"/>
        <v>5318.9177600000003</v>
      </c>
      <c r="G58" s="19">
        <v>100</v>
      </c>
      <c r="H58" s="19"/>
      <c r="I58" s="19"/>
      <c r="J58" s="19">
        <f t="shared" si="6"/>
        <v>5418.9177600000003</v>
      </c>
      <c r="K58" s="26" t="s">
        <v>192</v>
      </c>
      <c r="L58" s="26" t="s">
        <v>61</v>
      </c>
    </row>
    <row r="59" spans="1:12" ht="17.25" x14ac:dyDescent="0.25">
      <c r="A59" s="22">
        <f t="shared" ref="A59:A70" si="7">A58+1</f>
        <v>39</v>
      </c>
      <c r="B59" s="23" t="s">
        <v>64</v>
      </c>
      <c r="C59" s="24">
        <f>360.84*1.04</f>
        <v>375.27359999999999</v>
      </c>
      <c r="D59" s="20">
        <v>15.2</v>
      </c>
      <c r="E59" s="20">
        <v>15.2</v>
      </c>
      <c r="F59" s="19">
        <f t="shared" si="5"/>
        <v>5704.1587199999994</v>
      </c>
      <c r="G59" s="19">
        <v>100</v>
      </c>
      <c r="H59" s="19"/>
      <c r="I59" s="19"/>
      <c r="J59" s="19">
        <f t="shared" si="6"/>
        <v>5804.1587199999994</v>
      </c>
      <c r="K59" s="26" t="s">
        <v>192</v>
      </c>
      <c r="L59" s="26" t="s">
        <v>61</v>
      </c>
    </row>
    <row r="60" spans="1:12" ht="17.25" x14ac:dyDescent="0.25">
      <c r="A60" s="22">
        <f t="shared" si="7"/>
        <v>40</v>
      </c>
      <c r="B60" s="23" t="s">
        <v>65</v>
      </c>
      <c r="C60" s="24">
        <f>328.57*1.04</f>
        <v>341.71280000000002</v>
      </c>
      <c r="D60" s="20">
        <v>15.2</v>
      </c>
      <c r="E60" s="20">
        <v>15.2</v>
      </c>
      <c r="F60" s="19">
        <f t="shared" si="5"/>
        <v>5194.0345600000001</v>
      </c>
      <c r="G60" s="19">
        <v>100</v>
      </c>
      <c r="H60" s="19"/>
      <c r="I60" s="19"/>
      <c r="J60" s="19">
        <f t="shared" si="6"/>
        <v>5294.0345600000001</v>
      </c>
      <c r="K60" s="26" t="s">
        <v>192</v>
      </c>
      <c r="L60" s="26" t="s">
        <v>61</v>
      </c>
    </row>
    <row r="61" spans="1:12" ht="17.25" x14ac:dyDescent="0.25">
      <c r="A61" s="22">
        <f t="shared" si="7"/>
        <v>41</v>
      </c>
      <c r="B61" s="23" t="s">
        <v>66</v>
      </c>
      <c r="C61" s="24">
        <f>379.27*1.04</f>
        <v>394.44079999999997</v>
      </c>
      <c r="D61" s="20">
        <v>15.2</v>
      </c>
      <c r="E61" s="20">
        <v>15.2</v>
      </c>
      <c r="F61" s="19">
        <f t="shared" si="5"/>
        <v>5995.5001599999996</v>
      </c>
      <c r="G61" s="19">
        <v>100</v>
      </c>
      <c r="H61" s="19"/>
      <c r="I61" s="19"/>
      <c r="J61" s="19">
        <f t="shared" si="6"/>
        <v>6095.5001599999996</v>
      </c>
      <c r="K61" s="26" t="s">
        <v>192</v>
      </c>
      <c r="L61" s="26" t="s">
        <v>61</v>
      </c>
    </row>
    <row r="62" spans="1:12" ht="17.25" x14ac:dyDescent="0.25">
      <c r="A62" s="22">
        <f t="shared" si="7"/>
        <v>42</v>
      </c>
      <c r="B62" s="23" t="s">
        <v>67</v>
      </c>
      <c r="C62" s="24">
        <f>371</f>
        <v>371</v>
      </c>
      <c r="D62" s="20">
        <v>15.2</v>
      </c>
      <c r="E62" s="20">
        <v>15.2</v>
      </c>
      <c r="F62" s="19">
        <f t="shared" si="5"/>
        <v>5639.2</v>
      </c>
      <c r="G62" s="19">
        <v>100</v>
      </c>
      <c r="H62" s="19"/>
      <c r="I62" s="19"/>
      <c r="J62" s="19">
        <f t="shared" si="6"/>
        <v>5739.2</v>
      </c>
      <c r="K62" s="26" t="s">
        <v>192</v>
      </c>
      <c r="L62" s="26" t="s">
        <v>61</v>
      </c>
    </row>
    <row r="63" spans="1:12" ht="17.25" x14ac:dyDescent="0.25">
      <c r="A63" s="22">
        <f t="shared" si="7"/>
        <v>43</v>
      </c>
      <c r="B63" s="23" t="s">
        <v>68</v>
      </c>
      <c r="C63" s="24">
        <f>251.87*1.04</f>
        <v>261.94479999999999</v>
      </c>
      <c r="D63" s="20">
        <v>15.2</v>
      </c>
      <c r="E63" s="20">
        <v>15.2</v>
      </c>
      <c r="F63" s="19">
        <f t="shared" si="5"/>
        <v>3981.5609599999998</v>
      </c>
      <c r="G63" s="19">
        <v>100</v>
      </c>
      <c r="H63" s="19"/>
      <c r="I63" s="19"/>
      <c r="J63" s="19">
        <f t="shared" si="6"/>
        <v>4081.5609599999998</v>
      </c>
      <c r="K63" s="26" t="s">
        <v>208</v>
      </c>
      <c r="L63" s="26" t="s">
        <v>61</v>
      </c>
    </row>
    <row r="64" spans="1:12" ht="17.25" x14ac:dyDescent="0.25">
      <c r="A64" s="22">
        <f t="shared" si="7"/>
        <v>44</v>
      </c>
      <c r="B64" s="23" t="s">
        <v>69</v>
      </c>
      <c r="C64" s="24">
        <f>251.87*1.04</f>
        <v>261.94479999999999</v>
      </c>
      <c r="D64" s="20">
        <v>15.2</v>
      </c>
      <c r="E64" s="20">
        <v>15.2</v>
      </c>
      <c r="F64" s="19">
        <f t="shared" si="5"/>
        <v>3981.5609599999998</v>
      </c>
      <c r="G64" s="19">
        <v>100</v>
      </c>
      <c r="H64" s="19"/>
      <c r="I64" s="19"/>
      <c r="J64" s="19">
        <f t="shared" si="6"/>
        <v>4081.5609599999998</v>
      </c>
      <c r="K64" s="26" t="s">
        <v>208</v>
      </c>
      <c r="L64" s="26" t="s">
        <v>61</v>
      </c>
    </row>
    <row r="65" spans="1:12" ht="17.25" x14ac:dyDescent="0.25">
      <c r="A65" s="22">
        <f t="shared" si="7"/>
        <v>45</v>
      </c>
      <c r="B65" s="23" t="s">
        <v>70</v>
      </c>
      <c r="C65" s="24">
        <f>251.87*1.04</f>
        <v>261.94479999999999</v>
      </c>
      <c r="D65" s="20">
        <v>15.2</v>
      </c>
      <c r="E65" s="20">
        <v>15.2</v>
      </c>
      <c r="F65" s="19">
        <f t="shared" si="5"/>
        <v>3981.5609599999998</v>
      </c>
      <c r="G65" s="19">
        <v>100</v>
      </c>
      <c r="H65" s="19"/>
      <c r="I65" s="19"/>
      <c r="J65" s="19">
        <f t="shared" si="6"/>
        <v>4081.5609599999998</v>
      </c>
      <c r="K65" s="26" t="s">
        <v>208</v>
      </c>
      <c r="L65" s="26" t="s">
        <v>61</v>
      </c>
    </row>
    <row r="66" spans="1:12" ht="17.25" x14ac:dyDescent="0.25">
      <c r="A66" s="22">
        <f t="shared" si="7"/>
        <v>46</v>
      </c>
      <c r="B66" s="23" t="s">
        <v>71</v>
      </c>
      <c r="C66" s="24">
        <f>251.87*1.04</f>
        <v>261.94479999999999</v>
      </c>
      <c r="D66" s="20">
        <v>15.2</v>
      </c>
      <c r="E66" s="20">
        <v>15.2</v>
      </c>
      <c r="F66" s="19">
        <f t="shared" si="5"/>
        <v>3981.5609599999998</v>
      </c>
      <c r="G66" s="19">
        <v>100</v>
      </c>
      <c r="H66" s="19"/>
      <c r="I66" s="19"/>
      <c r="J66" s="19">
        <f t="shared" si="6"/>
        <v>4081.5609599999998</v>
      </c>
      <c r="K66" s="26" t="s">
        <v>208</v>
      </c>
      <c r="L66" s="26" t="s">
        <v>61</v>
      </c>
    </row>
    <row r="67" spans="1:12" ht="17.25" x14ac:dyDescent="0.25">
      <c r="A67" s="22">
        <f t="shared" si="7"/>
        <v>47</v>
      </c>
      <c r="B67" s="23" t="s">
        <v>72</v>
      </c>
      <c r="C67" s="24">
        <f>319.39*1.04</f>
        <v>332.16559999999998</v>
      </c>
      <c r="D67" s="20">
        <v>15.2</v>
      </c>
      <c r="E67" s="20">
        <v>15.2</v>
      </c>
      <c r="F67" s="19">
        <f t="shared" si="5"/>
        <v>5048.9171199999992</v>
      </c>
      <c r="G67" s="19">
        <v>100</v>
      </c>
      <c r="H67" s="19"/>
      <c r="I67" s="19"/>
      <c r="J67" s="19">
        <f t="shared" si="6"/>
        <v>5148.9171199999992</v>
      </c>
      <c r="K67" s="26" t="s">
        <v>193</v>
      </c>
      <c r="L67" s="26" t="s">
        <v>61</v>
      </c>
    </row>
    <row r="68" spans="1:12" ht="17.25" x14ac:dyDescent="0.25">
      <c r="A68" s="22">
        <f t="shared" si="7"/>
        <v>48</v>
      </c>
      <c r="B68" s="30" t="s">
        <v>73</v>
      </c>
      <c r="C68" s="24">
        <f>319.39*1.04</f>
        <v>332.16559999999998</v>
      </c>
      <c r="D68" s="20">
        <v>15.2</v>
      </c>
      <c r="E68" s="20">
        <v>15.2</v>
      </c>
      <c r="F68" s="19">
        <f t="shared" si="5"/>
        <v>5048.9171199999992</v>
      </c>
      <c r="G68" s="19">
        <v>100</v>
      </c>
      <c r="H68" s="19"/>
      <c r="I68" s="19"/>
      <c r="J68" s="19">
        <f t="shared" si="6"/>
        <v>5148.9171199999992</v>
      </c>
      <c r="K68" s="26" t="s">
        <v>209</v>
      </c>
      <c r="L68" s="26" t="s">
        <v>61</v>
      </c>
    </row>
    <row r="69" spans="1:12" ht="17.25" x14ac:dyDescent="0.25">
      <c r="A69" s="22">
        <f t="shared" si="7"/>
        <v>49</v>
      </c>
      <c r="B69" s="23" t="s">
        <v>74</v>
      </c>
      <c r="C69" s="24">
        <f>319.39*1.04</f>
        <v>332.16559999999998</v>
      </c>
      <c r="D69" s="20">
        <v>15.2</v>
      </c>
      <c r="E69" s="20">
        <v>15.2</v>
      </c>
      <c r="F69" s="19">
        <f t="shared" si="5"/>
        <v>5048.9171199999992</v>
      </c>
      <c r="G69" s="19">
        <v>100</v>
      </c>
      <c r="H69" s="19"/>
      <c r="I69" s="19"/>
      <c r="J69" s="19">
        <f t="shared" si="6"/>
        <v>5148.9171199999992</v>
      </c>
      <c r="K69" s="26" t="s">
        <v>193</v>
      </c>
      <c r="L69" s="26" t="s">
        <v>61</v>
      </c>
    </row>
    <row r="70" spans="1:12" ht="17.25" x14ac:dyDescent="0.25">
      <c r="A70" s="22">
        <f t="shared" si="7"/>
        <v>50</v>
      </c>
      <c r="B70" s="23" t="s">
        <v>75</v>
      </c>
      <c r="C70" s="24">
        <v>194.39</v>
      </c>
      <c r="D70" s="20">
        <v>15.2</v>
      </c>
      <c r="E70" s="20">
        <v>15.2</v>
      </c>
      <c r="F70" s="19">
        <f t="shared" si="5"/>
        <v>2954.7279999999996</v>
      </c>
      <c r="G70" s="19">
        <v>100</v>
      </c>
      <c r="H70" s="19"/>
      <c r="I70" s="19"/>
      <c r="J70" s="19">
        <f t="shared" si="6"/>
        <v>3054.7279999999996</v>
      </c>
      <c r="K70" s="26" t="s">
        <v>219</v>
      </c>
      <c r="L70" s="26" t="s">
        <v>61</v>
      </c>
    </row>
    <row r="71" spans="1:12" ht="17.25" x14ac:dyDescent="0.25">
      <c r="A71" s="22"/>
      <c r="B71" s="17" t="s">
        <v>76</v>
      </c>
      <c r="C71" s="24"/>
      <c r="D71" s="20"/>
      <c r="E71" s="20"/>
      <c r="F71" s="19"/>
      <c r="G71" s="19"/>
      <c r="H71" s="19"/>
      <c r="I71" s="19"/>
      <c r="J71" s="19"/>
    </row>
    <row r="72" spans="1:12" ht="17.25" x14ac:dyDescent="0.25">
      <c r="A72" s="22">
        <f>A70+1</f>
        <v>51</v>
      </c>
      <c r="B72" s="23" t="s">
        <v>77</v>
      </c>
      <c r="C72" s="24">
        <f>261.98*1.04</f>
        <v>272.45920000000001</v>
      </c>
      <c r="D72" s="20">
        <v>15.2</v>
      </c>
      <c r="E72" s="20">
        <v>15.2</v>
      </c>
      <c r="F72" s="19">
        <f t="shared" ref="F72:F78" si="8">C72*E72</f>
        <v>4141.3798399999996</v>
      </c>
      <c r="G72" s="19">
        <v>100</v>
      </c>
      <c r="H72" s="19"/>
      <c r="I72" s="19"/>
      <c r="J72" s="19">
        <f t="shared" ref="J72:J78" si="9">SUM(F72+G72+H72+I72)</f>
        <v>4241.3798399999996</v>
      </c>
      <c r="K72" s="26" t="s">
        <v>208</v>
      </c>
      <c r="L72" s="26" t="s">
        <v>76</v>
      </c>
    </row>
    <row r="73" spans="1:12" ht="17.25" x14ac:dyDescent="0.25">
      <c r="A73" s="22">
        <f t="shared" ref="A73:A78" si="10">A72+1</f>
        <v>52</v>
      </c>
      <c r="B73" s="23" t="s">
        <v>78</v>
      </c>
      <c r="C73" s="24">
        <f>251.87*1.04</f>
        <v>261.94479999999999</v>
      </c>
      <c r="D73" s="20">
        <v>15.2</v>
      </c>
      <c r="E73" s="20">
        <v>15.2</v>
      </c>
      <c r="F73" s="19">
        <f t="shared" si="8"/>
        <v>3981.5609599999998</v>
      </c>
      <c r="G73" s="19">
        <v>100</v>
      </c>
      <c r="H73" s="19"/>
      <c r="I73" s="19"/>
      <c r="J73" s="19">
        <f t="shared" si="9"/>
        <v>4081.5609599999998</v>
      </c>
      <c r="K73" s="26" t="s">
        <v>208</v>
      </c>
      <c r="L73" s="26" t="s">
        <v>76</v>
      </c>
    </row>
    <row r="74" spans="1:12" ht="17.25" x14ac:dyDescent="0.25">
      <c r="A74" s="22">
        <f t="shared" si="10"/>
        <v>53</v>
      </c>
      <c r="B74" s="29" t="s">
        <v>79</v>
      </c>
      <c r="C74" s="24">
        <f>269.11*1.04</f>
        <v>279.87440000000004</v>
      </c>
      <c r="D74" s="22">
        <v>15.2</v>
      </c>
      <c r="E74" s="20">
        <v>15.2</v>
      </c>
      <c r="F74" s="19">
        <f t="shared" si="8"/>
        <v>4254.0908800000007</v>
      </c>
      <c r="G74" s="19">
        <v>100</v>
      </c>
      <c r="H74" s="19"/>
      <c r="I74" s="19"/>
      <c r="J74" s="19">
        <f t="shared" si="9"/>
        <v>4354.0908800000007</v>
      </c>
      <c r="K74" s="26" t="s">
        <v>208</v>
      </c>
      <c r="L74" s="26" t="s">
        <v>76</v>
      </c>
    </row>
    <row r="75" spans="1:12" ht="17.25" x14ac:dyDescent="0.25">
      <c r="A75" s="22">
        <f t="shared" si="10"/>
        <v>54</v>
      </c>
      <c r="B75" s="23" t="s">
        <v>80</v>
      </c>
      <c r="C75" s="24">
        <f>251.87*1.04</f>
        <v>261.94479999999999</v>
      </c>
      <c r="D75" s="20">
        <v>15.2</v>
      </c>
      <c r="E75" s="20">
        <v>15.2</v>
      </c>
      <c r="F75" s="19">
        <f t="shared" si="8"/>
        <v>3981.5609599999998</v>
      </c>
      <c r="G75" s="19">
        <v>100</v>
      </c>
      <c r="H75" s="19"/>
      <c r="I75" s="19"/>
      <c r="J75" s="19">
        <f t="shared" si="9"/>
        <v>4081.5609599999998</v>
      </c>
      <c r="K75" s="26" t="s">
        <v>208</v>
      </c>
      <c r="L75" s="26" t="s">
        <v>76</v>
      </c>
    </row>
    <row r="76" spans="1:12" ht="17.25" x14ac:dyDescent="0.25">
      <c r="A76" s="22">
        <f t="shared" si="10"/>
        <v>55</v>
      </c>
      <c r="B76" s="23" t="s">
        <v>81</v>
      </c>
      <c r="C76" s="24">
        <f>251.87*1.04</f>
        <v>261.94479999999999</v>
      </c>
      <c r="D76" s="20">
        <v>15.2</v>
      </c>
      <c r="E76" s="20">
        <v>15.2</v>
      </c>
      <c r="F76" s="19">
        <f t="shared" si="8"/>
        <v>3981.5609599999998</v>
      </c>
      <c r="G76" s="19">
        <v>100</v>
      </c>
      <c r="H76" s="19"/>
      <c r="I76" s="19"/>
      <c r="J76" s="19">
        <f t="shared" si="9"/>
        <v>4081.5609599999998</v>
      </c>
      <c r="K76" s="26" t="s">
        <v>208</v>
      </c>
      <c r="L76" s="26" t="s">
        <v>76</v>
      </c>
    </row>
    <row r="77" spans="1:12" ht="17.25" x14ac:dyDescent="0.25">
      <c r="A77" s="3">
        <f t="shared" si="10"/>
        <v>56</v>
      </c>
      <c r="B77" s="23" t="s">
        <v>82</v>
      </c>
      <c r="C77" s="24">
        <f>280</f>
        <v>280</v>
      </c>
      <c r="D77" s="20">
        <v>15.2</v>
      </c>
      <c r="E77" s="20">
        <v>15.2</v>
      </c>
      <c r="F77" s="19">
        <f t="shared" si="8"/>
        <v>4256</v>
      </c>
      <c r="G77" s="19">
        <v>100</v>
      </c>
      <c r="H77" s="19"/>
      <c r="I77" s="19"/>
      <c r="J77" s="19">
        <f t="shared" si="9"/>
        <v>4356</v>
      </c>
      <c r="K77" s="26" t="s">
        <v>208</v>
      </c>
      <c r="L77" s="26" t="s">
        <v>76</v>
      </c>
    </row>
    <row r="78" spans="1:12" ht="17.25" x14ac:dyDescent="0.25">
      <c r="A78" s="22">
        <f t="shared" si="10"/>
        <v>57</v>
      </c>
      <c r="B78" s="23" t="s">
        <v>83</v>
      </c>
      <c r="C78" s="24">
        <f>366.8*1.04</f>
        <v>381.47200000000004</v>
      </c>
      <c r="D78" s="20">
        <v>15.2</v>
      </c>
      <c r="E78" s="20">
        <v>15.2</v>
      </c>
      <c r="F78" s="19">
        <f t="shared" si="8"/>
        <v>5798.3744000000006</v>
      </c>
      <c r="G78" s="19">
        <v>100</v>
      </c>
      <c r="H78" s="19"/>
      <c r="I78" s="19"/>
      <c r="J78" s="19">
        <f t="shared" si="9"/>
        <v>5898.3744000000006</v>
      </c>
      <c r="K78" s="26" t="s">
        <v>211</v>
      </c>
      <c r="L78" s="26" t="s">
        <v>90</v>
      </c>
    </row>
    <row r="79" spans="1:12" ht="17.25" x14ac:dyDescent="0.25">
      <c r="A79" s="22"/>
      <c r="B79" s="34" t="s">
        <v>84</v>
      </c>
      <c r="C79" s="24"/>
      <c r="D79" s="35"/>
      <c r="E79" s="20"/>
      <c r="F79" s="36"/>
      <c r="G79" s="36"/>
      <c r="H79" s="36"/>
      <c r="I79" s="36"/>
      <c r="J79" s="19"/>
    </row>
    <row r="80" spans="1:12" ht="31.5" x14ac:dyDescent="0.25">
      <c r="A80" s="22">
        <f>A78+1</f>
        <v>58</v>
      </c>
      <c r="B80" s="25" t="s">
        <v>85</v>
      </c>
      <c r="C80" s="24">
        <f>305.88*1.04</f>
        <v>318.11520000000002</v>
      </c>
      <c r="D80" s="37">
        <v>15.2</v>
      </c>
      <c r="E80" s="20">
        <v>15.2</v>
      </c>
      <c r="F80" s="19">
        <f>C80*E80</f>
        <v>4835.3510400000005</v>
      </c>
      <c r="G80" s="19">
        <v>100</v>
      </c>
      <c r="H80" s="19"/>
      <c r="I80" s="19"/>
      <c r="J80" s="19">
        <f>SUM(F80+G80+H80+I80)</f>
        <v>4935.3510400000005</v>
      </c>
      <c r="K80" s="26" t="s">
        <v>192</v>
      </c>
      <c r="L80" s="46" t="s">
        <v>84</v>
      </c>
    </row>
    <row r="81" spans="1:12" ht="31.5" x14ac:dyDescent="0.25">
      <c r="A81" s="22">
        <f>A80+1</f>
        <v>59</v>
      </c>
      <c r="B81" s="25" t="s">
        <v>86</v>
      </c>
      <c r="C81" s="24">
        <f>336.47*1.04</f>
        <v>349.92880000000002</v>
      </c>
      <c r="D81" s="20">
        <v>15.2</v>
      </c>
      <c r="E81" s="20">
        <v>15.2</v>
      </c>
      <c r="F81" s="19">
        <f>C81*E81</f>
        <v>5318.9177600000003</v>
      </c>
      <c r="G81" s="19">
        <v>100</v>
      </c>
      <c r="H81" s="19">
        <v>2666.75</v>
      </c>
      <c r="I81" s="19"/>
      <c r="J81" s="19">
        <f>SUM(F81+G81+H81+I81)</f>
        <v>8085.6677600000003</v>
      </c>
      <c r="K81" s="26" t="s">
        <v>192</v>
      </c>
      <c r="L81" s="46" t="s">
        <v>84</v>
      </c>
    </row>
    <row r="82" spans="1:12" ht="31.5" x14ac:dyDescent="0.25">
      <c r="A82" s="22">
        <f>A81+1</f>
        <v>60</v>
      </c>
      <c r="B82" s="25" t="s">
        <v>87</v>
      </c>
      <c r="C82" s="24">
        <v>349.93</v>
      </c>
      <c r="D82" s="20">
        <v>15.2</v>
      </c>
      <c r="E82" s="20">
        <v>15.2</v>
      </c>
      <c r="F82" s="19">
        <f>C82*E82</f>
        <v>5318.9359999999997</v>
      </c>
      <c r="G82" s="19">
        <v>100</v>
      </c>
      <c r="H82" s="19"/>
      <c r="I82" s="19"/>
      <c r="J82" s="19">
        <f>SUM(F82+G82+H82+I82)</f>
        <v>5418.9359999999997</v>
      </c>
      <c r="K82" s="26" t="s">
        <v>231</v>
      </c>
      <c r="L82" s="46" t="s">
        <v>84</v>
      </c>
    </row>
    <row r="83" spans="1:12" ht="17.25" x14ac:dyDescent="0.25">
      <c r="A83" s="22"/>
      <c r="B83" s="34" t="s">
        <v>88</v>
      </c>
      <c r="C83" s="24"/>
      <c r="D83" s="37"/>
      <c r="E83" s="20"/>
      <c r="F83" s="19"/>
      <c r="G83" s="19"/>
      <c r="H83" s="19"/>
      <c r="I83" s="19"/>
      <c r="J83" s="19"/>
      <c r="L83" s="46"/>
    </row>
    <row r="84" spans="1:12" ht="17.25" x14ac:dyDescent="0.25">
      <c r="A84" s="22">
        <f>A82+1</f>
        <v>61</v>
      </c>
      <c r="B84" s="29" t="s">
        <v>89</v>
      </c>
      <c r="C84" s="24">
        <f>388</f>
        <v>388</v>
      </c>
      <c r="D84" s="20">
        <v>15.2</v>
      </c>
      <c r="E84" s="20">
        <v>15.2</v>
      </c>
      <c r="F84" s="19">
        <f>C84*E84</f>
        <v>5897.5999999999995</v>
      </c>
      <c r="G84" s="19">
        <v>100</v>
      </c>
      <c r="H84" s="19"/>
      <c r="I84" s="19"/>
      <c r="J84" s="19">
        <f>SUM(F84+G84+H84+I84)</f>
        <v>5997.5999999999995</v>
      </c>
      <c r="K84" s="26" t="s">
        <v>195</v>
      </c>
      <c r="L84" s="26" t="s">
        <v>88</v>
      </c>
    </row>
    <row r="85" spans="1:12" ht="17.25" x14ac:dyDescent="0.25">
      <c r="A85" s="22"/>
      <c r="B85" s="17" t="s">
        <v>90</v>
      </c>
      <c r="C85" s="24"/>
      <c r="D85" s="20"/>
      <c r="E85" s="20"/>
      <c r="F85" s="19"/>
      <c r="G85" s="19"/>
      <c r="H85" s="19"/>
      <c r="I85" s="19"/>
      <c r="J85" s="19"/>
    </row>
    <row r="86" spans="1:12" ht="17.25" x14ac:dyDescent="0.3">
      <c r="A86" s="3">
        <f>A84+1</f>
        <v>62</v>
      </c>
      <c r="B86" s="27" t="s">
        <v>91</v>
      </c>
      <c r="C86" s="24">
        <f>410</f>
        <v>410</v>
      </c>
      <c r="D86" s="20">
        <v>15.2</v>
      </c>
      <c r="E86" s="20">
        <v>15.2</v>
      </c>
      <c r="F86" s="19">
        <f t="shared" ref="F86:F91" si="11">C86*E86</f>
        <v>6232</v>
      </c>
      <c r="G86" s="19">
        <v>100</v>
      </c>
      <c r="H86" s="19"/>
      <c r="I86" s="19"/>
      <c r="J86" s="19">
        <f t="shared" ref="J86:J91" si="12">SUM(F86+G86+H86+I86)</f>
        <v>6332</v>
      </c>
      <c r="K86" s="26" t="s">
        <v>195</v>
      </c>
      <c r="L86" s="26" t="s">
        <v>90</v>
      </c>
    </row>
    <row r="87" spans="1:12" ht="17.25" x14ac:dyDescent="0.25">
      <c r="A87" s="3">
        <f>A86+1</f>
        <v>63</v>
      </c>
      <c r="B87" s="23" t="s">
        <v>92</v>
      </c>
      <c r="C87" s="24">
        <f>280</f>
        <v>280</v>
      </c>
      <c r="D87" s="20">
        <v>15.2</v>
      </c>
      <c r="E87" s="20">
        <v>15.2</v>
      </c>
      <c r="F87" s="19">
        <f t="shared" si="11"/>
        <v>4256</v>
      </c>
      <c r="G87" s="19">
        <v>100</v>
      </c>
      <c r="H87" s="19"/>
      <c r="I87" s="19"/>
      <c r="J87" s="19">
        <f t="shared" si="12"/>
        <v>4356</v>
      </c>
      <c r="K87" s="26" t="s">
        <v>210</v>
      </c>
      <c r="L87" s="26" t="s">
        <v>90</v>
      </c>
    </row>
    <row r="88" spans="1:12" ht="17.25" x14ac:dyDescent="0.25">
      <c r="A88" s="3">
        <f>A87+1</f>
        <v>64</v>
      </c>
      <c r="B88" s="30" t="s">
        <v>93</v>
      </c>
      <c r="C88" s="24">
        <f>318.76*1.04</f>
        <v>331.5104</v>
      </c>
      <c r="D88" s="20">
        <v>15.2</v>
      </c>
      <c r="E88" s="20">
        <v>15.2</v>
      </c>
      <c r="F88" s="19">
        <f t="shared" si="11"/>
        <v>5038.9580799999994</v>
      </c>
      <c r="G88" s="33">
        <v>100</v>
      </c>
      <c r="H88" s="33"/>
      <c r="I88" s="33"/>
      <c r="J88" s="19">
        <f t="shared" si="12"/>
        <v>5138.9580799999994</v>
      </c>
      <c r="K88" s="26" t="s">
        <v>212</v>
      </c>
      <c r="L88" s="26" t="s">
        <v>90</v>
      </c>
    </row>
    <row r="89" spans="1:12" ht="17.25" x14ac:dyDescent="0.25">
      <c r="A89" s="3">
        <f>A88+1</f>
        <v>65</v>
      </c>
      <c r="B89" s="30" t="s">
        <v>94</v>
      </c>
      <c r="C89" s="24">
        <f>316.18*1.04</f>
        <v>328.8272</v>
      </c>
      <c r="D89" s="20">
        <v>15.2</v>
      </c>
      <c r="E89" s="20">
        <v>15.2</v>
      </c>
      <c r="F89" s="19">
        <f t="shared" si="11"/>
        <v>4998.1734399999996</v>
      </c>
      <c r="G89" s="33">
        <v>100</v>
      </c>
      <c r="H89" s="33"/>
      <c r="I89" s="33"/>
      <c r="J89" s="19">
        <f t="shared" si="12"/>
        <v>5098.1734399999996</v>
      </c>
      <c r="K89" s="26" t="s">
        <v>192</v>
      </c>
      <c r="L89" s="26" t="s">
        <v>90</v>
      </c>
    </row>
    <row r="90" spans="1:12" ht="17.25" x14ac:dyDescent="0.25">
      <c r="A90" s="3">
        <f>A89+1</f>
        <v>66</v>
      </c>
      <c r="B90" s="23" t="s">
        <v>95</v>
      </c>
      <c r="C90" s="24">
        <f>410</f>
        <v>410</v>
      </c>
      <c r="D90" s="20">
        <v>15.2</v>
      </c>
      <c r="E90" s="20">
        <v>15.2</v>
      </c>
      <c r="F90" s="19">
        <f t="shared" si="11"/>
        <v>6232</v>
      </c>
      <c r="G90" s="19">
        <v>100</v>
      </c>
      <c r="H90" s="19"/>
      <c r="I90" s="19"/>
      <c r="J90" s="19">
        <f t="shared" si="12"/>
        <v>6332</v>
      </c>
      <c r="K90" s="26" t="s">
        <v>193</v>
      </c>
      <c r="L90" s="26" t="s">
        <v>90</v>
      </c>
    </row>
    <row r="91" spans="1:12" ht="17.25" x14ac:dyDescent="0.25">
      <c r="A91" s="3">
        <f>A90+1</f>
        <v>67</v>
      </c>
      <c r="B91" s="23" t="s">
        <v>96</v>
      </c>
      <c r="C91" s="24">
        <v>280</v>
      </c>
      <c r="D91" s="20">
        <v>15.2</v>
      </c>
      <c r="E91" s="20">
        <v>15.2</v>
      </c>
      <c r="F91" s="19">
        <f t="shared" si="11"/>
        <v>4256</v>
      </c>
      <c r="G91" s="19">
        <v>100</v>
      </c>
      <c r="H91" s="19"/>
      <c r="I91" s="19"/>
      <c r="J91" s="19">
        <f t="shared" si="12"/>
        <v>4356</v>
      </c>
      <c r="K91" s="26" t="s">
        <v>210</v>
      </c>
      <c r="L91" s="26" t="s">
        <v>90</v>
      </c>
    </row>
    <row r="92" spans="1:12" ht="17.25" x14ac:dyDescent="0.25">
      <c r="A92" s="22"/>
      <c r="B92" s="17" t="s">
        <v>97</v>
      </c>
      <c r="C92" s="24"/>
      <c r="D92" s="20"/>
      <c r="E92" s="20"/>
      <c r="F92" s="19"/>
      <c r="G92" s="19"/>
      <c r="H92" s="19"/>
      <c r="I92" s="19"/>
      <c r="J92" s="19"/>
    </row>
    <row r="93" spans="1:12" ht="17.25" x14ac:dyDescent="0.25">
      <c r="A93" s="22">
        <f>A91+1</f>
        <v>68</v>
      </c>
      <c r="B93" s="29" t="s">
        <v>98</v>
      </c>
      <c r="C93" s="24">
        <v>410</v>
      </c>
      <c r="D93" s="20">
        <v>15.2</v>
      </c>
      <c r="E93" s="20">
        <v>15.2</v>
      </c>
      <c r="F93" s="19">
        <f t="shared" ref="F93:F114" si="13">C93*E93</f>
        <v>6232</v>
      </c>
      <c r="G93" s="19">
        <v>100</v>
      </c>
      <c r="H93" s="19"/>
      <c r="I93" s="19"/>
      <c r="J93" s="19">
        <f t="shared" ref="J93:J114" si="14">SUM(F93+G93+H93+I93)</f>
        <v>6332</v>
      </c>
      <c r="K93" s="26" t="s">
        <v>194</v>
      </c>
      <c r="L93" s="26" t="s">
        <v>97</v>
      </c>
    </row>
    <row r="94" spans="1:12" ht="17.25" x14ac:dyDescent="0.25">
      <c r="A94" s="22">
        <f>A93+1</f>
        <v>69</v>
      </c>
      <c r="B94" s="23" t="s">
        <v>99</v>
      </c>
      <c r="C94" s="24">
        <f>269.11*1.04</f>
        <v>279.87440000000004</v>
      </c>
      <c r="D94" s="20">
        <v>15.2</v>
      </c>
      <c r="E94" s="20">
        <v>15.2</v>
      </c>
      <c r="F94" s="19">
        <f t="shared" si="13"/>
        <v>4254.0908800000007</v>
      </c>
      <c r="G94" s="19">
        <v>100</v>
      </c>
      <c r="H94" s="19"/>
      <c r="I94" s="19"/>
      <c r="J94" s="19">
        <f t="shared" si="14"/>
        <v>4354.0908800000007</v>
      </c>
      <c r="K94" s="26" t="s">
        <v>213</v>
      </c>
      <c r="L94" s="26" t="s">
        <v>97</v>
      </c>
    </row>
    <row r="95" spans="1:12" ht="17.25" x14ac:dyDescent="0.25">
      <c r="A95" s="22">
        <f>A94+1</f>
        <v>70</v>
      </c>
      <c r="B95" s="23" t="s">
        <v>100</v>
      </c>
      <c r="C95" s="24">
        <f t="shared" ref="C95:C102" si="15">269.11*1.04</f>
        <v>279.87440000000004</v>
      </c>
      <c r="D95" s="20">
        <v>15.2</v>
      </c>
      <c r="E95" s="20">
        <v>15.2</v>
      </c>
      <c r="F95" s="19">
        <f t="shared" si="13"/>
        <v>4254.0908800000007</v>
      </c>
      <c r="G95" s="19">
        <v>100</v>
      </c>
      <c r="H95" s="19"/>
      <c r="I95" s="19"/>
      <c r="J95" s="19">
        <f t="shared" si="14"/>
        <v>4354.0908800000007</v>
      </c>
      <c r="K95" s="26" t="s">
        <v>213</v>
      </c>
      <c r="L95" s="26" t="s">
        <v>97</v>
      </c>
    </row>
    <row r="96" spans="1:12" ht="17.25" x14ac:dyDescent="0.25">
      <c r="A96" s="22">
        <f t="shared" ref="A96:A150" si="16">A95+1</f>
        <v>71</v>
      </c>
      <c r="B96" s="23" t="s">
        <v>101</v>
      </c>
      <c r="C96" s="24">
        <f t="shared" si="15"/>
        <v>279.87440000000004</v>
      </c>
      <c r="D96" s="20">
        <v>15.2</v>
      </c>
      <c r="E96" s="20">
        <v>15.2</v>
      </c>
      <c r="F96" s="19">
        <f t="shared" si="13"/>
        <v>4254.0908800000007</v>
      </c>
      <c r="G96" s="19">
        <v>100</v>
      </c>
      <c r="H96" s="19"/>
      <c r="I96" s="19"/>
      <c r="J96" s="19">
        <f t="shared" si="14"/>
        <v>4354.0908800000007</v>
      </c>
      <c r="K96" s="26" t="s">
        <v>213</v>
      </c>
      <c r="L96" s="26" t="s">
        <v>97</v>
      </c>
    </row>
    <row r="97" spans="1:12" ht="17.25" x14ac:dyDescent="0.25">
      <c r="A97" s="22">
        <f t="shared" si="16"/>
        <v>72</v>
      </c>
      <c r="B97" s="23" t="s">
        <v>102</v>
      </c>
      <c r="C97" s="24">
        <f t="shared" si="15"/>
        <v>279.87440000000004</v>
      </c>
      <c r="D97" s="20">
        <v>15.2</v>
      </c>
      <c r="E97" s="20">
        <v>15.2</v>
      </c>
      <c r="F97" s="19">
        <f t="shared" si="13"/>
        <v>4254.0908800000007</v>
      </c>
      <c r="G97" s="19">
        <v>100</v>
      </c>
      <c r="H97" s="19"/>
      <c r="I97" s="19"/>
      <c r="J97" s="19">
        <f t="shared" si="14"/>
        <v>4354.0908800000007</v>
      </c>
      <c r="K97" s="26" t="s">
        <v>213</v>
      </c>
      <c r="L97" s="26" t="s">
        <v>97</v>
      </c>
    </row>
    <row r="98" spans="1:12" ht="17.25" x14ac:dyDescent="0.25">
      <c r="A98" s="22">
        <f t="shared" si="16"/>
        <v>73</v>
      </c>
      <c r="B98" s="23" t="s">
        <v>103</v>
      </c>
      <c r="C98" s="24">
        <f t="shared" si="15"/>
        <v>279.87440000000004</v>
      </c>
      <c r="D98" s="20">
        <v>15.2</v>
      </c>
      <c r="E98" s="20">
        <v>15.2</v>
      </c>
      <c r="F98" s="19">
        <f t="shared" si="13"/>
        <v>4254.0908800000007</v>
      </c>
      <c r="G98" s="19">
        <v>100</v>
      </c>
      <c r="H98" s="19"/>
      <c r="I98" s="19"/>
      <c r="J98" s="19">
        <f t="shared" si="14"/>
        <v>4354.0908800000007</v>
      </c>
      <c r="K98" s="26" t="s">
        <v>213</v>
      </c>
      <c r="L98" s="26" t="s">
        <v>97</v>
      </c>
    </row>
    <row r="99" spans="1:12" ht="17.25" x14ac:dyDescent="0.25">
      <c r="A99" s="22">
        <f t="shared" si="16"/>
        <v>74</v>
      </c>
      <c r="B99" s="23" t="s">
        <v>104</v>
      </c>
      <c r="C99" s="24">
        <f t="shared" si="15"/>
        <v>279.87440000000004</v>
      </c>
      <c r="D99" s="20">
        <v>15.2</v>
      </c>
      <c r="E99" s="20">
        <v>15.2</v>
      </c>
      <c r="F99" s="19">
        <f t="shared" si="13"/>
        <v>4254.0908800000007</v>
      </c>
      <c r="G99" s="19">
        <v>100</v>
      </c>
      <c r="H99" s="19"/>
      <c r="I99" s="19"/>
      <c r="J99" s="19">
        <f t="shared" si="14"/>
        <v>4354.0908800000007</v>
      </c>
      <c r="K99" s="26" t="s">
        <v>213</v>
      </c>
      <c r="L99" s="26" t="s">
        <v>97</v>
      </c>
    </row>
    <row r="100" spans="1:12" ht="17.25" x14ac:dyDescent="0.25">
      <c r="A100" s="22">
        <f t="shared" si="16"/>
        <v>75</v>
      </c>
      <c r="B100" s="23" t="s">
        <v>105</v>
      </c>
      <c r="C100" s="24">
        <f t="shared" si="15"/>
        <v>279.87440000000004</v>
      </c>
      <c r="D100" s="20">
        <v>15.2</v>
      </c>
      <c r="E100" s="20">
        <v>15.2</v>
      </c>
      <c r="F100" s="19">
        <f t="shared" si="13"/>
        <v>4254.0908800000007</v>
      </c>
      <c r="G100" s="19">
        <v>100</v>
      </c>
      <c r="H100" s="19"/>
      <c r="I100" s="19"/>
      <c r="J100" s="19">
        <f t="shared" si="14"/>
        <v>4354.0908800000007</v>
      </c>
      <c r="K100" s="26" t="s">
        <v>213</v>
      </c>
      <c r="L100" s="26" t="s">
        <v>97</v>
      </c>
    </row>
    <row r="101" spans="1:12" ht="17.25" x14ac:dyDescent="0.25">
      <c r="A101" s="22">
        <f t="shared" si="16"/>
        <v>76</v>
      </c>
      <c r="B101" s="23" t="s">
        <v>106</v>
      </c>
      <c r="C101" s="24">
        <f t="shared" si="15"/>
        <v>279.87440000000004</v>
      </c>
      <c r="D101" s="20">
        <v>15.2</v>
      </c>
      <c r="E101" s="20">
        <v>15.2</v>
      </c>
      <c r="F101" s="19">
        <f t="shared" si="13"/>
        <v>4254.0908800000007</v>
      </c>
      <c r="G101" s="19">
        <v>100</v>
      </c>
      <c r="H101" s="19"/>
      <c r="I101" s="19"/>
      <c r="J101" s="19">
        <f t="shared" si="14"/>
        <v>4354.0908800000007</v>
      </c>
      <c r="K101" s="26" t="s">
        <v>213</v>
      </c>
      <c r="L101" s="26" t="s">
        <v>97</v>
      </c>
    </row>
    <row r="102" spans="1:12" ht="17.25" x14ac:dyDescent="0.25">
      <c r="A102" s="22">
        <f t="shared" si="16"/>
        <v>77</v>
      </c>
      <c r="B102" s="23" t="s">
        <v>107</v>
      </c>
      <c r="C102" s="24">
        <f t="shared" si="15"/>
        <v>279.87440000000004</v>
      </c>
      <c r="D102" s="20">
        <v>15.2</v>
      </c>
      <c r="E102" s="20">
        <v>15.2</v>
      </c>
      <c r="F102" s="19">
        <f t="shared" si="13"/>
        <v>4254.0908800000007</v>
      </c>
      <c r="G102" s="19">
        <v>100</v>
      </c>
      <c r="H102" s="19"/>
      <c r="I102" s="19"/>
      <c r="J102" s="19">
        <f t="shared" si="14"/>
        <v>4354.0908800000007</v>
      </c>
      <c r="K102" s="26" t="s">
        <v>213</v>
      </c>
      <c r="L102" s="26" t="s">
        <v>97</v>
      </c>
    </row>
    <row r="103" spans="1:12" ht="17.25" x14ac:dyDescent="0.25">
      <c r="A103" s="22">
        <f t="shared" si="16"/>
        <v>78</v>
      </c>
      <c r="B103" s="23" t="s">
        <v>108</v>
      </c>
      <c r="C103" s="24">
        <f>253</f>
        <v>253</v>
      </c>
      <c r="D103" s="20">
        <v>15.2</v>
      </c>
      <c r="E103" s="20">
        <v>15.2</v>
      </c>
      <c r="F103" s="19">
        <f t="shared" si="13"/>
        <v>3845.6</v>
      </c>
      <c r="G103" s="19">
        <v>100</v>
      </c>
      <c r="H103" s="19"/>
      <c r="I103" s="19"/>
      <c r="J103" s="19">
        <f t="shared" si="14"/>
        <v>3945.6</v>
      </c>
      <c r="K103" s="26" t="s">
        <v>206</v>
      </c>
      <c r="L103" s="26" t="s">
        <v>97</v>
      </c>
    </row>
    <row r="104" spans="1:12" ht="17.25" x14ac:dyDescent="0.25">
      <c r="A104" s="22">
        <f t="shared" si="16"/>
        <v>79</v>
      </c>
      <c r="B104" s="23" t="s">
        <v>109</v>
      </c>
      <c r="C104" s="24">
        <f>137.01*1.04</f>
        <v>142.49039999999999</v>
      </c>
      <c r="D104" s="20">
        <v>15.2</v>
      </c>
      <c r="E104" s="20">
        <v>15.2</v>
      </c>
      <c r="F104" s="19">
        <f t="shared" si="13"/>
        <v>2165.8540799999996</v>
      </c>
      <c r="G104" s="19">
        <v>100</v>
      </c>
      <c r="H104" s="19"/>
      <c r="I104" s="19"/>
      <c r="J104" s="19">
        <f t="shared" si="14"/>
        <v>2265.8540799999996</v>
      </c>
      <c r="K104" s="26" t="s">
        <v>206</v>
      </c>
      <c r="L104" s="26" t="s">
        <v>97</v>
      </c>
    </row>
    <row r="105" spans="1:12" ht="17.25" x14ac:dyDescent="0.25">
      <c r="A105" s="22">
        <f t="shared" si="16"/>
        <v>80</v>
      </c>
      <c r="B105" s="23" t="s">
        <v>110</v>
      </c>
      <c r="C105" s="24">
        <v>253</v>
      </c>
      <c r="D105" s="20">
        <v>15.2</v>
      </c>
      <c r="E105" s="20">
        <v>15.2</v>
      </c>
      <c r="F105" s="19">
        <f t="shared" si="13"/>
        <v>3845.6</v>
      </c>
      <c r="G105" s="19">
        <v>100</v>
      </c>
      <c r="H105" s="19"/>
      <c r="I105" s="19"/>
      <c r="J105" s="19">
        <f t="shared" si="14"/>
        <v>3945.6</v>
      </c>
      <c r="K105" s="26" t="s">
        <v>206</v>
      </c>
      <c r="L105" s="26" t="s">
        <v>97</v>
      </c>
    </row>
    <row r="106" spans="1:12" ht="17.25" x14ac:dyDescent="0.25">
      <c r="A106" s="22">
        <f t="shared" si="16"/>
        <v>81</v>
      </c>
      <c r="B106" s="23" t="s">
        <v>111</v>
      </c>
      <c r="C106" s="24">
        <v>253</v>
      </c>
      <c r="D106" s="20">
        <v>15.2</v>
      </c>
      <c r="E106" s="20">
        <v>15.2</v>
      </c>
      <c r="F106" s="19">
        <f t="shared" si="13"/>
        <v>3845.6</v>
      </c>
      <c r="G106" s="19">
        <v>100</v>
      </c>
      <c r="H106" s="19"/>
      <c r="I106" s="19"/>
      <c r="J106" s="19">
        <f t="shared" si="14"/>
        <v>3945.6</v>
      </c>
      <c r="K106" s="26" t="s">
        <v>206</v>
      </c>
      <c r="L106" s="26" t="s">
        <v>97</v>
      </c>
    </row>
    <row r="107" spans="1:12" ht="17.25" x14ac:dyDescent="0.25">
      <c r="A107" s="22">
        <f t="shared" si="16"/>
        <v>82</v>
      </c>
      <c r="B107" s="23" t="s">
        <v>112</v>
      </c>
      <c r="C107" s="24">
        <v>253</v>
      </c>
      <c r="D107" s="20">
        <v>15.2</v>
      </c>
      <c r="E107" s="20">
        <v>15.2</v>
      </c>
      <c r="F107" s="19">
        <f t="shared" si="13"/>
        <v>3845.6</v>
      </c>
      <c r="G107" s="19">
        <v>100</v>
      </c>
      <c r="H107" s="19"/>
      <c r="I107" s="19"/>
      <c r="J107" s="19">
        <f t="shared" si="14"/>
        <v>3945.6</v>
      </c>
      <c r="K107" s="26" t="s">
        <v>206</v>
      </c>
      <c r="L107" s="26" t="s">
        <v>97</v>
      </c>
    </row>
    <row r="108" spans="1:12" ht="17.25" x14ac:dyDescent="0.25">
      <c r="A108" s="22">
        <f t="shared" si="16"/>
        <v>83</v>
      </c>
      <c r="B108" s="23" t="s">
        <v>113</v>
      </c>
      <c r="C108" s="24">
        <f>243.27*1.04</f>
        <v>253.00080000000003</v>
      </c>
      <c r="D108" s="20">
        <v>15.2</v>
      </c>
      <c r="E108" s="20">
        <v>15.2</v>
      </c>
      <c r="F108" s="19">
        <f t="shared" si="13"/>
        <v>3845.6121600000001</v>
      </c>
      <c r="G108" s="19">
        <v>100</v>
      </c>
      <c r="H108" s="19"/>
      <c r="I108" s="19"/>
      <c r="J108" s="19">
        <f t="shared" si="14"/>
        <v>3945.6121600000001</v>
      </c>
      <c r="K108" s="26" t="s">
        <v>206</v>
      </c>
      <c r="L108" s="26" t="s">
        <v>97</v>
      </c>
    </row>
    <row r="109" spans="1:12" ht="17.25" x14ac:dyDescent="0.25">
      <c r="A109" s="22">
        <f t="shared" si="16"/>
        <v>84</v>
      </c>
      <c r="B109" s="23" t="s">
        <v>114</v>
      </c>
      <c r="C109" s="24">
        <v>253</v>
      </c>
      <c r="D109" s="20">
        <v>15.2</v>
      </c>
      <c r="E109" s="20">
        <v>15.2</v>
      </c>
      <c r="F109" s="19">
        <f t="shared" si="13"/>
        <v>3845.6</v>
      </c>
      <c r="G109" s="19">
        <v>100</v>
      </c>
      <c r="H109" s="19"/>
      <c r="I109" s="19"/>
      <c r="J109" s="19">
        <f t="shared" si="14"/>
        <v>3945.6</v>
      </c>
      <c r="K109" s="26" t="s">
        <v>205</v>
      </c>
      <c r="L109" s="26" t="s">
        <v>97</v>
      </c>
    </row>
    <row r="110" spans="1:12" ht="17.25" x14ac:dyDescent="0.25">
      <c r="A110" s="22">
        <f t="shared" si="16"/>
        <v>85</v>
      </c>
      <c r="B110" s="23" t="s">
        <v>115</v>
      </c>
      <c r="C110" s="24">
        <v>253</v>
      </c>
      <c r="D110" s="20">
        <v>15.2</v>
      </c>
      <c r="E110" s="20">
        <v>15.2</v>
      </c>
      <c r="F110" s="19">
        <f t="shared" si="13"/>
        <v>3845.6</v>
      </c>
      <c r="G110" s="19">
        <v>100</v>
      </c>
      <c r="H110" s="19"/>
      <c r="I110" s="19"/>
      <c r="J110" s="19">
        <f t="shared" si="14"/>
        <v>3945.6</v>
      </c>
      <c r="K110" s="26" t="s">
        <v>206</v>
      </c>
      <c r="L110" s="26" t="s">
        <v>97</v>
      </c>
    </row>
    <row r="111" spans="1:12" ht="17.25" x14ac:dyDescent="0.25">
      <c r="A111" s="22">
        <f t="shared" si="16"/>
        <v>86</v>
      </c>
      <c r="B111" s="29" t="s">
        <v>116</v>
      </c>
      <c r="C111" s="24">
        <f>338.66*1.04</f>
        <v>352.20640000000003</v>
      </c>
      <c r="D111" s="20">
        <v>15.2</v>
      </c>
      <c r="E111" s="20">
        <v>15.2</v>
      </c>
      <c r="F111" s="19">
        <f t="shared" si="13"/>
        <v>5353.5372800000005</v>
      </c>
      <c r="G111" s="19">
        <v>100</v>
      </c>
      <c r="H111" s="19"/>
      <c r="I111" s="19"/>
      <c r="J111" s="19">
        <f t="shared" si="14"/>
        <v>5453.5372800000005</v>
      </c>
      <c r="K111" s="26" t="s">
        <v>233</v>
      </c>
      <c r="L111" s="26" t="s">
        <v>97</v>
      </c>
    </row>
    <row r="112" spans="1:12" ht="17.25" x14ac:dyDescent="0.25">
      <c r="A112" s="22">
        <f t="shared" si="16"/>
        <v>87</v>
      </c>
      <c r="B112" s="23" t="s">
        <v>117</v>
      </c>
      <c r="C112" s="24">
        <f>244.79*1.04</f>
        <v>254.58160000000001</v>
      </c>
      <c r="D112" s="20">
        <v>15.2</v>
      </c>
      <c r="E112" s="20">
        <v>15.2</v>
      </c>
      <c r="F112" s="19">
        <f t="shared" si="13"/>
        <v>3869.64032</v>
      </c>
      <c r="G112" s="19">
        <v>100</v>
      </c>
      <c r="H112" s="19"/>
      <c r="I112" s="19"/>
      <c r="J112" s="19">
        <f t="shared" si="14"/>
        <v>3969.64032</v>
      </c>
      <c r="K112" s="26" t="s">
        <v>214</v>
      </c>
      <c r="L112" s="26" t="s">
        <v>97</v>
      </c>
    </row>
    <row r="113" spans="1:12" ht="17.25" x14ac:dyDescent="0.25">
      <c r="A113" s="22">
        <f>A112+1</f>
        <v>88</v>
      </c>
      <c r="B113" s="23" t="s">
        <v>118</v>
      </c>
      <c r="C113" s="24">
        <f>244.79*1.04</f>
        <v>254.58160000000001</v>
      </c>
      <c r="D113" s="20">
        <v>15.2</v>
      </c>
      <c r="E113" s="20">
        <v>15.2</v>
      </c>
      <c r="F113" s="19">
        <f t="shared" si="13"/>
        <v>3869.64032</v>
      </c>
      <c r="G113" s="19">
        <v>100</v>
      </c>
      <c r="H113" s="19"/>
      <c r="I113" s="19"/>
      <c r="J113" s="19">
        <f t="shared" si="14"/>
        <v>3969.64032</v>
      </c>
      <c r="K113" s="26" t="s">
        <v>214</v>
      </c>
      <c r="L113" s="26" t="s">
        <v>97</v>
      </c>
    </row>
    <row r="114" spans="1:12" ht="17.25" x14ac:dyDescent="0.25">
      <c r="A114" s="22">
        <f>A113+1</f>
        <v>89</v>
      </c>
      <c r="B114" s="29" t="s">
        <v>119</v>
      </c>
      <c r="C114" s="24">
        <f>244.79*1.04</f>
        <v>254.58160000000001</v>
      </c>
      <c r="D114" s="20">
        <v>15.2</v>
      </c>
      <c r="E114" s="20">
        <v>15.2</v>
      </c>
      <c r="F114" s="19">
        <f t="shared" si="13"/>
        <v>3869.64032</v>
      </c>
      <c r="G114" s="19">
        <v>100</v>
      </c>
      <c r="H114" s="19"/>
      <c r="I114" s="19"/>
      <c r="J114" s="19">
        <f t="shared" si="14"/>
        <v>3969.64032</v>
      </c>
      <c r="K114" s="26" t="s">
        <v>208</v>
      </c>
      <c r="L114" s="26" t="s">
        <v>97</v>
      </c>
    </row>
    <row r="115" spans="1:12" ht="17.25" x14ac:dyDescent="0.25">
      <c r="A115" s="22"/>
      <c r="B115" s="17" t="s">
        <v>120</v>
      </c>
      <c r="C115" s="24"/>
      <c r="D115" s="20"/>
      <c r="E115" s="20"/>
      <c r="F115" s="19"/>
      <c r="G115" s="19"/>
      <c r="H115" s="19"/>
      <c r="I115" s="19"/>
      <c r="J115" s="19"/>
    </row>
    <row r="116" spans="1:12" ht="17.25" x14ac:dyDescent="0.3">
      <c r="A116" s="3">
        <f>A114+1</f>
        <v>90</v>
      </c>
      <c r="B116" s="28" t="s">
        <v>121</v>
      </c>
      <c r="C116" s="24">
        <v>410</v>
      </c>
      <c r="D116" s="20">
        <v>15.2</v>
      </c>
      <c r="E116" s="20">
        <v>15.2</v>
      </c>
      <c r="F116" s="19">
        <f t="shared" ref="F116:F138" si="17">C116*E116</f>
        <v>6232</v>
      </c>
      <c r="G116" s="19">
        <v>100</v>
      </c>
      <c r="H116" s="19"/>
      <c r="I116" s="19"/>
      <c r="J116" s="19">
        <f t="shared" ref="J116:J138" si="18">SUM(F116+G116+H116+I116)</f>
        <v>6332</v>
      </c>
      <c r="K116" s="26" t="s">
        <v>194</v>
      </c>
      <c r="L116" s="26" t="s">
        <v>215</v>
      </c>
    </row>
    <row r="117" spans="1:12" ht="17.25" x14ac:dyDescent="0.25">
      <c r="A117" s="22">
        <f>A116+1</f>
        <v>91</v>
      </c>
      <c r="B117" s="23" t="s">
        <v>122</v>
      </c>
      <c r="C117" s="24">
        <f>400.07*1.04</f>
        <v>416.07280000000003</v>
      </c>
      <c r="D117" s="20">
        <v>15.2</v>
      </c>
      <c r="E117" s="20">
        <v>15.2</v>
      </c>
      <c r="F117" s="19">
        <f t="shared" si="17"/>
        <v>6324.30656</v>
      </c>
      <c r="G117" s="19">
        <v>100</v>
      </c>
      <c r="H117" s="19"/>
      <c r="I117" s="19"/>
      <c r="J117" s="19">
        <f t="shared" si="18"/>
        <v>6424.30656</v>
      </c>
      <c r="K117" s="26" t="s">
        <v>201</v>
      </c>
      <c r="L117" s="26" t="s">
        <v>215</v>
      </c>
    </row>
    <row r="118" spans="1:12" ht="17.25" x14ac:dyDescent="0.25">
      <c r="A118" s="22">
        <f t="shared" si="16"/>
        <v>92</v>
      </c>
      <c r="B118" s="23" t="s">
        <v>123</v>
      </c>
      <c r="C118" s="24">
        <v>300</v>
      </c>
      <c r="D118" s="20">
        <v>15.2</v>
      </c>
      <c r="E118" s="20">
        <v>15.2</v>
      </c>
      <c r="F118" s="19">
        <f t="shared" si="17"/>
        <v>4560</v>
      </c>
      <c r="G118" s="19">
        <v>100</v>
      </c>
      <c r="H118" s="19"/>
      <c r="I118" s="19"/>
      <c r="J118" s="19">
        <f t="shared" si="18"/>
        <v>4660</v>
      </c>
      <c r="K118" s="26" t="s">
        <v>207</v>
      </c>
      <c r="L118" s="26" t="s">
        <v>215</v>
      </c>
    </row>
    <row r="119" spans="1:12" ht="17.25" x14ac:dyDescent="0.25">
      <c r="A119" s="22">
        <f t="shared" si="16"/>
        <v>93</v>
      </c>
      <c r="B119" s="23" t="s">
        <v>124</v>
      </c>
      <c r="C119" s="24">
        <f>317.58*1.04</f>
        <v>330.28320000000002</v>
      </c>
      <c r="D119" s="20">
        <v>15.2</v>
      </c>
      <c r="E119" s="20">
        <v>15.2</v>
      </c>
      <c r="F119" s="19">
        <f t="shared" si="17"/>
        <v>5020.3046400000003</v>
      </c>
      <c r="G119" s="19">
        <v>100</v>
      </c>
      <c r="H119" s="19"/>
      <c r="I119" s="19"/>
      <c r="J119" s="19">
        <f t="shared" si="18"/>
        <v>5120.3046400000003</v>
      </c>
      <c r="K119" s="26" t="s">
        <v>211</v>
      </c>
      <c r="L119" s="26" t="s">
        <v>215</v>
      </c>
    </row>
    <row r="120" spans="1:12" ht="17.25" x14ac:dyDescent="0.25">
      <c r="A120" s="22">
        <f t="shared" si="16"/>
        <v>94</v>
      </c>
      <c r="B120" s="23" t="s">
        <v>125</v>
      </c>
      <c r="C120" s="24">
        <v>300</v>
      </c>
      <c r="D120" s="20">
        <v>15.2</v>
      </c>
      <c r="E120" s="20">
        <v>15.2</v>
      </c>
      <c r="F120" s="19">
        <f t="shared" si="17"/>
        <v>4560</v>
      </c>
      <c r="G120" s="19">
        <v>100</v>
      </c>
      <c r="H120" s="19"/>
      <c r="I120" s="19"/>
      <c r="J120" s="19">
        <f t="shared" si="18"/>
        <v>4660</v>
      </c>
      <c r="K120" s="26" t="s">
        <v>216</v>
      </c>
      <c r="L120" s="26" t="s">
        <v>215</v>
      </c>
    </row>
    <row r="121" spans="1:12" ht="17.25" x14ac:dyDescent="0.25">
      <c r="A121" s="22">
        <f t="shared" si="16"/>
        <v>95</v>
      </c>
      <c r="B121" s="23" t="s">
        <v>126</v>
      </c>
      <c r="C121" s="24">
        <v>300</v>
      </c>
      <c r="D121" s="20">
        <v>15.2</v>
      </c>
      <c r="E121" s="20">
        <v>15.2</v>
      </c>
      <c r="F121" s="19">
        <f t="shared" si="17"/>
        <v>4560</v>
      </c>
      <c r="G121" s="19">
        <v>100</v>
      </c>
      <c r="H121" s="19"/>
      <c r="I121" s="19"/>
      <c r="J121" s="19">
        <f t="shared" si="18"/>
        <v>4660</v>
      </c>
      <c r="K121" s="26" t="s">
        <v>216</v>
      </c>
      <c r="L121" s="26" t="s">
        <v>215</v>
      </c>
    </row>
    <row r="122" spans="1:12" ht="17.25" x14ac:dyDescent="0.25">
      <c r="A122" s="22">
        <f t="shared" si="16"/>
        <v>96</v>
      </c>
      <c r="B122" s="23" t="s">
        <v>127</v>
      </c>
      <c r="C122" s="24">
        <v>300</v>
      </c>
      <c r="D122" s="20">
        <v>15.2</v>
      </c>
      <c r="E122" s="20">
        <v>15.2</v>
      </c>
      <c r="F122" s="19">
        <f t="shared" si="17"/>
        <v>4560</v>
      </c>
      <c r="G122" s="19">
        <v>100</v>
      </c>
      <c r="H122" s="19"/>
      <c r="I122" s="19"/>
      <c r="J122" s="19">
        <f t="shared" si="18"/>
        <v>4660</v>
      </c>
      <c r="K122" s="26" t="s">
        <v>216</v>
      </c>
      <c r="L122" s="26" t="s">
        <v>215</v>
      </c>
    </row>
    <row r="123" spans="1:12" ht="17.25" x14ac:dyDescent="0.25">
      <c r="A123" s="22">
        <f t="shared" si="16"/>
        <v>97</v>
      </c>
      <c r="B123" s="23" t="s">
        <v>128</v>
      </c>
      <c r="C123" s="24">
        <v>300</v>
      </c>
      <c r="D123" s="20">
        <v>15.2</v>
      </c>
      <c r="E123" s="20">
        <v>15.2</v>
      </c>
      <c r="F123" s="19">
        <f t="shared" si="17"/>
        <v>4560</v>
      </c>
      <c r="G123" s="19">
        <v>100</v>
      </c>
      <c r="H123" s="19"/>
      <c r="I123" s="19"/>
      <c r="J123" s="19">
        <f t="shared" si="18"/>
        <v>4660</v>
      </c>
      <c r="K123" s="26" t="s">
        <v>216</v>
      </c>
      <c r="L123" s="26" t="s">
        <v>215</v>
      </c>
    </row>
    <row r="124" spans="1:12" ht="17.25" x14ac:dyDescent="0.25">
      <c r="A124" s="22">
        <f t="shared" si="16"/>
        <v>98</v>
      </c>
      <c r="B124" s="23" t="s">
        <v>129</v>
      </c>
      <c r="C124" s="24">
        <v>300</v>
      </c>
      <c r="D124" s="22">
        <v>15.2</v>
      </c>
      <c r="E124" s="20">
        <v>15.2</v>
      </c>
      <c r="F124" s="19">
        <f t="shared" si="17"/>
        <v>4560</v>
      </c>
      <c r="G124" s="19">
        <v>100</v>
      </c>
      <c r="H124" s="19"/>
      <c r="I124" s="19"/>
      <c r="J124" s="19">
        <f t="shared" si="18"/>
        <v>4660</v>
      </c>
      <c r="K124" s="26" t="s">
        <v>216</v>
      </c>
      <c r="L124" s="26" t="s">
        <v>215</v>
      </c>
    </row>
    <row r="125" spans="1:12" ht="17.25" x14ac:dyDescent="0.25">
      <c r="A125" s="22">
        <f t="shared" si="16"/>
        <v>99</v>
      </c>
      <c r="B125" s="23" t="s">
        <v>130</v>
      </c>
      <c r="C125" s="24">
        <v>300</v>
      </c>
      <c r="D125" s="20">
        <v>15.2</v>
      </c>
      <c r="E125" s="20">
        <v>15.2</v>
      </c>
      <c r="F125" s="19">
        <f t="shared" si="17"/>
        <v>4560</v>
      </c>
      <c r="G125" s="19">
        <v>100</v>
      </c>
      <c r="H125" s="19"/>
      <c r="I125" s="19"/>
      <c r="J125" s="19">
        <f t="shared" si="18"/>
        <v>4660</v>
      </c>
      <c r="K125" s="26" t="s">
        <v>216</v>
      </c>
      <c r="L125" s="26" t="s">
        <v>215</v>
      </c>
    </row>
    <row r="126" spans="1:12" ht="17.25" x14ac:dyDescent="0.25">
      <c r="A126" s="22">
        <f t="shared" si="16"/>
        <v>100</v>
      </c>
      <c r="B126" s="23" t="s">
        <v>131</v>
      </c>
      <c r="C126" s="24">
        <v>280</v>
      </c>
      <c r="D126" s="20">
        <v>15.2</v>
      </c>
      <c r="E126" s="20">
        <v>15.2</v>
      </c>
      <c r="F126" s="19">
        <f t="shared" si="17"/>
        <v>4256</v>
      </c>
      <c r="G126" s="19">
        <v>100</v>
      </c>
      <c r="H126" s="19"/>
      <c r="I126" s="19"/>
      <c r="J126" s="19">
        <f t="shared" si="18"/>
        <v>4356</v>
      </c>
      <c r="K126" s="26" t="s">
        <v>216</v>
      </c>
      <c r="L126" s="26" t="s">
        <v>215</v>
      </c>
    </row>
    <row r="127" spans="1:12" ht="17.25" x14ac:dyDescent="0.25">
      <c r="A127" s="22">
        <f t="shared" si="16"/>
        <v>101</v>
      </c>
      <c r="B127" s="23" t="s">
        <v>132</v>
      </c>
      <c r="C127" s="24">
        <v>280</v>
      </c>
      <c r="D127" s="20">
        <v>15.2</v>
      </c>
      <c r="E127" s="20">
        <v>15.2</v>
      </c>
      <c r="F127" s="19">
        <f t="shared" si="17"/>
        <v>4256</v>
      </c>
      <c r="G127" s="19">
        <v>100</v>
      </c>
      <c r="H127" s="19"/>
      <c r="I127" s="19"/>
      <c r="J127" s="19">
        <f t="shared" si="18"/>
        <v>4356</v>
      </c>
      <c r="K127" s="26" t="s">
        <v>217</v>
      </c>
      <c r="L127" s="26" t="s">
        <v>215</v>
      </c>
    </row>
    <row r="128" spans="1:12" ht="17.25" x14ac:dyDescent="0.25">
      <c r="A128" s="22">
        <f t="shared" si="16"/>
        <v>102</v>
      </c>
      <c r="B128" s="23" t="s">
        <v>133</v>
      </c>
      <c r="C128" s="24">
        <f>280</f>
        <v>280</v>
      </c>
      <c r="D128" s="20">
        <v>15.2</v>
      </c>
      <c r="E128" s="20">
        <v>15.2</v>
      </c>
      <c r="F128" s="19">
        <f t="shared" si="17"/>
        <v>4256</v>
      </c>
      <c r="G128" s="19">
        <v>100</v>
      </c>
      <c r="H128" s="19"/>
      <c r="I128" s="19"/>
      <c r="J128" s="19">
        <f t="shared" si="18"/>
        <v>4356</v>
      </c>
      <c r="K128" s="26" t="s">
        <v>217</v>
      </c>
      <c r="L128" s="26" t="s">
        <v>215</v>
      </c>
    </row>
    <row r="129" spans="1:12" ht="17.25" x14ac:dyDescent="0.25">
      <c r="A129" s="22">
        <f t="shared" si="16"/>
        <v>103</v>
      </c>
      <c r="B129" s="23" t="s">
        <v>134</v>
      </c>
      <c r="C129" s="24">
        <v>280</v>
      </c>
      <c r="D129" s="20">
        <v>15.2</v>
      </c>
      <c r="E129" s="20">
        <v>15.2</v>
      </c>
      <c r="F129" s="19">
        <f t="shared" si="17"/>
        <v>4256</v>
      </c>
      <c r="G129" s="19">
        <v>100</v>
      </c>
      <c r="H129" s="19"/>
      <c r="I129" s="19"/>
      <c r="J129" s="19">
        <f t="shared" si="18"/>
        <v>4356</v>
      </c>
      <c r="K129" s="26" t="s">
        <v>217</v>
      </c>
      <c r="L129" s="26" t="s">
        <v>215</v>
      </c>
    </row>
    <row r="130" spans="1:12" ht="17.25" x14ac:dyDescent="0.25">
      <c r="A130" s="22">
        <f t="shared" si="16"/>
        <v>104</v>
      </c>
      <c r="B130" s="23" t="s">
        <v>135</v>
      </c>
      <c r="C130" s="24">
        <f>280</f>
        <v>280</v>
      </c>
      <c r="D130" s="20">
        <v>15.2</v>
      </c>
      <c r="E130" s="20">
        <v>15.2</v>
      </c>
      <c r="F130" s="19">
        <f t="shared" si="17"/>
        <v>4256</v>
      </c>
      <c r="G130" s="19">
        <v>100</v>
      </c>
      <c r="H130" s="19"/>
      <c r="I130" s="19"/>
      <c r="J130" s="19">
        <f t="shared" si="18"/>
        <v>4356</v>
      </c>
      <c r="K130" s="26" t="s">
        <v>217</v>
      </c>
      <c r="L130" s="26" t="s">
        <v>215</v>
      </c>
    </row>
    <row r="131" spans="1:12" ht="17.25" x14ac:dyDescent="0.25">
      <c r="A131" s="22">
        <f t="shared" si="16"/>
        <v>105</v>
      </c>
      <c r="B131" s="23" t="s">
        <v>136</v>
      </c>
      <c r="C131" s="24">
        <v>280</v>
      </c>
      <c r="D131" s="22">
        <v>15.2</v>
      </c>
      <c r="E131" s="20">
        <v>15.2</v>
      </c>
      <c r="F131" s="19">
        <f t="shared" si="17"/>
        <v>4256</v>
      </c>
      <c r="G131" s="19">
        <v>100</v>
      </c>
      <c r="H131" s="19"/>
      <c r="I131" s="19"/>
      <c r="J131" s="19">
        <f t="shared" si="18"/>
        <v>4356</v>
      </c>
      <c r="K131" s="26" t="s">
        <v>217</v>
      </c>
      <c r="L131" s="26" t="s">
        <v>215</v>
      </c>
    </row>
    <row r="132" spans="1:12" ht="17.25" x14ac:dyDescent="0.25">
      <c r="A132" s="22">
        <f t="shared" si="16"/>
        <v>106</v>
      </c>
      <c r="B132" s="23" t="s">
        <v>137</v>
      </c>
      <c r="C132" s="24">
        <f>245.93*1.04</f>
        <v>255.7672</v>
      </c>
      <c r="D132" s="20">
        <v>15.2</v>
      </c>
      <c r="E132" s="20">
        <v>15.2</v>
      </c>
      <c r="F132" s="19">
        <f t="shared" si="17"/>
        <v>3887.6614399999999</v>
      </c>
      <c r="G132" s="19">
        <v>100</v>
      </c>
      <c r="H132" s="19"/>
      <c r="I132" s="19"/>
      <c r="J132" s="19">
        <f t="shared" si="18"/>
        <v>3987.6614399999999</v>
      </c>
      <c r="K132" s="26" t="s">
        <v>206</v>
      </c>
      <c r="L132" s="26" t="s">
        <v>215</v>
      </c>
    </row>
    <row r="133" spans="1:12" ht="17.25" x14ac:dyDescent="0.25">
      <c r="A133" s="22">
        <f t="shared" si="16"/>
        <v>107</v>
      </c>
      <c r="B133" s="23" t="s">
        <v>138</v>
      </c>
      <c r="C133" s="24">
        <v>280</v>
      </c>
      <c r="D133" s="20">
        <v>15.2</v>
      </c>
      <c r="E133" s="20">
        <v>15.2</v>
      </c>
      <c r="F133" s="19">
        <f t="shared" si="17"/>
        <v>4256</v>
      </c>
      <c r="G133" s="19">
        <v>100</v>
      </c>
      <c r="H133" s="19"/>
      <c r="I133" s="19"/>
      <c r="J133" s="19">
        <f t="shared" si="18"/>
        <v>4356</v>
      </c>
      <c r="K133" s="26" t="s">
        <v>218</v>
      </c>
      <c r="L133" s="26" t="s">
        <v>215</v>
      </c>
    </row>
    <row r="134" spans="1:12" ht="17.25" x14ac:dyDescent="0.25">
      <c r="A134" s="22">
        <f t="shared" si="16"/>
        <v>108</v>
      </c>
      <c r="B134" s="23" t="s">
        <v>139</v>
      </c>
      <c r="C134" s="24">
        <v>280</v>
      </c>
      <c r="D134" s="20">
        <v>15.2</v>
      </c>
      <c r="E134" s="20">
        <v>15.2</v>
      </c>
      <c r="F134" s="19">
        <f t="shared" si="17"/>
        <v>4256</v>
      </c>
      <c r="G134" s="19">
        <v>100</v>
      </c>
      <c r="H134" s="19"/>
      <c r="I134" s="19"/>
      <c r="J134" s="19">
        <f t="shared" si="18"/>
        <v>4356</v>
      </c>
      <c r="K134" s="26" t="s">
        <v>208</v>
      </c>
      <c r="L134" s="26" t="s">
        <v>215</v>
      </c>
    </row>
    <row r="135" spans="1:12" ht="17.25" x14ac:dyDescent="0.25">
      <c r="A135" s="22">
        <f t="shared" si="16"/>
        <v>109</v>
      </c>
      <c r="B135" s="29" t="s">
        <v>140</v>
      </c>
      <c r="C135" s="24">
        <v>280</v>
      </c>
      <c r="D135" s="20">
        <v>15.2</v>
      </c>
      <c r="E135" s="20">
        <v>15.2</v>
      </c>
      <c r="F135" s="19">
        <f t="shared" si="17"/>
        <v>4256</v>
      </c>
      <c r="G135" s="19">
        <v>100</v>
      </c>
      <c r="H135" s="19"/>
      <c r="I135" s="19"/>
      <c r="J135" s="19">
        <f t="shared" si="18"/>
        <v>4356</v>
      </c>
      <c r="K135" s="26" t="s">
        <v>208</v>
      </c>
      <c r="L135" s="26" t="s">
        <v>215</v>
      </c>
    </row>
    <row r="136" spans="1:12" ht="17.25" x14ac:dyDescent="0.25">
      <c r="A136" s="22">
        <f t="shared" si="16"/>
        <v>110</v>
      </c>
      <c r="B136" s="23" t="s">
        <v>141</v>
      </c>
      <c r="C136" s="24">
        <v>280</v>
      </c>
      <c r="D136" s="20">
        <v>15.2</v>
      </c>
      <c r="E136" s="20">
        <v>15.2</v>
      </c>
      <c r="F136" s="19">
        <f t="shared" si="17"/>
        <v>4256</v>
      </c>
      <c r="G136" s="19">
        <v>100</v>
      </c>
      <c r="H136" s="19"/>
      <c r="I136" s="19"/>
      <c r="J136" s="19">
        <f t="shared" si="18"/>
        <v>4356</v>
      </c>
      <c r="K136" s="26" t="s">
        <v>210</v>
      </c>
      <c r="L136" s="26" t="s">
        <v>215</v>
      </c>
    </row>
    <row r="137" spans="1:12" ht="17.25" x14ac:dyDescent="0.25">
      <c r="A137" s="22">
        <f t="shared" si="16"/>
        <v>111</v>
      </c>
      <c r="B137" s="23" t="s">
        <v>142</v>
      </c>
      <c r="C137" s="24">
        <v>280</v>
      </c>
      <c r="D137" s="20">
        <v>15.2</v>
      </c>
      <c r="E137" s="20">
        <v>15.2</v>
      </c>
      <c r="F137" s="19">
        <f t="shared" si="17"/>
        <v>4256</v>
      </c>
      <c r="G137" s="19">
        <v>100</v>
      </c>
      <c r="H137" s="19"/>
      <c r="I137" s="19"/>
      <c r="J137" s="19">
        <f t="shared" si="18"/>
        <v>4356</v>
      </c>
      <c r="K137" s="26" t="s">
        <v>210</v>
      </c>
      <c r="L137" s="26" t="s">
        <v>215</v>
      </c>
    </row>
    <row r="138" spans="1:12" ht="17.25" x14ac:dyDescent="0.25">
      <c r="A138" s="22">
        <f t="shared" si="16"/>
        <v>112</v>
      </c>
      <c r="B138" s="23" t="s">
        <v>143</v>
      </c>
      <c r="C138" s="24">
        <f>252*1.04</f>
        <v>262.08</v>
      </c>
      <c r="D138" s="20">
        <v>15.2</v>
      </c>
      <c r="E138" s="20">
        <v>15.2</v>
      </c>
      <c r="F138" s="19">
        <f t="shared" si="17"/>
        <v>3983.6159999999995</v>
      </c>
      <c r="G138" s="19">
        <v>100</v>
      </c>
      <c r="H138" s="19"/>
      <c r="I138" s="19"/>
      <c r="J138" s="19">
        <f t="shared" si="18"/>
        <v>4083.6159999999995</v>
      </c>
      <c r="K138" s="26" t="s">
        <v>219</v>
      </c>
      <c r="L138" s="26" t="s">
        <v>215</v>
      </c>
    </row>
    <row r="139" spans="1:12" ht="17.25" x14ac:dyDescent="0.25">
      <c r="A139" s="22"/>
      <c r="B139" s="38" t="s">
        <v>144</v>
      </c>
      <c r="C139" s="24"/>
      <c r="D139" s="20"/>
      <c r="E139" s="20"/>
      <c r="F139" s="19"/>
      <c r="G139" s="19"/>
      <c r="H139" s="19"/>
      <c r="I139" s="19"/>
      <c r="J139" s="19"/>
    </row>
    <row r="140" spans="1:12" ht="31.5" x14ac:dyDescent="0.25">
      <c r="A140" s="22">
        <f>A138+1</f>
        <v>113</v>
      </c>
      <c r="B140" s="23" t="s">
        <v>145</v>
      </c>
      <c r="C140" s="24">
        <v>410</v>
      </c>
      <c r="D140" s="20">
        <v>15.2</v>
      </c>
      <c r="E140" s="20">
        <v>15.2</v>
      </c>
      <c r="F140" s="19">
        <f t="shared" ref="F140:F150" si="19">C140*E140</f>
        <v>6232</v>
      </c>
      <c r="G140" s="19">
        <v>100</v>
      </c>
      <c r="H140" s="19"/>
      <c r="I140" s="19"/>
      <c r="J140" s="19">
        <f t="shared" ref="J140:J150" si="20">SUM(F140+G140+H140+I140)</f>
        <v>6332</v>
      </c>
      <c r="K140" s="26" t="s">
        <v>194</v>
      </c>
      <c r="L140" s="46" t="s">
        <v>220</v>
      </c>
    </row>
    <row r="141" spans="1:12" ht="31.5" x14ac:dyDescent="0.25">
      <c r="A141" s="22">
        <f t="shared" si="16"/>
        <v>114</v>
      </c>
      <c r="B141" s="23" t="s">
        <v>146</v>
      </c>
      <c r="C141" s="24">
        <f>317.58*1.04</f>
        <v>330.28320000000002</v>
      </c>
      <c r="D141" s="20">
        <v>15.2</v>
      </c>
      <c r="E141" s="20">
        <v>15.2</v>
      </c>
      <c r="F141" s="19">
        <f t="shared" si="19"/>
        <v>5020.3046400000003</v>
      </c>
      <c r="G141" s="19">
        <v>100</v>
      </c>
      <c r="H141" s="19"/>
      <c r="I141" s="19"/>
      <c r="J141" s="19">
        <f t="shared" si="20"/>
        <v>5120.3046400000003</v>
      </c>
      <c r="K141" s="26" t="s">
        <v>192</v>
      </c>
      <c r="L141" s="46" t="s">
        <v>220</v>
      </c>
    </row>
    <row r="142" spans="1:12" ht="31.5" x14ac:dyDescent="0.25">
      <c r="A142" s="22">
        <f t="shared" si="16"/>
        <v>115</v>
      </c>
      <c r="B142" s="29" t="s">
        <v>147</v>
      </c>
      <c r="C142" s="24">
        <f>251.87*1.04</f>
        <v>261.94479999999999</v>
      </c>
      <c r="D142" s="20">
        <v>15.2</v>
      </c>
      <c r="E142" s="20">
        <v>15.2</v>
      </c>
      <c r="F142" s="19">
        <f t="shared" si="19"/>
        <v>3981.5609599999998</v>
      </c>
      <c r="G142" s="19">
        <v>100</v>
      </c>
      <c r="H142" s="19"/>
      <c r="I142" s="19"/>
      <c r="J142" s="19">
        <f t="shared" si="20"/>
        <v>4081.5609599999998</v>
      </c>
      <c r="K142" s="26" t="s">
        <v>221</v>
      </c>
      <c r="L142" s="46" t="s">
        <v>220</v>
      </c>
    </row>
    <row r="143" spans="1:12" ht="31.5" x14ac:dyDescent="0.25">
      <c r="A143" s="22">
        <f t="shared" si="16"/>
        <v>116</v>
      </c>
      <c r="B143" s="23" t="s">
        <v>148</v>
      </c>
      <c r="C143" s="24">
        <f>335.13*1.04</f>
        <v>348.53520000000003</v>
      </c>
      <c r="D143" s="20">
        <v>15.2</v>
      </c>
      <c r="E143" s="20">
        <v>15.2</v>
      </c>
      <c r="F143" s="19">
        <f t="shared" si="19"/>
        <v>5297.7350400000005</v>
      </c>
      <c r="G143" s="19">
        <v>100</v>
      </c>
      <c r="H143" s="19"/>
      <c r="I143" s="19"/>
      <c r="J143" s="19">
        <f t="shared" si="20"/>
        <v>5397.7350400000005</v>
      </c>
      <c r="K143" s="26" t="s">
        <v>221</v>
      </c>
      <c r="L143" s="46" t="s">
        <v>220</v>
      </c>
    </row>
    <row r="144" spans="1:12" ht="31.5" x14ac:dyDescent="0.25">
      <c r="A144" s="22">
        <f t="shared" si="16"/>
        <v>117</v>
      </c>
      <c r="B144" s="23" t="s">
        <v>149</v>
      </c>
      <c r="C144" s="24">
        <f>335.13*1.04</f>
        <v>348.53520000000003</v>
      </c>
      <c r="D144" s="20">
        <v>15.2</v>
      </c>
      <c r="E144" s="20">
        <v>15.2</v>
      </c>
      <c r="F144" s="19">
        <f t="shared" si="19"/>
        <v>5297.7350400000005</v>
      </c>
      <c r="G144" s="19">
        <v>100</v>
      </c>
      <c r="H144" s="19"/>
      <c r="I144" s="19"/>
      <c r="J144" s="19">
        <f t="shared" si="20"/>
        <v>5397.7350400000005</v>
      </c>
      <c r="K144" s="26" t="s">
        <v>221</v>
      </c>
      <c r="L144" s="46" t="s">
        <v>220</v>
      </c>
    </row>
    <row r="145" spans="1:12" ht="31.5" x14ac:dyDescent="0.25">
      <c r="A145" s="22">
        <f t="shared" si="16"/>
        <v>118</v>
      </c>
      <c r="B145" s="29" t="s">
        <v>150</v>
      </c>
      <c r="C145" s="24">
        <f>335.13*1.04</f>
        <v>348.53520000000003</v>
      </c>
      <c r="D145" s="37">
        <v>15.2</v>
      </c>
      <c r="E145" s="20">
        <v>15.2</v>
      </c>
      <c r="F145" s="19">
        <f t="shared" si="19"/>
        <v>5297.7350400000005</v>
      </c>
      <c r="G145" s="19">
        <v>100</v>
      </c>
      <c r="H145" s="19"/>
      <c r="I145" s="19"/>
      <c r="J145" s="19">
        <f t="shared" si="20"/>
        <v>5397.7350400000005</v>
      </c>
      <c r="K145" s="26" t="s">
        <v>222</v>
      </c>
      <c r="L145" s="46" t="s">
        <v>220</v>
      </c>
    </row>
    <row r="146" spans="1:12" ht="31.5" x14ac:dyDescent="0.25">
      <c r="A146" s="22">
        <f t="shared" si="16"/>
        <v>119</v>
      </c>
      <c r="B146" s="29" t="s">
        <v>151</v>
      </c>
      <c r="C146" s="24">
        <f>301.93*1.04</f>
        <v>314.00720000000001</v>
      </c>
      <c r="D146" s="37">
        <v>15.2</v>
      </c>
      <c r="E146" s="20">
        <v>15.2</v>
      </c>
      <c r="F146" s="19">
        <f t="shared" si="19"/>
        <v>4772.9094400000004</v>
      </c>
      <c r="G146" s="19">
        <v>100</v>
      </c>
      <c r="H146" s="19"/>
      <c r="I146" s="19"/>
      <c r="J146" s="19">
        <f t="shared" si="20"/>
        <v>4872.9094400000004</v>
      </c>
      <c r="K146" s="26" t="s">
        <v>221</v>
      </c>
      <c r="L146" s="46" t="s">
        <v>220</v>
      </c>
    </row>
    <row r="147" spans="1:12" ht="31.5" x14ac:dyDescent="0.25">
      <c r="A147" s="22">
        <f t="shared" si="16"/>
        <v>120</v>
      </c>
      <c r="B147" s="23" t="s">
        <v>152</v>
      </c>
      <c r="C147" s="24">
        <f>261.98*1.04</f>
        <v>272.45920000000001</v>
      </c>
      <c r="D147" s="20">
        <v>15.2</v>
      </c>
      <c r="E147" s="20">
        <v>15.2</v>
      </c>
      <c r="F147" s="19">
        <f t="shared" si="19"/>
        <v>4141.3798399999996</v>
      </c>
      <c r="G147" s="19">
        <v>100</v>
      </c>
      <c r="H147" s="19"/>
      <c r="I147" s="19"/>
      <c r="J147" s="19">
        <f t="shared" si="20"/>
        <v>4241.3798399999996</v>
      </c>
      <c r="K147" s="26" t="s">
        <v>210</v>
      </c>
      <c r="L147" s="46" t="s">
        <v>220</v>
      </c>
    </row>
    <row r="148" spans="1:12" ht="31.5" x14ac:dyDescent="0.25">
      <c r="A148" s="22">
        <f t="shared" si="16"/>
        <v>121</v>
      </c>
      <c r="B148" s="29" t="s">
        <v>153</v>
      </c>
      <c r="C148" s="24">
        <f>261.98*1.04</f>
        <v>272.45920000000001</v>
      </c>
      <c r="D148" s="20">
        <v>15.2</v>
      </c>
      <c r="E148" s="20">
        <v>15.2</v>
      </c>
      <c r="F148" s="19">
        <f t="shared" si="19"/>
        <v>4141.3798399999996</v>
      </c>
      <c r="G148" s="33">
        <v>100</v>
      </c>
      <c r="H148" s="33"/>
      <c r="I148" s="33"/>
      <c r="J148" s="19">
        <f t="shared" si="20"/>
        <v>4241.3798399999996</v>
      </c>
      <c r="K148" s="26" t="s">
        <v>210</v>
      </c>
      <c r="L148" s="46" t="s">
        <v>220</v>
      </c>
    </row>
    <row r="149" spans="1:12" ht="31.5" x14ac:dyDescent="0.25">
      <c r="A149" s="22">
        <f t="shared" si="16"/>
        <v>122</v>
      </c>
      <c r="B149" s="29" t="s">
        <v>154</v>
      </c>
      <c r="C149" s="24">
        <v>237.12</v>
      </c>
      <c r="D149" s="20">
        <v>15.2</v>
      </c>
      <c r="E149" s="20">
        <v>15.2</v>
      </c>
      <c r="F149" s="19">
        <f t="shared" si="19"/>
        <v>3604.2239999999997</v>
      </c>
      <c r="G149" s="33">
        <v>100</v>
      </c>
      <c r="H149" s="33"/>
      <c r="I149" s="33"/>
      <c r="J149" s="19">
        <f t="shared" si="20"/>
        <v>3704.2239999999997</v>
      </c>
      <c r="K149" s="26" t="s">
        <v>223</v>
      </c>
      <c r="L149" s="46" t="s">
        <v>220</v>
      </c>
    </row>
    <row r="150" spans="1:12" ht="31.5" x14ac:dyDescent="0.25">
      <c r="A150" s="22">
        <f t="shared" si="16"/>
        <v>123</v>
      </c>
      <c r="B150" s="29" t="s">
        <v>155</v>
      </c>
      <c r="C150" s="24">
        <v>314.08</v>
      </c>
      <c r="D150" s="20">
        <v>15.2</v>
      </c>
      <c r="E150" s="20">
        <v>15.2</v>
      </c>
      <c r="F150" s="19">
        <f t="shared" si="19"/>
        <v>4774.0159999999996</v>
      </c>
      <c r="G150" s="33">
        <v>100</v>
      </c>
      <c r="H150" s="33"/>
      <c r="I150" s="33"/>
      <c r="J150" s="19">
        <f t="shared" si="20"/>
        <v>4874.0159999999996</v>
      </c>
      <c r="K150" s="26" t="s">
        <v>224</v>
      </c>
      <c r="L150" s="46" t="s">
        <v>220</v>
      </c>
    </row>
    <row r="151" spans="1:12" ht="17.25" x14ac:dyDescent="0.25">
      <c r="A151" s="22"/>
      <c r="B151" s="17" t="s">
        <v>156</v>
      </c>
      <c r="C151" s="24"/>
      <c r="D151" s="20"/>
      <c r="E151" s="20"/>
      <c r="F151" s="19"/>
      <c r="G151" s="19"/>
      <c r="H151" s="19"/>
      <c r="I151" s="19"/>
      <c r="J151" s="19"/>
      <c r="L151" s="46"/>
    </row>
    <row r="152" spans="1:12" ht="17.25" x14ac:dyDescent="0.25">
      <c r="A152" s="22">
        <f>A150+1</f>
        <v>124</v>
      </c>
      <c r="B152" s="30" t="s">
        <v>157</v>
      </c>
      <c r="C152" s="24">
        <f>400*1.04</f>
        <v>416</v>
      </c>
      <c r="D152" s="22">
        <v>15.2</v>
      </c>
      <c r="E152" s="20">
        <v>15.2</v>
      </c>
      <c r="F152" s="19">
        <f>C152*E152</f>
        <v>6323.2</v>
      </c>
      <c r="G152" s="19">
        <v>100</v>
      </c>
      <c r="H152" s="19"/>
      <c r="I152" s="19"/>
      <c r="J152" s="19">
        <f>SUM(F152+G152+H152+I152)</f>
        <v>6423.2</v>
      </c>
      <c r="K152" s="26" t="s">
        <v>195</v>
      </c>
      <c r="L152" s="26" t="s">
        <v>156</v>
      </c>
    </row>
    <row r="153" spans="1:12" ht="17.25" x14ac:dyDescent="0.25">
      <c r="A153" s="22">
        <f>A152+1</f>
        <v>125</v>
      </c>
      <c r="B153" s="23" t="s">
        <v>158</v>
      </c>
      <c r="C153" s="24">
        <v>410</v>
      </c>
      <c r="D153" s="20">
        <v>15.2</v>
      </c>
      <c r="E153" s="20">
        <v>15.2</v>
      </c>
      <c r="F153" s="19">
        <f>C153*E153</f>
        <v>6232</v>
      </c>
      <c r="G153" s="19">
        <v>100</v>
      </c>
      <c r="H153" s="19"/>
      <c r="I153" s="19"/>
      <c r="J153" s="19">
        <f>SUM(F153+G153+H153+I153)</f>
        <v>6332</v>
      </c>
      <c r="K153" s="26" t="s">
        <v>194</v>
      </c>
      <c r="L153" s="46" t="s">
        <v>225</v>
      </c>
    </row>
    <row r="154" spans="1:12" ht="17.25" x14ac:dyDescent="0.25">
      <c r="A154" s="22">
        <f>A153+1</f>
        <v>126</v>
      </c>
      <c r="B154" s="23" t="s">
        <v>159</v>
      </c>
      <c r="C154" s="24">
        <f>400*1.04</f>
        <v>416</v>
      </c>
      <c r="D154" s="20">
        <v>15.2</v>
      </c>
      <c r="E154" s="20">
        <v>15.2</v>
      </c>
      <c r="F154" s="19">
        <f>C154*E154</f>
        <v>6323.2</v>
      </c>
      <c r="G154" s="19">
        <v>100</v>
      </c>
      <c r="H154" s="19"/>
      <c r="I154" s="19"/>
      <c r="J154" s="19">
        <f>SUM(F154+G154+H154+I154)</f>
        <v>6423.2</v>
      </c>
      <c r="K154" s="47" t="s">
        <v>192</v>
      </c>
      <c r="L154" s="46" t="s">
        <v>33</v>
      </c>
    </row>
    <row r="155" spans="1:12" ht="31.5" x14ac:dyDescent="0.25">
      <c r="A155" s="22">
        <f>A154+1</f>
        <v>127</v>
      </c>
      <c r="B155" s="23" t="s">
        <v>160</v>
      </c>
      <c r="C155" s="24">
        <f>400.07*1.04</f>
        <v>416.07280000000003</v>
      </c>
      <c r="D155" s="20">
        <v>15.2</v>
      </c>
      <c r="E155" s="20">
        <v>15.2</v>
      </c>
      <c r="F155" s="19">
        <f>C155*E155</f>
        <v>6324.30656</v>
      </c>
      <c r="G155" s="32">
        <v>100</v>
      </c>
      <c r="H155" s="32"/>
      <c r="I155" s="32"/>
      <c r="J155" s="19">
        <f>SUM(F155+G155+H155+I155)</f>
        <v>6424.30656</v>
      </c>
      <c r="K155" s="26" t="s">
        <v>195</v>
      </c>
      <c r="L155" s="46" t="s">
        <v>226</v>
      </c>
    </row>
    <row r="156" spans="1:12" ht="17.25" x14ac:dyDescent="0.25">
      <c r="A156" s="22"/>
      <c r="B156" s="17" t="s">
        <v>161</v>
      </c>
      <c r="C156" s="24"/>
      <c r="D156" s="20"/>
      <c r="E156" s="20"/>
      <c r="F156" s="19"/>
      <c r="G156" s="19"/>
      <c r="H156" s="19"/>
      <c r="I156" s="19"/>
      <c r="J156" s="19"/>
      <c r="K156" s="26" t="s">
        <v>227</v>
      </c>
      <c r="L156" s="46" t="s">
        <v>45</v>
      </c>
    </row>
    <row r="157" spans="1:12" ht="17.25" x14ac:dyDescent="0.25">
      <c r="A157" s="22">
        <f>A155+1</f>
        <v>128</v>
      </c>
      <c r="B157" s="23" t="s">
        <v>162</v>
      </c>
      <c r="C157" s="24">
        <f>383.88*1.04</f>
        <v>399.23520000000002</v>
      </c>
      <c r="D157" s="20">
        <v>15.2</v>
      </c>
      <c r="E157" s="20">
        <v>15.2</v>
      </c>
      <c r="F157" s="19">
        <f>C157*E157</f>
        <v>6068.3750399999999</v>
      </c>
      <c r="G157" s="19">
        <v>100</v>
      </c>
      <c r="H157" s="19"/>
      <c r="I157" s="19"/>
      <c r="J157" s="19">
        <f>SUM(F157+G157+H157+I157)</f>
        <v>6168.3750399999999</v>
      </c>
      <c r="K157" s="26" t="s">
        <v>192</v>
      </c>
      <c r="L157" s="26" t="s">
        <v>161</v>
      </c>
    </row>
    <row r="158" spans="1:12" ht="17.25" x14ac:dyDescent="0.25">
      <c r="A158" s="22">
        <f>A157+1</f>
        <v>129</v>
      </c>
      <c r="B158" s="23" t="s">
        <v>163</v>
      </c>
      <c r="C158" s="24">
        <f>263.16*1.04</f>
        <v>273.68640000000005</v>
      </c>
      <c r="D158" s="20">
        <v>15.2</v>
      </c>
      <c r="E158" s="20">
        <v>15.2</v>
      </c>
      <c r="F158" s="19">
        <f>C158*E158</f>
        <v>4160.0332800000006</v>
      </c>
      <c r="G158" s="19">
        <v>100</v>
      </c>
      <c r="H158" s="19"/>
      <c r="I158" s="19"/>
      <c r="J158" s="19">
        <f>SUM(F158+G158+H158+I158)</f>
        <v>4260.0332800000006</v>
      </c>
      <c r="K158" s="26" t="s">
        <v>213</v>
      </c>
      <c r="L158" s="26" t="s">
        <v>215</v>
      </c>
    </row>
    <row r="159" spans="1:12" ht="17.25" x14ac:dyDescent="0.25">
      <c r="A159" s="22">
        <f>A158+1</f>
        <v>130</v>
      </c>
      <c r="B159" s="29" t="s">
        <v>164</v>
      </c>
      <c r="C159" s="24">
        <v>181</v>
      </c>
      <c r="D159" s="20">
        <v>15.2</v>
      </c>
      <c r="E159" s="20">
        <v>15.2</v>
      </c>
      <c r="F159" s="19">
        <f>C159*E159</f>
        <v>2751.2</v>
      </c>
      <c r="G159" s="19">
        <v>100</v>
      </c>
      <c r="H159" s="19"/>
      <c r="I159" s="19"/>
      <c r="J159" s="19">
        <v>2858.33</v>
      </c>
      <c r="K159" s="26" t="s">
        <v>210</v>
      </c>
      <c r="L159" s="26" t="s">
        <v>161</v>
      </c>
    </row>
    <row r="160" spans="1:12" ht="17.25" x14ac:dyDescent="0.25">
      <c r="A160" s="22"/>
      <c r="B160" s="34" t="s">
        <v>165</v>
      </c>
      <c r="C160" s="24"/>
      <c r="D160" s="20"/>
      <c r="E160" s="20"/>
      <c r="F160" s="19"/>
      <c r="G160" s="19"/>
      <c r="H160" s="19"/>
      <c r="I160" s="19"/>
      <c r="J160" s="19"/>
    </row>
    <row r="161" spans="1:12" ht="17.25" x14ac:dyDescent="0.25">
      <c r="A161" s="22">
        <f>A159+1</f>
        <v>131</v>
      </c>
      <c r="B161" s="29" t="s">
        <v>166</v>
      </c>
      <c r="C161" s="24">
        <v>388</v>
      </c>
      <c r="D161" s="20">
        <v>15.2</v>
      </c>
      <c r="E161" s="20">
        <v>15.2</v>
      </c>
      <c r="F161" s="19">
        <f>C161*E161</f>
        <v>5897.5999999999995</v>
      </c>
      <c r="G161" s="19">
        <v>100</v>
      </c>
      <c r="H161" s="19"/>
      <c r="I161" s="19"/>
      <c r="J161" s="19">
        <f>SUM(F161+G161+H161+I161)</f>
        <v>5997.5999999999995</v>
      </c>
      <c r="K161" s="26" t="s">
        <v>165</v>
      </c>
      <c r="L161" s="26" t="s">
        <v>232</v>
      </c>
    </row>
    <row r="162" spans="1:12" ht="17.25" x14ac:dyDescent="0.25">
      <c r="A162" s="22"/>
      <c r="B162" s="34" t="s">
        <v>167</v>
      </c>
      <c r="C162" s="24"/>
      <c r="D162" s="20"/>
      <c r="E162" s="20"/>
      <c r="F162" s="19"/>
      <c r="G162" s="19"/>
      <c r="H162" s="19"/>
      <c r="I162" s="19"/>
      <c r="J162" s="19"/>
    </row>
    <row r="163" spans="1:12" ht="17.25" x14ac:dyDescent="0.25">
      <c r="A163" s="22">
        <f>A161+1</f>
        <v>132</v>
      </c>
      <c r="B163" s="29" t="s">
        <v>168</v>
      </c>
      <c r="C163" s="24">
        <v>388</v>
      </c>
      <c r="D163" s="20">
        <v>15.2</v>
      </c>
      <c r="E163" s="20">
        <v>15.2</v>
      </c>
      <c r="F163" s="19">
        <f>C163*E163</f>
        <v>5897.5999999999995</v>
      </c>
      <c r="G163" s="19">
        <v>100</v>
      </c>
      <c r="H163" s="19"/>
      <c r="I163" s="19"/>
      <c r="J163" s="19">
        <f>SUM(F163+G163+H163+I163)</f>
        <v>5997.5999999999995</v>
      </c>
      <c r="K163" s="26" t="s">
        <v>167</v>
      </c>
      <c r="L163" s="26" t="s">
        <v>15</v>
      </c>
    </row>
    <row r="164" spans="1:12" ht="17.25" x14ac:dyDescent="0.3">
      <c r="A164" s="39"/>
      <c r="B164" s="40" t="s">
        <v>169</v>
      </c>
      <c r="C164" s="24"/>
      <c r="D164" s="20"/>
      <c r="E164" s="20"/>
      <c r="F164" s="19"/>
      <c r="G164" s="19"/>
      <c r="H164" s="19"/>
      <c r="I164" s="19"/>
      <c r="J164" s="19"/>
    </row>
    <row r="165" spans="1:12" ht="17.25" x14ac:dyDescent="0.3">
      <c r="A165" s="39">
        <f>A163+1</f>
        <v>133</v>
      </c>
      <c r="B165" s="1" t="s">
        <v>170</v>
      </c>
      <c r="C165" s="24">
        <v>410</v>
      </c>
      <c r="D165" s="20">
        <v>15.2</v>
      </c>
      <c r="E165" s="20">
        <v>15.2</v>
      </c>
      <c r="F165" s="19">
        <f>C165*E165</f>
        <v>6232</v>
      </c>
      <c r="G165" s="19">
        <v>100</v>
      </c>
      <c r="H165" s="19"/>
      <c r="I165" s="19"/>
      <c r="J165" s="19">
        <f>SUM(F165+G165+H165+I165)</f>
        <v>6332</v>
      </c>
      <c r="K165" s="26" t="s">
        <v>169</v>
      </c>
      <c r="L165" s="26" t="s">
        <v>228</v>
      </c>
    </row>
    <row r="166" spans="1:12" ht="17.25" x14ac:dyDescent="0.25">
      <c r="A166" s="16"/>
      <c r="B166" s="41"/>
      <c r="J166" s="41"/>
    </row>
    <row r="167" spans="1:12" ht="17.25" x14ac:dyDescent="0.25">
      <c r="A167" s="22"/>
      <c r="B167" s="41"/>
      <c r="J167" s="41"/>
    </row>
    <row r="168" spans="1:12" ht="17.25" x14ac:dyDescent="0.25">
      <c r="A168" s="30"/>
      <c r="B168" s="42"/>
      <c r="J168" s="41"/>
    </row>
    <row r="169" spans="1:12" ht="17.25" x14ac:dyDescent="0.25">
      <c r="A169" s="30"/>
      <c r="B169" s="41"/>
      <c r="J169" s="41"/>
    </row>
    <row r="170" spans="1:12" ht="17.25" x14ac:dyDescent="0.25">
      <c r="A170" s="30"/>
      <c r="B170" s="41"/>
      <c r="J170" s="41"/>
    </row>
    <row r="171" spans="1:12" ht="17.25" x14ac:dyDescent="0.3">
      <c r="A171" s="27" t="s">
        <v>0</v>
      </c>
      <c r="B171" s="41"/>
      <c r="D171" s="1" t="s">
        <v>0</v>
      </c>
      <c r="J171" s="41"/>
    </row>
    <row r="172" spans="1:12" x14ac:dyDescent="0.25">
      <c r="B172" s="41"/>
      <c r="J172" s="41"/>
    </row>
    <row r="173" spans="1:12" x14ac:dyDescent="0.25">
      <c r="B173" s="41"/>
      <c r="J173" s="41"/>
    </row>
    <row r="174" spans="1:12" x14ac:dyDescent="0.25">
      <c r="B174" s="43"/>
      <c r="J174" s="41"/>
    </row>
    <row r="175" spans="1:12" x14ac:dyDescent="0.25">
      <c r="J175" s="41"/>
    </row>
    <row r="176" spans="1:12" x14ac:dyDescent="0.25">
      <c r="J176" s="41"/>
    </row>
    <row r="182" spans="6:6" x14ac:dyDescent="0.25">
      <c r="F182" s="1" t="s">
        <v>0</v>
      </c>
    </row>
    <row r="198" spans="2:2" x14ac:dyDescent="0.25">
      <c r="B198" s="2" t="s">
        <v>0</v>
      </c>
    </row>
  </sheetData>
  <mergeCells count="15">
    <mergeCell ref="K7:K9"/>
    <mergeCell ref="L7:L9"/>
    <mergeCell ref="J7:J9"/>
    <mergeCell ref="C3:F3"/>
    <mergeCell ref="E4:F4"/>
    <mergeCell ref="C6:F6"/>
    <mergeCell ref="F7:F9"/>
    <mergeCell ref="G7:G8"/>
    <mergeCell ref="H7:H8"/>
    <mergeCell ref="I7:I8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1" sqref="J1:K1048576"/>
    </sheetView>
  </sheetViews>
  <sheetFormatPr baseColWidth="10" defaultRowHeight="15.75" x14ac:dyDescent="0.25"/>
  <cols>
    <col min="1" max="1" width="5.42578125" style="1" customWidth="1"/>
    <col min="2" max="2" width="48.2851562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4.85546875" style="1" hidden="1" customWidth="1"/>
    <col min="9" max="9" width="15.5703125" style="1" customWidth="1"/>
    <col min="10" max="10" width="28.42578125" style="26" customWidth="1"/>
    <col min="11" max="11" width="30.28515625" style="26" customWidth="1"/>
  </cols>
  <sheetData>
    <row r="1" spans="1:11" x14ac:dyDescent="0.25">
      <c r="B1" s="2" t="s">
        <v>0</v>
      </c>
      <c r="K1" s="26" t="s">
        <v>0</v>
      </c>
    </row>
    <row r="2" spans="1:11" x14ac:dyDescent="0.25">
      <c r="A2" s="3" t="s">
        <v>0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6"/>
      <c r="I3" s="7"/>
      <c r="J3" s="44"/>
      <c r="K3" s="45"/>
    </row>
    <row r="4" spans="1:11" x14ac:dyDescent="0.25">
      <c r="A4" s="4" t="s">
        <v>0</v>
      </c>
      <c r="B4" s="5"/>
      <c r="C4" s="8"/>
      <c r="E4" s="110"/>
      <c r="F4" s="110"/>
      <c r="G4" s="9"/>
      <c r="H4" s="9"/>
      <c r="I4" s="7"/>
    </row>
    <row r="5" spans="1:11" x14ac:dyDescent="0.25">
      <c r="A5" s="4"/>
      <c r="B5" s="5"/>
      <c r="C5" s="10"/>
      <c r="D5" s="10"/>
      <c r="E5" s="10"/>
      <c r="F5" s="10"/>
      <c r="G5" s="10"/>
      <c r="H5" s="10"/>
      <c r="I5" s="7"/>
    </row>
    <row r="6" spans="1:11" x14ac:dyDescent="0.25">
      <c r="A6" s="11"/>
      <c r="B6" s="12"/>
      <c r="C6" s="111" t="s">
        <v>1</v>
      </c>
      <c r="D6" s="112"/>
      <c r="E6" s="112"/>
      <c r="F6" s="113"/>
      <c r="G6" s="13"/>
      <c r="H6" s="13"/>
      <c r="I6" s="14"/>
    </row>
    <row r="7" spans="1:11" ht="15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06" t="s">
        <v>178</v>
      </c>
      <c r="H7" s="106" t="s">
        <v>185</v>
      </c>
      <c r="I7" s="106" t="s">
        <v>11</v>
      </c>
      <c r="J7" s="103" t="s">
        <v>187</v>
      </c>
      <c r="K7" s="103" t="s">
        <v>188</v>
      </c>
    </row>
    <row r="8" spans="1:11" ht="15" x14ac:dyDescent="0.25">
      <c r="A8" s="93"/>
      <c r="B8" s="95"/>
      <c r="C8" s="98"/>
      <c r="D8" s="101"/>
      <c r="E8" s="101"/>
      <c r="F8" s="107"/>
      <c r="G8" s="108"/>
      <c r="H8" s="107"/>
      <c r="I8" s="107"/>
      <c r="J8" s="104"/>
      <c r="K8" s="104"/>
    </row>
    <row r="9" spans="1:11" ht="15" x14ac:dyDescent="0.25">
      <c r="A9" s="93"/>
      <c r="B9" s="96"/>
      <c r="C9" s="99"/>
      <c r="D9" s="102"/>
      <c r="E9" s="102"/>
      <c r="F9" s="108"/>
      <c r="G9" s="15" t="s">
        <v>173</v>
      </c>
      <c r="H9" s="15" t="s">
        <v>186</v>
      </c>
      <c r="I9" s="108"/>
      <c r="J9" s="105"/>
      <c r="K9" s="105"/>
    </row>
    <row r="10" spans="1:11" ht="17.25" x14ac:dyDescent="0.25">
      <c r="A10" s="16"/>
      <c r="B10" s="17" t="s">
        <v>15</v>
      </c>
      <c r="C10" s="18"/>
      <c r="D10" s="20"/>
      <c r="E10" s="20"/>
      <c r="F10" s="19"/>
      <c r="G10" s="19"/>
      <c r="H10" s="19"/>
      <c r="I10" s="21"/>
    </row>
    <row r="11" spans="1:11" ht="17.25" x14ac:dyDescent="0.25">
      <c r="A11" s="22">
        <v>1</v>
      </c>
      <c r="B11" s="23" t="s">
        <v>16</v>
      </c>
      <c r="C11" s="24">
        <v>940</v>
      </c>
      <c r="D11" s="20">
        <v>15.2</v>
      </c>
      <c r="E11" s="20">
        <v>15.2</v>
      </c>
      <c r="F11" s="19">
        <f>C11*E11</f>
        <v>14288</v>
      </c>
      <c r="G11" s="19"/>
      <c r="H11" s="19">
        <v>250</v>
      </c>
      <c r="I11" s="19">
        <f>F11+G11+H11</f>
        <v>14538</v>
      </c>
      <c r="J11" s="26" t="s">
        <v>189</v>
      </c>
      <c r="K11" s="26" t="s">
        <v>190</v>
      </c>
    </row>
    <row r="12" spans="1:11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  <c r="I12" s="19"/>
    </row>
    <row r="13" spans="1:11" ht="17.25" x14ac:dyDescent="0.25">
      <c r="A13" s="22">
        <f>A11+1</f>
        <v>2</v>
      </c>
      <c r="B13" s="23" t="s">
        <v>18</v>
      </c>
      <c r="C13" s="24">
        <v>810</v>
      </c>
      <c r="D13" s="20">
        <v>15.2</v>
      </c>
      <c r="E13" s="20">
        <v>15.2</v>
      </c>
      <c r="F13" s="19">
        <f>C13*E13</f>
        <v>12312</v>
      </c>
      <c r="G13" s="19"/>
      <c r="H13" s="19">
        <v>250</v>
      </c>
      <c r="I13" s="19">
        <f>F13+G13+H13</f>
        <v>12562</v>
      </c>
      <c r="J13" s="26" t="s">
        <v>191</v>
      </c>
      <c r="K13" s="26" t="s">
        <v>17</v>
      </c>
    </row>
    <row r="14" spans="1:11" ht="17.25" x14ac:dyDescent="0.25">
      <c r="A14" s="22">
        <f>A13+1</f>
        <v>3</v>
      </c>
      <c r="B14" s="23" t="s">
        <v>19</v>
      </c>
      <c r="C14" s="24">
        <v>493.31</v>
      </c>
      <c r="D14" s="20">
        <v>15.2</v>
      </c>
      <c r="E14" s="20">
        <v>15.2</v>
      </c>
      <c r="F14" s="19">
        <f>C14*E14</f>
        <v>7498.3119999999999</v>
      </c>
      <c r="G14" s="19">
        <v>622.32000000000005</v>
      </c>
      <c r="H14" s="19">
        <v>250</v>
      </c>
      <c r="I14" s="19">
        <f>F14+G14+H14</f>
        <v>8370.6319999999996</v>
      </c>
      <c r="J14" s="26" t="s">
        <v>192</v>
      </c>
      <c r="K14" s="26" t="s">
        <v>17</v>
      </c>
    </row>
    <row r="15" spans="1:11" ht="17.25" x14ac:dyDescent="0.25">
      <c r="A15" s="22">
        <f>A14+1</f>
        <v>4</v>
      </c>
      <c r="B15" s="23" t="s">
        <v>20</v>
      </c>
      <c r="C15" s="24">
        <f>402.28*1.04</f>
        <v>418.37119999999999</v>
      </c>
      <c r="D15" s="20">
        <v>15.2</v>
      </c>
      <c r="E15" s="20">
        <v>15.2</v>
      </c>
      <c r="F15" s="19">
        <f>C15*E15</f>
        <v>6359.2422399999996</v>
      </c>
      <c r="G15" s="19"/>
      <c r="H15" s="19">
        <v>250</v>
      </c>
      <c r="I15" s="19">
        <f>F15+G15+H15</f>
        <v>6609.2422399999996</v>
      </c>
      <c r="J15" s="26" t="s">
        <v>192</v>
      </c>
      <c r="K15" s="26" t="s">
        <v>61</v>
      </c>
    </row>
    <row r="16" spans="1:11" ht="17.25" x14ac:dyDescent="0.25">
      <c r="A16" s="22">
        <f>A15+1</f>
        <v>5</v>
      </c>
      <c r="B16" s="23" t="s">
        <v>21</v>
      </c>
      <c r="C16" s="24">
        <f>336.47*1.04</f>
        <v>349.92880000000002</v>
      </c>
      <c r="D16" s="20">
        <v>15.2</v>
      </c>
      <c r="E16" s="20">
        <v>15.2</v>
      </c>
      <c r="F16" s="19">
        <f>C16*E16</f>
        <v>5318.9177600000003</v>
      </c>
      <c r="G16" s="19">
        <v>1037.2</v>
      </c>
      <c r="H16" s="19">
        <v>250</v>
      </c>
      <c r="I16" s="19">
        <f>F16+G16+H16</f>
        <v>6606.1177600000001</v>
      </c>
      <c r="J16" s="26" t="s">
        <v>192</v>
      </c>
      <c r="K16" s="26" t="s">
        <v>17</v>
      </c>
    </row>
    <row r="17" spans="1:11" ht="17.25" x14ac:dyDescent="0.25">
      <c r="A17" s="22">
        <f>A16+1</f>
        <v>6</v>
      </c>
      <c r="B17" s="23" t="s">
        <v>22</v>
      </c>
      <c r="C17" s="24">
        <f>319.39*1.04</f>
        <v>332.16559999999998</v>
      </c>
      <c r="D17" s="20">
        <v>15.2</v>
      </c>
      <c r="E17" s="20">
        <v>15.2</v>
      </c>
      <c r="F17" s="19">
        <f>C17*E17</f>
        <v>5048.9171199999992</v>
      </c>
      <c r="G17" s="19">
        <v>1037.2</v>
      </c>
      <c r="H17" s="19">
        <v>250</v>
      </c>
      <c r="I17" s="19">
        <f>F17+G17+H17</f>
        <v>6336.117119999999</v>
      </c>
      <c r="J17" s="26" t="s">
        <v>193</v>
      </c>
      <c r="K17" s="26" t="s">
        <v>17</v>
      </c>
    </row>
    <row r="18" spans="1:11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  <c r="I18" s="19"/>
    </row>
    <row r="19" spans="1:11" ht="17.25" x14ac:dyDescent="0.3">
      <c r="A19" s="26">
        <f>A17+1</f>
        <v>7</v>
      </c>
      <c r="B19" s="28" t="s">
        <v>24</v>
      </c>
      <c r="C19" s="24">
        <v>570</v>
      </c>
      <c r="D19" s="20">
        <v>15.2</v>
      </c>
      <c r="E19" s="20">
        <v>15.2</v>
      </c>
      <c r="F19" s="19">
        <f>C19*E19</f>
        <v>8664</v>
      </c>
      <c r="G19" s="19"/>
      <c r="H19" s="19">
        <v>250</v>
      </c>
      <c r="I19" s="19">
        <f>F19+G19+H19</f>
        <v>8914</v>
      </c>
      <c r="J19" s="26" t="s">
        <v>194</v>
      </c>
      <c r="K19" s="26" t="s">
        <v>23</v>
      </c>
    </row>
    <row r="20" spans="1:11" ht="17.25" x14ac:dyDescent="0.25">
      <c r="A20" s="22">
        <f>A19+1</f>
        <v>8</v>
      </c>
      <c r="B20" s="23" t="s">
        <v>25</v>
      </c>
      <c r="C20" s="24">
        <f>317.58*1.04</f>
        <v>330.28320000000002</v>
      </c>
      <c r="D20" s="20">
        <v>15.2</v>
      </c>
      <c r="E20" s="20">
        <v>15.2</v>
      </c>
      <c r="F20" s="19">
        <f>C20*E20</f>
        <v>5020.3046400000003</v>
      </c>
      <c r="G20" s="19">
        <v>1244.6400000000001</v>
      </c>
      <c r="H20" s="19">
        <v>250</v>
      </c>
      <c r="I20" s="19">
        <f>F20+G20+H20</f>
        <v>6514.9446400000006</v>
      </c>
      <c r="J20" s="26" t="s">
        <v>196</v>
      </c>
      <c r="K20" s="26" t="s">
        <v>23</v>
      </c>
    </row>
    <row r="21" spans="1:11" ht="17.25" x14ac:dyDescent="0.25">
      <c r="A21" s="22">
        <f>A20+1</f>
        <v>9</v>
      </c>
      <c r="B21" s="23" t="s">
        <v>26</v>
      </c>
      <c r="C21" s="24">
        <f>365.6*1.04</f>
        <v>380.22400000000005</v>
      </c>
      <c r="D21" s="20">
        <v>15.2</v>
      </c>
      <c r="E21" s="20">
        <v>15.2</v>
      </c>
      <c r="F21" s="19">
        <f>C21*E21</f>
        <v>5779.4048000000003</v>
      </c>
      <c r="G21" s="19">
        <v>1037.2</v>
      </c>
      <c r="H21" s="19">
        <v>250</v>
      </c>
      <c r="I21" s="19">
        <f>F21+G21+H21</f>
        <v>7066.6048000000001</v>
      </c>
      <c r="J21" s="26" t="s">
        <v>192</v>
      </c>
      <c r="K21" s="26" t="s">
        <v>23</v>
      </c>
    </row>
    <row r="22" spans="1:11" ht="17.25" x14ac:dyDescent="0.3">
      <c r="A22" s="22">
        <f>A21+1</f>
        <v>10</v>
      </c>
      <c r="B22" s="28" t="s">
        <v>27</v>
      </c>
      <c r="C22" s="24">
        <f>262.08*1.04</f>
        <v>272.56319999999999</v>
      </c>
      <c r="D22" s="20">
        <v>15.2</v>
      </c>
      <c r="E22" s="20">
        <v>15.2</v>
      </c>
      <c r="F22" s="19">
        <f>C22*E22</f>
        <v>4142.9606399999993</v>
      </c>
      <c r="G22" s="19"/>
      <c r="H22" s="19"/>
      <c r="I22" s="19">
        <f>F22+G22+H22</f>
        <v>4142.9606399999993</v>
      </c>
      <c r="J22" s="26" t="s">
        <v>197</v>
      </c>
      <c r="K22" s="26" t="s">
        <v>23</v>
      </c>
    </row>
    <row r="23" spans="1:11" ht="17.25" x14ac:dyDescent="0.25">
      <c r="A23" s="22">
        <f>A22+1</f>
        <v>11</v>
      </c>
      <c r="B23" s="29" t="s">
        <v>28</v>
      </c>
      <c r="C23" s="24">
        <f>361</f>
        <v>361</v>
      </c>
      <c r="D23" s="20">
        <v>15.2</v>
      </c>
      <c r="E23" s="20">
        <v>15.2</v>
      </c>
      <c r="F23" s="19">
        <f>C23*E23</f>
        <v>5487.2</v>
      </c>
      <c r="G23" s="19"/>
      <c r="H23" s="19"/>
      <c r="I23" s="19">
        <f>F23+G23+H23</f>
        <v>5487.2</v>
      </c>
      <c r="J23" s="26" t="s">
        <v>192</v>
      </c>
      <c r="K23" s="26" t="s">
        <v>23</v>
      </c>
    </row>
    <row r="24" spans="1:11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  <c r="I24" s="19"/>
    </row>
    <row r="25" spans="1:11" ht="17.25" x14ac:dyDescent="0.25">
      <c r="A25" s="22">
        <f>A23+1</f>
        <v>12</v>
      </c>
      <c r="B25" s="23" t="s">
        <v>30</v>
      </c>
      <c r="C25" s="24">
        <f>402.28*1.04</f>
        <v>418.37119999999999</v>
      </c>
      <c r="D25" s="20">
        <v>15.2</v>
      </c>
      <c r="E25" s="20">
        <v>15.2</v>
      </c>
      <c r="F25" s="19">
        <f>C25*E25</f>
        <v>6359.2422399999996</v>
      </c>
      <c r="G25" s="19">
        <v>1037.2</v>
      </c>
      <c r="H25" s="19">
        <v>250</v>
      </c>
      <c r="I25" s="19">
        <f>F25+G25+H25</f>
        <v>7646.4422399999994</v>
      </c>
      <c r="J25" s="26" t="s">
        <v>192</v>
      </c>
      <c r="K25" s="26" t="s">
        <v>229</v>
      </c>
    </row>
    <row r="26" spans="1:11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  <c r="I26" s="19"/>
    </row>
    <row r="27" spans="1:11" ht="17.25" x14ac:dyDescent="0.25">
      <c r="A27" s="22">
        <f>A25+1</f>
        <v>13</v>
      </c>
      <c r="B27" s="23" t="s">
        <v>32</v>
      </c>
      <c r="C27" s="24">
        <f>400.07*1.04</f>
        <v>416.07280000000003</v>
      </c>
      <c r="D27" s="20">
        <v>15.2</v>
      </c>
      <c r="E27" s="20">
        <v>15.2</v>
      </c>
      <c r="F27" s="19">
        <f>C27*E27</f>
        <v>6324.30656</v>
      </c>
      <c r="G27" s="19">
        <v>1037.2</v>
      </c>
      <c r="H27" s="19"/>
      <c r="I27" s="19">
        <f>F27+G27+H27</f>
        <v>7361.5065599999998</v>
      </c>
      <c r="J27" s="26" t="s">
        <v>198</v>
      </c>
      <c r="K27" s="26" t="s">
        <v>33</v>
      </c>
    </row>
    <row r="28" spans="1:11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  <c r="I28" s="19"/>
    </row>
    <row r="29" spans="1:11" ht="17.25" x14ac:dyDescent="0.25">
      <c r="A29" s="22">
        <f>A27+1</f>
        <v>14</v>
      </c>
      <c r="B29" s="23" t="s">
        <v>34</v>
      </c>
      <c r="C29" s="24">
        <v>440</v>
      </c>
      <c r="D29" s="20">
        <v>15.2</v>
      </c>
      <c r="E29" s="20">
        <v>15.2</v>
      </c>
      <c r="F29" s="19">
        <f t="shared" ref="F29:F35" si="0">C29*E29</f>
        <v>6688</v>
      </c>
      <c r="G29" s="19">
        <v>1037.2</v>
      </c>
      <c r="H29" s="19">
        <v>250</v>
      </c>
      <c r="I29" s="19">
        <f t="shared" ref="I29:I35" si="1">F29+G29+H29</f>
        <v>7975.2</v>
      </c>
      <c r="J29" s="26" t="s">
        <v>198</v>
      </c>
      <c r="K29" s="26" t="s">
        <v>33</v>
      </c>
    </row>
    <row r="30" spans="1:11" ht="17.25" x14ac:dyDescent="0.25">
      <c r="A30" s="22">
        <f t="shared" ref="A30:A35" si="2">A29+1</f>
        <v>15</v>
      </c>
      <c r="B30" s="29" t="s">
        <v>35</v>
      </c>
      <c r="C30" s="24">
        <v>430</v>
      </c>
      <c r="D30" s="20">
        <v>15.2</v>
      </c>
      <c r="E30" s="20">
        <v>15.2</v>
      </c>
      <c r="F30" s="19">
        <f t="shared" si="0"/>
        <v>6536</v>
      </c>
      <c r="G30" s="19"/>
      <c r="H30" s="19"/>
      <c r="I30" s="19">
        <f t="shared" si="1"/>
        <v>6536</v>
      </c>
      <c r="J30" s="26" t="s">
        <v>199</v>
      </c>
      <c r="K30" s="26" t="s">
        <v>33</v>
      </c>
    </row>
    <row r="31" spans="1:11" ht="17.25" x14ac:dyDescent="0.25">
      <c r="A31" s="22">
        <f t="shared" si="2"/>
        <v>16</v>
      </c>
      <c r="B31" s="23" t="s">
        <v>36</v>
      </c>
      <c r="C31" s="24">
        <f>275.05*1.04</f>
        <v>286.05200000000002</v>
      </c>
      <c r="D31" s="20">
        <v>15.2</v>
      </c>
      <c r="E31" s="20">
        <v>15.2</v>
      </c>
      <c r="F31" s="19">
        <f t="shared" si="0"/>
        <v>4347.9903999999997</v>
      </c>
      <c r="G31" s="19">
        <v>829.76</v>
      </c>
      <c r="H31" s="19">
        <v>250</v>
      </c>
      <c r="I31" s="19">
        <f t="shared" si="1"/>
        <v>5427.7503999999999</v>
      </c>
      <c r="J31" s="26" t="s">
        <v>196</v>
      </c>
      <c r="K31" s="26" t="s">
        <v>33</v>
      </c>
    </row>
    <row r="32" spans="1:11" ht="17.25" x14ac:dyDescent="0.25">
      <c r="A32" s="22">
        <f t="shared" si="2"/>
        <v>17</v>
      </c>
      <c r="B32" s="23" t="s">
        <v>37</v>
      </c>
      <c r="C32" s="24">
        <f>400.07*1.04</f>
        <v>416.07280000000003</v>
      </c>
      <c r="D32" s="20">
        <v>15.2</v>
      </c>
      <c r="E32" s="20">
        <v>15.2</v>
      </c>
      <c r="F32" s="19">
        <f t="shared" si="0"/>
        <v>6324.30656</v>
      </c>
      <c r="G32" s="19">
        <v>1037.2</v>
      </c>
      <c r="H32" s="19">
        <v>250</v>
      </c>
      <c r="I32" s="19">
        <f t="shared" si="1"/>
        <v>7611.5065599999998</v>
      </c>
      <c r="J32" s="26" t="s">
        <v>198</v>
      </c>
      <c r="K32" s="26" t="s">
        <v>33</v>
      </c>
    </row>
    <row r="33" spans="1:11" ht="17.25" x14ac:dyDescent="0.25">
      <c r="A33" s="22">
        <f t="shared" si="2"/>
        <v>18</v>
      </c>
      <c r="B33" s="23" t="s">
        <v>38</v>
      </c>
      <c r="C33" s="24">
        <f>400.07*1.04</f>
        <v>416.07280000000003</v>
      </c>
      <c r="D33" s="20">
        <v>15.2</v>
      </c>
      <c r="E33" s="20">
        <v>15.2</v>
      </c>
      <c r="F33" s="19">
        <f t="shared" si="0"/>
        <v>6324.30656</v>
      </c>
      <c r="G33" s="19">
        <v>829.76</v>
      </c>
      <c r="H33" s="19">
        <v>250</v>
      </c>
      <c r="I33" s="19">
        <f t="shared" si="1"/>
        <v>7404.0665600000002</v>
      </c>
      <c r="J33" s="26" t="s">
        <v>198</v>
      </c>
      <c r="K33" s="26" t="s">
        <v>33</v>
      </c>
    </row>
    <row r="34" spans="1:11" ht="17.25" x14ac:dyDescent="0.25">
      <c r="A34" s="22">
        <f t="shared" si="2"/>
        <v>19</v>
      </c>
      <c r="B34" s="23" t="s">
        <v>39</v>
      </c>
      <c r="C34" s="24">
        <f>400.07*1.04</f>
        <v>416.07280000000003</v>
      </c>
      <c r="D34" s="20">
        <v>15.2</v>
      </c>
      <c r="E34" s="20">
        <v>15.2</v>
      </c>
      <c r="F34" s="19">
        <f t="shared" si="0"/>
        <v>6324.30656</v>
      </c>
      <c r="G34" s="19">
        <v>829.76</v>
      </c>
      <c r="H34" s="19">
        <v>250</v>
      </c>
      <c r="I34" s="19">
        <f t="shared" si="1"/>
        <v>7404.0665600000002</v>
      </c>
      <c r="J34" s="26" t="s">
        <v>198</v>
      </c>
      <c r="K34" s="26" t="s">
        <v>33</v>
      </c>
    </row>
    <row r="35" spans="1:11" ht="17.25" x14ac:dyDescent="0.25">
      <c r="A35" s="22">
        <f t="shared" si="2"/>
        <v>20</v>
      </c>
      <c r="B35" s="23" t="s">
        <v>40</v>
      </c>
      <c r="C35" s="24">
        <f>309.56*1.04</f>
        <v>321.94240000000002</v>
      </c>
      <c r="D35" s="20">
        <v>15.2</v>
      </c>
      <c r="E35" s="20">
        <v>15.2</v>
      </c>
      <c r="F35" s="19">
        <f t="shared" si="0"/>
        <v>4893.52448</v>
      </c>
      <c r="G35" s="19"/>
      <c r="H35" s="19">
        <v>250</v>
      </c>
      <c r="I35" s="19">
        <f t="shared" si="1"/>
        <v>5143.52448</v>
      </c>
      <c r="J35" s="26" t="s">
        <v>199</v>
      </c>
      <c r="K35" s="26" t="s">
        <v>230</v>
      </c>
    </row>
    <row r="36" spans="1:11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  <c r="I36" s="19"/>
    </row>
    <row r="37" spans="1:11" ht="17.25" x14ac:dyDescent="0.25">
      <c r="A37" s="22">
        <f>A35+1</f>
        <v>21</v>
      </c>
      <c r="B37" s="29" t="s">
        <v>42</v>
      </c>
      <c r="C37" s="24">
        <v>410</v>
      </c>
      <c r="D37" s="20">
        <v>15.2</v>
      </c>
      <c r="E37" s="20">
        <v>15.2</v>
      </c>
      <c r="F37" s="19">
        <f>C37*E37</f>
        <v>6232</v>
      </c>
      <c r="G37" s="19">
        <v>622.32000000000005</v>
      </c>
      <c r="H37" s="19">
        <v>250</v>
      </c>
      <c r="I37" s="19">
        <f>F37+G37+H37</f>
        <v>7104.32</v>
      </c>
      <c r="J37" s="26" t="s">
        <v>194</v>
      </c>
      <c r="K37" s="26" t="s">
        <v>41</v>
      </c>
    </row>
    <row r="38" spans="1:11" ht="17.25" x14ac:dyDescent="0.25">
      <c r="A38" s="22">
        <f>A37+1</f>
        <v>22</v>
      </c>
      <c r="B38" s="23" t="s">
        <v>43</v>
      </c>
      <c r="C38" s="24">
        <f>395.3*1.04</f>
        <v>411.11200000000002</v>
      </c>
      <c r="D38" s="20">
        <v>15.2</v>
      </c>
      <c r="E38" s="20">
        <v>15.2</v>
      </c>
      <c r="F38" s="19">
        <f>C38*E38</f>
        <v>6248.9023999999999</v>
      </c>
      <c r="G38" s="19">
        <v>1244.6400000000001</v>
      </c>
      <c r="H38" s="19"/>
      <c r="I38" s="19">
        <f>F38+G38+H38</f>
        <v>7493.5424000000003</v>
      </c>
      <c r="J38" s="26" t="s">
        <v>200</v>
      </c>
      <c r="K38" s="26" t="s">
        <v>41</v>
      </c>
    </row>
    <row r="39" spans="1:11" ht="17.25" x14ac:dyDescent="0.25">
      <c r="A39" s="22">
        <f>A38+1</f>
        <v>23</v>
      </c>
      <c r="B39" s="30" t="s">
        <v>44</v>
      </c>
      <c r="C39" s="24">
        <f>318.84*1.04</f>
        <v>331.59359999999998</v>
      </c>
      <c r="D39" s="22">
        <v>15.2</v>
      </c>
      <c r="E39" s="20">
        <v>15.2</v>
      </c>
      <c r="F39" s="19">
        <f>C39*E39</f>
        <v>5040.2227199999998</v>
      </c>
      <c r="G39" s="19"/>
      <c r="H39" s="19"/>
      <c r="I39" s="19">
        <f>F39+G39+H39</f>
        <v>5040.2227199999998</v>
      </c>
      <c r="J39" s="26" t="s">
        <v>192</v>
      </c>
      <c r="K39" s="26" t="s">
        <v>41</v>
      </c>
    </row>
    <row r="40" spans="1:11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  <c r="I40" s="19"/>
    </row>
    <row r="41" spans="1:11" ht="17.25" x14ac:dyDescent="0.25">
      <c r="A41" s="22">
        <f>A39+1</f>
        <v>24</v>
      </c>
      <c r="B41" s="31" t="s">
        <v>46</v>
      </c>
      <c r="C41" s="24">
        <v>410</v>
      </c>
      <c r="D41" s="20">
        <v>15.2</v>
      </c>
      <c r="E41" s="20">
        <v>15.2</v>
      </c>
      <c r="F41" s="19">
        <f>C41*E41</f>
        <v>6232</v>
      </c>
      <c r="G41" s="32"/>
      <c r="H41" s="32">
        <v>250</v>
      </c>
      <c r="I41" s="19">
        <f>F41+G41+H41</f>
        <v>6482</v>
      </c>
      <c r="J41" s="26" t="s">
        <v>194</v>
      </c>
      <c r="K41" s="26" t="s">
        <v>45</v>
      </c>
    </row>
    <row r="42" spans="1:11" ht="17.25" x14ac:dyDescent="0.25">
      <c r="A42" s="22">
        <f>A41+1</f>
        <v>25</v>
      </c>
      <c r="B42" s="23" t="s">
        <v>47</v>
      </c>
      <c r="C42" s="24">
        <f>400.07*1.04</f>
        <v>416.07280000000003</v>
      </c>
      <c r="D42" s="20">
        <v>15.2</v>
      </c>
      <c r="E42" s="20">
        <v>15.2</v>
      </c>
      <c r="F42" s="19">
        <f>C42*E42</f>
        <v>6324.30656</v>
      </c>
      <c r="G42" s="32">
        <v>1037.2</v>
      </c>
      <c r="H42" s="32">
        <v>250</v>
      </c>
      <c r="I42" s="19">
        <f>F42+G42+H42</f>
        <v>7611.5065599999998</v>
      </c>
      <c r="J42" s="26" t="s">
        <v>201</v>
      </c>
      <c r="K42" s="26" t="s">
        <v>45</v>
      </c>
    </row>
    <row r="43" spans="1:11" ht="17.25" x14ac:dyDescent="0.25">
      <c r="A43" s="22">
        <f>A42+1</f>
        <v>26</v>
      </c>
      <c r="B43" s="23" t="s">
        <v>48</v>
      </c>
      <c r="C43" s="24">
        <f>400</f>
        <v>400</v>
      </c>
      <c r="D43" s="20">
        <v>15.2</v>
      </c>
      <c r="E43" s="20">
        <v>15.2</v>
      </c>
      <c r="F43" s="19">
        <f>C43*E43</f>
        <v>6080</v>
      </c>
      <c r="G43" s="32">
        <v>622.32000000000005</v>
      </c>
      <c r="H43" s="32">
        <v>250</v>
      </c>
      <c r="I43" s="19">
        <f>F43+G43+H43</f>
        <v>6952.32</v>
      </c>
      <c r="J43" s="26" t="s">
        <v>201</v>
      </c>
      <c r="K43" s="26" t="s">
        <v>45</v>
      </c>
    </row>
    <row r="44" spans="1:11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  <c r="I44" s="19"/>
    </row>
    <row r="45" spans="1:11" ht="17.25" x14ac:dyDescent="0.25">
      <c r="A45" s="22">
        <f>A43+1</f>
        <v>27</v>
      </c>
      <c r="B45" s="23" t="s">
        <v>50</v>
      </c>
      <c r="C45" s="24">
        <f>410</f>
        <v>410</v>
      </c>
      <c r="D45" s="20">
        <v>15.2</v>
      </c>
      <c r="E45" s="20">
        <v>15.2</v>
      </c>
      <c r="F45" s="19">
        <f>C45*E45</f>
        <v>6232</v>
      </c>
      <c r="G45" s="19"/>
      <c r="H45" s="19">
        <v>250</v>
      </c>
      <c r="I45" s="19">
        <f>F45+G45+H45</f>
        <v>6482</v>
      </c>
      <c r="J45" s="26" t="s">
        <v>195</v>
      </c>
      <c r="K45" s="26" t="s">
        <v>49</v>
      </c>
    </row>
    <row r="46" spans="1:11" ht="47.25" x14ac:dyDescent="0.25">
      <c r="A46" s="22">
        <f>A45+1</f>
        <v>28</v>
      </c>
      <c r="B46" s="23" t="s">
        <v>51</v>
      </c>
      <c r="C46" s="24">
        <f>345.39*1.04</f>
        <v>359.2056</v>
      </c>
      <c r="D46" s="20">
        <v>15.2</v>
      </c>
      <c r="E46" s="20">
        <v>15.2</v>
      </c>
      <c r="F46" s="19">
        <f>C46*E46</f>
        <v>5459.9251199999999</v>
      </c>
      <c r="G46" s="19">
        <v>1244.6400000000001</v>
      </c>
      <c r="H46" s="19">
        <v>250</v>
      </c>
      <c r="I46" s="19">
        <f>F46+G46+H46</f>
        <v>6954.5651200000002</v>
      </c>
      <c r="J46" s="46" t="s">
        <v>202</v>
      </c>
      <c r="K46" s="26" t="s">
        <v>49</v>
      </c>
    </row>
    <row r="47" spans="1:11" ht="47.25" x14ac:dyDescent="0.25">
      <c r="A47" s="22">
        <f>A46+1</f>
        <v>29</v>
      </c>
      <c r="B47" s="23" t="s">
        <v>52</v>
      </c>
      <c r="C47" s="24">
        <f>345.39*1.04</f>
        <v>359.2056</v>
      </c>
      <c r="D47" s="20">
        <v>15.2</v>
      </c>
      <c r="E47" s="20">
        <v>15.2</v>
      </c>
      <c r="F47" s="19">
        <f>C47*E47</f>
        <v>5459.9251199999999</v>
      </c>
      <c r="G47" s="19">
        <v>1037.2</v>
      </c>
      <c r="H47" s="19">
        <v>250</v>
      </c>
      <c r="I47" s="19">
        <f>F47+G47+H47</f>
        <v>6747.1251199999997</v>
      </c>
      <c r="J47" s="46" t="s">
        <v>203</v>
      </c>
      <c r="K47" s="26" t="s">
        <v>49</v>
      </c>
    </row>
    <row r="48" spans="1:11" ht="47.25" x14ac:dyDescent="0.25">
      <c r="A48" s="22">
        <f>A47+1</f>
        <v>30</v>
      </c>
      <c r="B48" s="23" t="s">
        <v>53</v>
      </c>
      <c r="C48" s="24">
        <f>316.18*1.04</f>
        <v>328.8272</v>
      </c>
      <c r="D48" s="20">
        <v>15.2</v>
      </c>
      <c r="E48" s="20">
        <v>15.2</v>
      </c>
      <c r="F48" s="19">
        <f>C48*E48</f>
        <v>4998.1734399999996</v>
      </c>
      <c r="G48" s="19">
        <v>1037.2</v>
      </c>
      <c r="H48" s="19">
        <v>250</v>
      </c>
      <c r="I48" s="19">
        <f>F48+G48+H48</f>
        <v>6285.3734399999994</v>
      </c>
      <c r="J48" s="46" t="s">
        <v>204</v>
      </c>
      <c r="K48" s="26" t="s">
        <v>49</v>
      </c>
    </row>
    <row r="49" spans="1:11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19"/>
      <c r="J49" s="46"/>
    </row>
    <row r="50" spans="1:11" ht="17.25" x14ac:dyDescent="0.25">
      <c r="A50" s="22">
        <f>A48+1</f>
        <v>31</v>
      </c>
      <c r="B50" s="23" t="s">
        <v>55</v>
      </c>
      <c r="C50" s="24">
        <f>388</f>
        <v>388</v>
      </c>
      <c r="D50" s="20">
        <v>15.2</v>
      </c>
      <c r="E50" s="20">
        <v>15.2</v>
      </c>
      <c r="F50" s="19">
        <f t="shared" ref="F50:F56" si="3">C50*E50</f>
        <v>5897.5999999999995</v>
      </c>
      <c r="G50" s="19"/>
      <c r="H50" s="19">
        <v>250</v>
      </c>
      <c r="I50" s="19">
        <f t="shared" ref="I50:I56" si="4">F50+G50+H50</f>
        <v>6147.5999999999995</v>
      </c>
      <c r="J50" s="26" t="s">
        <v>194</v>
      </c>
      <c r="K50" s="26" t="s">
        <v>54</v>
      </c>
    </row>
    <row r="51" spans="1:11" ht="17.25" x14ac:dyDescent="0.25">
      <c r="A51" s="22">
        <f t="shared" ref="A51:A56" si="5">A50+1</f>
        <v>32</v>
      </c>
      <c r="B51" s="23" t="s">
        <v>56</v>
      </c>
      <c r="C51" s="24">
        <f>402.27*1.04</f>
        <v>418.36079999999998</v>
      </c>
      <c r="D51" s="20">
        <v>15.2</v>
      </c>
      <c r="E51" s="20">
        <v>15.2</v>
      </c>
      <c r="F51" s="19">
        <f t="shared" si="3"/>
        <v>6359.0841599999994</v>
      </c>
      <c r="G51" s="19">
        <v>1037.2</v>
      </c>
      <c r="H51" s="19"/>
      <c r="I51" s="19">
        <f t="shared" si="4"/>
        <v>7396.2841599999992</v>
      </c>
      <c r="J51" s="26" t="s">
        <v>192</v>
      </c>
      <c r="K51" s="26" t="s">
        <v>54</v>
      </c>
    </row>
    <row r="52" spans="1:11" ht="17.25" x14ac:dyDescent="0.25">
      <c r="A52" s="22">
        <f t="shared" si="5"/>
        <v>33</v>
      </c>
      <c r="B52" s="23" t="s">
        <v>57</v>
      </c>
      <c r="C52" s="24">
        <f>130.89*1.04</f>
        <v>136.12559999999999</v>
      </c>
      <c r="D52" s="20">
        <v>0</v>
      </c>
      <c r="E52" s="20">
        <v>0</v>
      </c>
      <c r="F52" s="19">
        <f t="shared" si="3"/>
        <v>0</v>
      </c>
      <c r="G52" s="19"/>
      <c r="H52" s="19"/>
      <c r="I52" s="19">
        <f t="shared" si="4"/>
        <v>0</v>
      </c>
      <c r="J52" s="26" t="s">
        <v>205</v>
      </c>
      <c r="K52" s="26" t="s">
        <v>54</v>
      </c>
    </row>
    <row r="53" spans="1:11" ht="17.25" x14ac:dyDescent="0.25">
      <c r="A53" s="22">
        <f t="shared" si="5"/>
        <v>34</v>
      </c>
      <c r="B53" s="23" t="s">
        <v>58</v>
      </c>
      <c r="C53" s="24">
        <f>128.83*1.04</f>
        <v>133.98320000000001</v>
      </c>
      <c r="D53" s="20">
        <v>15.2</v>
      </c>
      <c r="E53" s="20">
        <v>15.2</v>
      </c>
      <c r="F53" s="19">
        <f t="shared" si="3"/>
        <v>2036.5446400000001</v>
      </c>
      <c r="G53" s="19">
        <v>1037.2</v>
      </c>
      <c r="H53" s="19">
        <v>250</v>
      </c>
      <c r="I53" s="19">
        <f t="shared" si="4"/>
        <v>3323.7446399999999</v>
      </c>
      <c r="J53" s="26" t="s">
        <v>205</v>
      </c>
      <c r="K53" s="26" t="s">
        <v>54</v>
      </c>
    </row>
    <row r="54" spans="1:11" ht="17.25" x14ac:dyDescent="0.25">
      <c r="A54" s="22">
        <f t="shared" si="5"/>
        <v>35</v>
      </c>
      <c r="B54" s="23" t="s">
        <v>59</v>
      </c>
      <c r="C54" s="24">
        <f>95.28*1.04</f>
        <v>99.091200000000001</v>
      </c>
      <c r="D54" s="20">
        <v>15.2</v>
      </c>
      <c r="E54" s="20">
        <v>15.2</v>
      </c>
      <c r="F54" s="19">
        <f t="shared" si="3"/>
        <v>1506.18624</v>
      </c>
      <c r="G54" s="19">
        <v>1037.2</v>
      </c>
      <c r="H54" s="19">
        <v>250</v>
      </c>
      <c r="I54" s="19">
        <f t="shared" si="4"/>
        <v>2793.3862399999998</v>
      </c>
      <c r="J54" s="26" t="s">
        <v>206</v>
      </c>
      <c r="K54" s="26" t="s">
        <v>54</v>
      </c>
    </row>
    <row r="55" spans="1:11" ht="17.25" x14ac:dyDescent="0.25">
      <c r="A55" s="22">
        <f t="shared" si="5"/>
        <v>36</v>
      </c>
      <c r="B55" s="23" t="s">
        <v>60</v>
      </c>
      <c r="C55" s="24">
        <f>237.61*1.04</f>
        <v>247.11440000000002</v>
      </c>
      <c r="D55" s="20">
        <v>15.2</v>
      </c>
      <c r="E55" s="20">
        <v>0</v>
      </c>
      <c r="F55" s="19">
        <f t="shared" si="3"/>
        <v>0</v>
      </c>
      <c r="G55" s="19"/>
      <c r="H55" s="19"/>
      <c r="I55" s="19">
        <f t="shared" si="4"/>
        <v>0</v>
      </c>
      <c r="J55" s="26" t="s">
        <v>207</v>
      </c>
      <c r="K55" s="26" t="s">
        <v>54</v>
      </c>
    </row>
    <row r="56" spans="1:11" ht="17.25" x14ac:dyDescent="0.25">
      <c r="A56" s="22">
        <f t="shared" si="5"/>
        <v>37</v>
      </c>
      <c r="B56" s="23" t="s">
        <v>175</v>
      </c>
      <c r="C56" s="24">
        <v>136.12</v>
      </c>
      <c r="D56" s="20">
        <v>15.2</v>
      </c>
      <c r="E56" s="20">
        <v>15.2</v>
      </c>
      <c r="F56" s="19">
        <f t="shared" si="3"/>
        <v>2069.0239999999999</v>
      </c>
      <c r="G56" s="19"/>
      <c r="H56" s="19">
        <v>250</v>
      </c>
      <c r="I56" s="19">
        <f t="shared" si="4"/>
        <v>2319.0239999999999</v>
      </c>
      <c r="J56" s="26" t="s">
        <v>206</v>
      </c>
      <c r="K56" s="26" t="s">
        <v>54</v>
      </c>
    </row>
    <row r="57" spans="1:11" ht="17.25" x14ac:dyDescent="0.25">
      <c r="A57" s="22"/>
      <c r="B57" s="17" t="s">
        <v>61</v>
      </c>
      <c r="C57" s="24"/>
      <c r="D57" s="20"/>
      <c r="E57" s="20"/>
      <c r="F57" s="19"/>
      <c r="G57" s="19"/>
      <c r="H57" s="19"/>
      <c r="I57" s="19"/>
    </row>
    <row r="58" spans="1:11" ht="17.25" x14ac:dyDescent="0.25">
      <c r="A58" s="22">
        <f>A56+1</f>
        <v>38</v>
      </c>
      <c r="B58" s="23" t="s">
        <v>63</v>
      </c>
      <c r="C58" s="24">
        <f>336.47*1.04</f>
        <v>349.92880000000002</v>
      </c>
      <c r="D58" s="20">
        <v>15.2</v>
      </c>
      <c r="E58" s="20">
        <v>15.2</v>
      </c>
      <c r="F58" s="19">
        <f t="shared" ref="F58:F70" si="6">C58*E58</f>
        <v>5318.9177600000003</v>
      </c>
      <c r="G58" s="19">
        <v>1244.6400000000001</v>
      </c>
      <c r="H58" s="19">
        <v>250</v>
      </c>
      <c r="I58" s="19">
        <f t="shared" ref="I58:I70" si="7">F58+G58+H58</f>
        <v>6813.5577600000006</v>
      </c>
      <c r="J58" s="26" t="s">
        <v>194</v>
      </c>
      <c r="K58" s="26" t="s">
        <v>61</v>
      </c>
    </row>
    <row r="59" spans="1:11" ht="17.25" x14ac:dyDescent="0.25">
      <c r="A59" s="22">
        <f t="shared" ref="A59:A70" si="8">A58+1</f>
        <v>39</v>
      </c>
      <c r="B59" s="23" t="s">
        <v>64</v>
      </c>
      <c r="C59" s="24">
        <f>360.84*1.04</f>
        <v>375.27359999999999</v>
      </c>
      <c r="D59" s="20">
        <v>15.2</v>
      </c>
      <c r="E59" s="20">
        <v>15.2</v>
      </c>
      <c r="F59" s="19">
        <f t="shared" si="6"/>
        <v>5704.1587199999994</v>
      </c>
      <c r="G59" s="19"/>
      <c r="H59" s="19"/>
      <c r="I59" s="19">
        <f t="shared" si="7"/>
        <v>5704.1587199999994</v>
      </c>
      <c r="J59" s="26" t="s">
        <v>192</v>
      </c>
      <c r="K59" s="26" t="s">
        <v>61</v>
      </c>
    </row>
    <row r="60" spans="1:11" ht="17.25" x14ac:dyDescent="0.25">
      <c r="A60" s="22">
        <f t="shared" si="8"/>
        <v>40</v>
      </c>
      <c r="B60" s="23" t="s">
        <v>65</v>
      </c>
      <c r="C60" s="24">
        <v>410</v>
      </c>
      <c r="D60" s="20">
        <v>15.2</v>
      </c>
      <c r="E60" s="20">
        <v>15.2</v>
      </c>
      <c r="F60" s="19">
        <f t="shared" si="6"/>
        <v>6232</v>
      </c>
      <c r="G60" s="19">
        <v>1037.2</v>
      </c>
      <c r="H60" s="19"/>
      <c r="I60" s="19">
        <f t="shared" si="7"/>
        <v>7269.2</v>
      </c>
      <c r="J60" s="26" t="s">
        <v>192</v>
      </c>
      <c r="K60" s="26" t="s">
        <v>61</v>
      </c>
    </row>
    <row r="61" spans="1:11" ht="17.25" x14ac:dyDescent="0.25">
      <c r="A61" s="22">
        <f t="shared" si="8"/>
        <v>41</v>
      </c>
      <c r="B61" s="23" t="s">
        <v>66</v>
      </c>
      <c r="C61" s="24">
        <f>379.27*1.04</f>
        <v>394.44079999999997</v>
      </c>
      <c r="D61" s="20">
        <v>15.2</v>
      </c>
      <c r="E61" s="20">
        <v>15.2</v>
      </c>
      <c r="F61" s="19">
        <f t="shared" si="6"/>
        <v>5995.5001599999996</v>
      </c>
      <c r="G61" s="19"/>
      <c r="H61" s="19"/>
      <c r="I61" s="19">
        <f t="shared" si="7"/>
        <v>5995.5001599999996</v>
      </c>
      <c r="J61" s="26" t="s">
        <v>192</v>
      </c>
      <c r="K61" s="26" t="s">
        <v>61</v>
      </c>
    </row>
    <row r="62" spans="1:11" ht="17.25" x14ac:dyDescent="0.25">
      <c r="A62" s="22">
        <f t="shared" si="8"/>
        <v>42</v>
      </c>
      <c r="B62" s="23" t="s">
        <v>67</v>
      </c>
      <c r="C62" s="24">
        <f>371</f>
        <v>371</v>
      </c>
      <c r="D62" s="20">
        <v>15.2</v>
      </c>
      <c r="E62" s="20">
        <v>15.2</v>
      </c>
      <c r="F62" s="19">
        <f t="shared" si="6"/>
        <v>5639.2</v>
      </c>
      <c r="G62" s="19"/>
      <c r="H62" s="19">
        <v>250</v>
      </c>
      <c r="I62" s="19">
        <f t="shared" si="7"/>
        <v>5889.2</v>
      </c>
      <c r="J62" s="26" t="s">
        <v>192</v>
      </c>
      <c r="K62" s="26" t="s">
        <v>61</v>
      </c>
    </row>
    <row r="63" spans="1:11" ht="17.25" x14ac:dyDescent="0.25">
      <c r="A63" s="22">
        <f t="shared" si="8"/>
        <v>43</v>
      </c>
      <c r="B63" s="23" t="s">
        <v>68</v>
      </c>
      <c r="C63" s="24">
        <f>251.87*1.04</f>
        <v>261.94479999999999</v>
      </c>
      <c r="D63" s="20">
        <v>15.2</v>
      </c>
      <c r="E63" s="20">
        <v>15.2</v>
      </c>
      <c r="F63" s="19">
        <f t="shared" si="6"/>
        <v>3981.5609599999998</v>
      </c>
      <c r="G63" s="19">
        <v>1659.52</v>
      </c>
      <c r="H63" s="19">
        <v>250</v>
      </c>
      <c r="I63" s="19">
        <f t="shared" si="7"/>
        <v>5891.0809599999993</v>
      </c>
      <c r="J63" s="26" t="s">
        <v>208</v>
      </c>
      <c r="K63" s="26" t="s">
        <v>61</v>
      </c>
    </row>
    <row r="64" spans="1:11" ht="17.25" x14ac:dyDescent="0.25">
      <c r="A64" s="22">
        <f t="shared" si="8"/>
        <v>44</v>
      </c>
      <c r="B64" s="23" t="s">
        <v>69</v>
      </c>
      <c r="C64" s="24">
        <f>251.87*1.04</f>
        <v>261.94479999999999</v>
      </c>
      <c r="D64" s="20">
        <v>15.2</v>
      </c>
      <c r="E64" s="20">
        <v>15.2</v>
      </c>
      <c r="F64" s="19">
        <f t="shared" si="6"/>
        <v>3981.5609599999998</v>
      </c>
      <c r="G64" s="19">
        <v>1244.6400000000001</v>
      </c>
      <c r="H64" s="19">
        <v>250</v>
      </c>
      <c r="I64" s="19">
        <f t="shared" si="7"/>
        <v>5476.2009600000001</v>
      </c>
      <c r="J64" s="26" t="s">
        <v>208</v>
      </c>
      <c r="K64" s="26" t="s">
        <v>61</v>
      </c>
    </row>
    <row r="65" spans="1:11" ht="17.25" x14ac:dyDescent="0.25">
      <c r="A65" s="22">
        <f t="shared" si="8"/>
        <v>45</v>
      </c>
      <c r="B65" s="23" t="s">
        <v>70</v>
      </c>
      <c r="C65" s="24">
        <f>251.87*1.04</f>
        <v>261.94479999999999</v>
      </c>
      <c r="D65" s="20">
        <v>15.2</v>
      </c>
      <c r="E65" s="20">
        <v>15.2</v>
      </c>
      <c r="F65" s="19">
        <f t="shared" si="6"/>
        <v>3981.5609599999998</v>
      </c>
      <c r="G65" s="19">
        <v>1244.6400000000001</v>
      </c>
      <c r="H65" s="19">
        <v>250</v>
      </c>
      <c r="I65" s="19">
        <f t="shared" si="7"/>
        <v>5476.2009600000001</v>
      </c>
      <c r="J65" s="26" t="s">
        <v>208</v>
      </c>
      <c r="K65" s="26" t="s">
        <v>61</v>
      </c>
    </row>
    <row r="66" spans="1:11" ht="17.25" x14ac:dyDescent="0.25">
      <c r="A66" s="22">
        <f t="shared" si="8"/>
        <v>46</v>
      </c>
      <c r="B66" s="23" t="s">
        <v>71</v>
      </c>
      <c r="C66" s="24">
        <f>251.87*1.04</f>
        <v>261.94479999999999</v>
      </c>
      <c r="D66" s="20">
        <v>15.2</v>
      </c>
      <c r="E66" s="20">
        <v>15.2</v>
      </c>
      <c r="F66" s="19">
        <f t="shared" si="6"/>
        <v>3981.5609599999998</v>
      </c>
      <c r="G66" s="19">
        <v>1244.6400000000001</v>
      </c>
      <c r="H66" s="19">
        <v>250</v>
      </c>
      <c r="I66" s="19">
        <f t="shared" si="7"/>
        <v>5476.2009600000001</v>
      </c>
      <c r="J66" s="26" t="s">
        <v>208</v>
      </c>
      <c r="K66" s="26" t="s">
        <v>61</v>
      </c>
    </row>
    <row r="67" spans="1:11" ht="17.25" x14ac:dyDescent="0.25">
      <c r="A67" s="22">
        <f t="shared" si="8"/>
        <v>47</v>
      </c>
      <c r="B67" s="23" t="s">
        <v>72</v>
      </c>
      <c r="C67" s="24">
        <f>319.39*1.04</f>
        <v>332.16559999999998</v>
      </c>
      <c r="D67" s="20">
        <v>15.2</v>
      </c>
      <c r="E67" s="20">
        <v>15.2</v>
      </c>
      <c r="F67" s="19">
        <f t="shared" si="6"/>
        <v>5048.9171199999992</v>
      </c>
      <c r="G67" s="19">
        <v>1037.2</v>
      </c>
      <c r="H67" s="19">
        <v>250</v>
      </c>
      <c r="I67" s="19">
        <f t="shared" si="7"/>
        <v>6336.117119999999</v>
      </c>
      <c r="J67" s="26" t="s">
        <v>193</v>
      </c>
      <c r="K67" s="26" t="s">
        <v>61</v>
      </c>
    </row>
    <row r="68" spans="1:11" ht="17.25" x14ac:dyDescent="0.25">
      <c r="A68" s="22">
        <f t="shared" si="8"/>
        <v>48</v>
      </c>
      <c r="B68" s="30" t="s">
        <v>73</v>
      </c>
      <c r="C68" s="24">
        <f>319.39*1.04</f>
        <v>332.16559999999998</v>
      </c>
      <c r="D68" s="20">
        <v>15.2</v>
      </c>
      <c r="E68" s="20">
        <v>15.2</v>
      </c>
      <c r="F68" s="19">
        <f t="shared" si="6"/>
        <v>5048.9171199999992</v>
      </c>
      <c r="G68" s="19"/>
      <c r="H68" s="19"/>
      <c r="I68" s="19">
        <f t="shared" si="7"/>
        <v>5048.9171199999992</v>
      </c>
      <c r="J68" s="26" t="s">
        <v>209</v>
      </c>
      <c r="K68" s="26" t="s">
        <v>61</v>
      </c>
    </row>
    <row r="69" spans="1:11" ht="17.25" x14ac:dyDescent="0.25">
      <c r="A69" s="22">
        <f t="shared" si="8"/>
        <v>49</v>
      </c>
      <c r="B69" s="23" t="s">
        <v>74</v>
      </c>
      <c r="C69" s="24">
        <f>319.39*1.04</f>
        <v>332.16559999999998</v>
      </c>
      <c r="D69" s="20">
        <v>15.2</v>
      </c>
      <c r="E69" s="20">
        <v>15.2</v>
      </c>
      <c r="F69" s="19">
        <f t="shared" si="6"/>
        <v>5048.9171199999992</v>
      </c>
      <c r="G69" s="19">
        <v>829.76</v>
      </c>
      <c r="H69" s="19">
        <v>250</v>
      </c>
      <c r="I69" s="19">
        <f t="shared" si="7"/>
        <v>6128.6771199999994</v>
      </c>
      <c r="J69" s="26" t="s">
        <v>193</v>
      </c>
      <c r="K69" s="26" t="s">
        <v>61</v>
      </c>
    </row>
    <row r="70" spans="1:11" ht="17.25" x14ac:dyDescent="0.25">
      <c r="A70" s="22">
        <f t="shared" si="8"/>
        <v>50</v>
      </c>
      <c r="B70" s="23" t="s">
        <v>75</v>
      </c>
      <c r="C70" s="24">
        <v>207.44</v>
      </c>
      <c r="D70" s="20">
        <v>15.2</v>
      </c>
      <c r="E70" s="20">
        <v>15.2</v>
      </c>
      <c r="F70" s="19">
        <f t="shared" si="6"/>
        <v>3153.0879999999997</v>
      </c>
      <c r="G70" s="19">
        <v>622.32000000000005</v>
      </c>
      <c r="H70" s="19"/>
      <c r="I70" s="19">
        <f t="shared" si="7"/>
        <v>3775.4079999999999</v>
      </c>
      <c r="J70" s="26" t="s">
        <v>219</v>
      </c>
      <c r="K70" s="26" t="s">
        <v>61</v>
      </c>
    </row>
    <row r="71" spans="1:11" ht="17.25" x14ac:dyDescent="0.25">
      <c r="A71" s="22"/>
      <c r="B71" s="17" t="s">
        <v>76</v>
      </c>
      <c r="C71" s="24"/>
      <c r="D71" s="20"/>
      <c r="E71" s="20"/>
      <c r="F71" s="19"/>
      <c r="G71" s="19"/>
      <c r="H71" s="19"/>
      <c r="I71" s="19"/>
    </row>
    <row r="72" spans="1:11" ht="17.25" x14ac:dyDescent="0.25">
      <c r="A72" s="22">
        <f>A70+1</f>
        <v>51</v>
      </c>
      <c r="B72" s="23" t="s">
        <v>77</v>
      </c>
      <c r="C72" s="24">
        <f>261.98*1.04</f>
        <v>272.45920000000001</v>
      </c>
      <c r="D72" s="20">
        <v>15.2</v>
      </c>
      <c r="E72" s="20">
        <v>15.2</v>
      </c>
      <c r="F72" s="19">
        <f t="shared" ref="F72:F78" si="9">C72*E72</f>
        <v>4141.3798399999996</v>
      </c>
      <c r="G72" s="19">
        <v>1452.08</v>
      </c>
      <c r="H72" s="19">
        <v>250</v>
      </c>
      <c r="I72" s="19">
        <f t="shared" ref="I72:I78" si="10">F72+G72+H72</f>
        <v>5843.4598399999995</v>
      </c>
      <c r="J72" s="26" t="s">
        <v>208</v>
      </c>
      <c r="K72" s="26" t="s">
        <v>76</v>
      </c>
    </row>
    <row r="73" spans="1:11" ht="17.25" x14ac:dyDescent="0.25">
      <c r="A73" s="22">
        <f t="shared" ref="A73:A78" si="11">A72+1</f>
        <v>52</v>
      </c>
      <c r="B73" s="23" t="s">
        <v>78</v>
      </c>
      <c r="C73" s="24">
        <f>251.87*1.04</f>
        <v>261.94479999999999</v>
      </c>
      <c r="D73" s="20">
        <v>15.2</v>
      </c>
      <c r="E73" s="20">
        <v>15.2</v>
      </c>
      <c r="F73" s="19">
        <f t="shared" si="9"/>
        <v>3981.5609599999998</v>
      </c>
      <c r="G73" s="19">
        <v>1452.08</v>
      </c>
      <c r="H73" s="19">
        <v>250</v>
      </c>
      <c r="I73" s="19">
        <f t="shared" si="10"/>
        <v>5683.6409599999997</v>
      </c>
      <c r="J73" s="26" t="s">
        <v>208</v>
      </c>
      <c r="K73" s="26" t="s">
        <v>76</v>
      </c>
    </row>
    <row r="74" spans="1:11" ht="17.25" x14ac:dyDescent="0.25">
      <c r="A74" s="22">
        <f t="shared" si="11"/>
        <v>53</v>
      </c>
      <c r="B74" s="29" t="s">
        <v>79</v>
      </c>
      <c r="C74" s="24">
        <f>269.11*1.04</f>
        <v>279.87440000000004</v>
      </c>
      <c r="D74" s="22">
        <v>15.2</v>
      </c>
      <c r="E74" s="20">
        <v>15.2</v>
      </c>
      <c r="F74" s="19">
        <f t="shared" si="9"/>
        <v>4254.0908800000007</v>
      </c>
      <c r="G74" s="19">
        <v>622.32000000000005</v>
      </c>
      <c r="H74" s="19">
        <v>250</v>
      </c>
      <c r="I74" s="19">
        <f t="shared" si="10"/>
        <v>5126.4108800000004</v>
      </c>
      <c r="J74" s="26" t="s">
        <v>208</v>
      </c>
      <c r="K74" s="26" t="s">
        <v>76</v>
      </c>
    </row>
    <row r="75" spans="1:11" ht="17.25" x14ac:dyDescent="0.25">
      <c r="A75" s="22">
        <f t="shared" si="11"/>
        <v>54</v>
      </c>
      <c r="B75" s="23" t="s">
        <v>80</v>
      </c>
      <c r="C75" s="24">
        <f>251.87*1.04</f>
        <v>261.94479999999999</v>
      </c>
      <c r="D75" s="20">
        <v>15.2</v>
      </c>
      <c r="E75" s="20">
        <v>15.2</v>
      </c>
      <c r="F75" s="19">
        <f t="shared" si="9"/>
        <v>3981.5609599999998</v>
      </c>
      <c r="G75" s="19">
        <v>1244.6400000000001</v>
      </c>
      <c r="H75" s="19">
        <v>250</v>
      </c>
      <c r="I75" s="19">
        <f t="shared" si="10"/>
        <v>5476.2009600000001</v>
      </c>
      <c r="J75" s="26" t="s">
        <v>208</v>
      </c>
      <c r="K75" s="26" t="s">
        <v>76</v>
      </c>
    </row>
    <row r="76" spans="1:11" ht="17.25" x14ac:dyDescent="0.25">
      <c r="A76" s="22">
        <f t="shared" si="11"/>
        <v>55</v>
      </c>
      <c r="B76" s="23" t="s">
        <v>81</v>
      </c>
      <c r="C76" s="24">
        <f>251.87*1.04</f>
        <v>261.94479999999999</v>
      </c>
      <c r="D76" s="20">
        <v>15.2</v>
      </c>
      <c r="E76" s="20">
        <v>15.2</v>
      </c>
      <c r="F76" s="19">
        <f t="shared" si="9"/>
        <v>3981.5609599999998</v>
      </c>
      <c r="G76" s="19">
        <v>1037.2</v>
      </c>
      <c r="H76" s="19">
        <v>250</v>
      </c>
      <c r="I76" s="19">
        <f t="shared" si="10"/>
        <v>5268.7609599999996</v>
      </c>
      <c r="J76" s="26" t="s">
        <v>208</v>
      </c>
      <c r="K76" s="26" t="s">
        <v>76</v>
      </c>
    </row>
    <row r="77" spans="1:11" ht="17.25" x14ac:dyDescent="0.25">
      <c r="A77" s="3">
        <f t="shared" si="11"/>
        <v>56</v>
      </c>
      <c r="B77" s="23" t="s">
        <v>82</v>
      </c>
      <c r="C77" s="24">
        <f>280</f>
        <v>280</v>
      </c>
      <c r="D77" s="20">
        <v>15.2</v>
      </c>
      <c r="E77" s="20">
        <v>15.2</v>
      </c>
      <c r="F77" s="19">
        <f t="shared" si="9"/>
        <v>4256</v>
      </c>
      <c r="G77" s="19">
        <v>1244.6400000000001</v>
      </c>
      <c r="H77" s="19">
        <v>250</v>
      </c>
      <c r="I77" s="19">
        <f t="shared" si="10"/>
        <v>5750.64</v>
      </c>
      <c r="J77" s="26" t="s">
        <v>208</v>
      </c>
      <c r="K77" s="26" t="s">
        <v>76</v>
      </c>
    </row>
    <row r="78" spans="1:11" ht="17.25" x14ac:dyDescent="0.25">
      <c r="A78" s="22">
        <f t="shared" si="11"/>
        <v>57</v>
      </c>
      <c r="B78" s="23" t="s">
        <v>83</v>
      </c>
      <c r="C78" s="24">
        <f>366.8*1.04</f>
        <v>381.47200000000004</v>
      </c>
      <c r="D78" s="20">
        <v>15.2</v>
      </c>
      <c r="E78" s="20">
        <v>15.2</v>
      </c>
      <c r="F78" s="19">
        <f t="shared" si="9"/>
        <v>5798.3744000000006</v>
      </c>
      <c r="G78" s="19">
        <v>1244.6400000000001</v>
      </c>
      <c r="H78" s="19">
        <v>250</v>
      </c>
      <c r="I78" s="19">
        <f t="shared" si="10"/>
        <v>7293.0144000000009</v>
      </c>
      <c r="J78" s="26" t="s">
        <v>211</v>
      </c>
      <c r="K78" s="26" t="s">
        <v>90</v>
      </c>
    </row>
    <row r="79" spans="1:11" ht="17.25" x14ac:dyDescent="0.25">
      <c r="A79" s="22"/>
      <c r="B79" s="34" t="s">
        <v>84</v>
      </c>
      <c r="C79" s="24"/>
      <c r="D79" s="35"/>
      <c r="E79" s="20"/>
      <c r="F79" s="36"/>
      <c r="G79" s="36"/>
      <c r="H79" s="36"/>
      <c r="I79" s="19"/>
    </row>
    <row r="80" spans="1:11" ht="31.5" x14ac:dyDescent="0.25">
      <c r="A80" s="22">
        <f>A78+1</f>
        <v>58</v>
      </c>
      <c r="B80" s="25" t="s">
        <v>183</v>
      </c>
      <c r="C80" s="24">
        <v>450.65</v>
      </c>
      <c r="D80" s="37">
        <v>15.2</v>
      </c>
      <c r="E80" s="20">
        <v>15.2</v>
      </c>
      <c r="F80" s="19">
        <f>C80*E80</f>
        <v>6849.8799999999992</v>
      </c>
      <c r="G80" s="19"/>
      <c r="H80" s="19">
        <v>250</v>
      </c>
      <c r="I80" s="19">
        <f>F80+G80+H80</f>
        <v>7099.8799999999992</v>
      </c>
      <c r="J80" s="26" t="s">
        <v>194</v>
      </c>
      <c r="K80" s="46" t="s">
        <v>84</v>
      </c>
    </row>
    <row r="81" spans="1:11" ht="31.5" x14ac:dyDescent="0.25">
      <c r="A81" s="22">
        <f>A80+1</f>
        <v>59</v>
      </c>
      <c r="B81" s="25" t="s">
        <v>85</v>
      </c>
      <c r="C81" s="24">
        <f>305.88*1.04</f>
        <v>318.11520000000002</v>
      </c>
      <c r="D81" s="37">
        <v>15.2</v>
      </c>
      <c r="E81" s="20">
        <v>15.2</v>
      </c>
      <c r="F81" s="19">
        <f>C81*E81</f>
        <v>4835.3510400000005</v>
      </c>
      <c r="G81" s="19">
        <v>622.32000000000005</v>
      </c>
      <c r="H81" s="19"/>
      <c r="I81" s="19">
        <f>F81+G81+H81</f>
        <v>5457.6710400000002</v>
      </c>
      <c r="J81" s="26" t="s">
        <v>192</v>
      </c>
      <c r="K81" s="46" t="s">
        <v>84</v>
      </c>
    </row>
    <row r="82" spans="1:11" ht="31.5" x14ac:dyDescent="0.25">
      <c r="A82" s="22">
        <f>A81+1</f>
        <v>60</v>
      </c>
      <c r="B82" s="25" t="s">
        <v>86</v>
      </c>
      <c r="C82" s="24">
        <f>336.47*1.04</f>
        <v>349.92880000000002</v>
      </c>
      <c r="D82" s="20">
        <v>15.2</v>
      </c>
      <c r="E82" s="20">
        <v>15.2</v>
      </c>
      <c r="F82" s="19">
        <f>C82*E82</f>
        <v>5318.9177600000003</v>
      </c>
      <c r="G82" s="19">
        <v>622.32000000000005</v>
      </c>
      <c r="H82" s="19"/>
      <c r="I82" s="19">
        <f>F82+G82+H82</f>
        <v>5941.23776</v>
      </c>
      <c r="J82" s="26" t="s">
        <v>192</v>
      </c>
      <c r="K82" s="46" t="s">
        <v>84</v>
      </c>
    </row>
    <row r="83" spans="1:11" ht="31.5" x14ac:dyDescent="0.25">
      <c r="A83" s="22">
        <f>A82+1</f>
        <v>61</v>
      </c>
      <c r="B83" s="25" t="s">
        <v>184</v>
      </c>
      <c r="C83" s="24">
        <v>349.93</v>
      </c>
      <c r="D83" s="20">
        <v>15.2</v>
      </c>
      <c r="E83" s="20">
        <v>15.2</v>
      </c>
      <c r="F83" s="19">
        <f>C83*E83</f>
        <v>5318.9359999999997</v>
      </c>
      <c r="G83" s="19"/>
      <c r="H83" s="19"/>
      <c r="I83" s="19">
        <f>F83+G83+H83</f>
        <v>5318.9359999999997</v>
      </c>
      <c r="J83" s="26" t="s">
        <v>231</v>
      </c>
      <c r="K83" s="46" t="s">
        <v>84</v>
      </c>
    </row>
    <row r="84" spans="1:11" ht="17.25" x14ac:dyDescent="0.25">
      <c r="A84" s="22"/>
      <c r="B84" s="34" t="s">
        <v>88</v>
      </c>
      <c r="C84" s="24"/>
      <c r="D84" s="37"/>
      <c r="E84" s="20"/>
      <c r="F84" s="19"/>
      <c r="G84" s="19"/>
      <c r="H84" s="19"/>
      <c r="I84" s="19"/>
      <c r="K84" s="46"/>
    </row>
    <row r="85" spans="1:11" ht="17.25" x14ac:dyDescent="0.25">
      <c r="A85" s="22"/>
      <c r="B85" s="17" t="s">
        <v>90</v>
      </c>
      <c r="C85" s="24"/>
      <c r="D85" s="20"/>
      <c r="E85" s="20"/>
      <c r="F85" s="19"/>
      <c r="G85" s="19"/>
      <c r="H85" s="19"/>
      <c r="I85" s="19"/>
    </row>
    <row r="86" spans="1:11" ht="17.25" x14ac:dyDescent="0.3">
      <c r="A86" s="3">
        <f>A83+1</f>
        <v>62</v>
      </c>
      <c r="B86" s="27" t="s">
        <v>91</v>
      </c>
      <c r="C86" s="24">
        <f>410</f>
        <v>410</v>
      </c>
      <c r="D86" s="20">
        <v>15.2</v>
      </c>
      <c r="E86" s="20">
        <v>15.2</v>
      </c>
      <c r="F86" s="19">
        <f t="shared" ref="F86:F91" si="12">C86*E86</f>
        <v>6232</v>
      </c>
      <c r="G86" s="19"/>
      <c r="H86" s="19">
        <v>250</v>
      </c>
      <c r="I86" s="19">
        <f t="shared" ref="I86:I91" si="13">F86+G86+H86</f>
        <v>6482</v>
      </c>
      <c r="J86" s="26" t="s">
        <v>195</v>
      </c>
      <c r="K86" s="26" t="s">
        <v>90</v>
      </c>
    </row>
    <row r="87" spans="1:11" ht="17.25" x14ac:dyDescent="0.25">
      <c r="A87" s="3">
        <f>A86+1</f>
        <v>63</v>
      </c>
      <c r="B87" s="23" t="s">
        <v>92</v>
      </c>
      <c r="C87" s="24">
        <f>280</f>
        <v>280</v>
      </c>
      <c r="D87" s="20">
        <v>15.2</v>
      </c>
      <c r="E87" s="20">
        <v>15.2</v>
      </c>
      <c r="F87" s="19">
        <f t="shared" si="12"/>
        <v>4256</v>
      </c>
      <c r="G87" s="19">
        <v>1037.2</v>
      </c>
      <c r="H87" s="19">
        <v>250</v>
      </c>
      <c r="I87" s="19">
        <f t="shared" si="13"/>
        <v>5543.2</v>
      </c>
      <c r="J87" s="26" t="s">
        <v>210</v>
      </c>
      <c r="K87" s="26" t="s">
        <v>90</v>
      </c>
    </row>
    <row r="88" spans="1:11" ht="17.25" x14ac:dyDescent="0.25">
      <c r="A88" s="3">
        <f>A87+1</f>
        <v>64</v>
      </c>
      <c r="B88" s="30" t="s">
        <v>93</v>
      </c>
      <c r="C88" s="24">
        <f>318.76*1.04</f>
        <v>331.5104</v>
      </c>
      <c r="D88" s="20">
        <v>15.2</v>
      </c>
      <c r="E88" s="20">
        <v>15.2</v>
      </c>
      <c r="F88" s="19">
        <f t="shared" si="12"/>
        <v>5038.9580799999994</v>
      </c>
      <c r="G88" s="33"/>
      <c r="H88" s="33">
        <v>250</v>
      </c>
      <c r="I88" s="19">
        <f t="shared" si="13"/>
        <v>5288.9580799999994</v>
      </c>
      <c r="J88" s="26" t="s">
        <v>212</v>
      </c>
      <c r="K88" s="26" t="s">
        <v>90</v>
      </c>
    </row>
    <row r="89" spans="1:11" ht="17.25" x14ac:dyDescent="0.25">
      <c r="A89" s="3">
        <f>A88+1</f>
        <v>65</v>
      </c>
      <c r="B89" s="30" t="s">
        <v>94</v>
      </c>
      <c r="C89" s="24">
        <f>316.18*1.04</f>
        <v>328.8272</v>
      </c>
      <c r="D89" s="20">
        <v>15.2</v>
      </c>
      <c r="E89" s="20">
        <v>15.2</v>
      </c>
      <c r="F89" s="19">
        <f t="shared" si="12"/>
        <v>4998.1734399999996</v>
      </c>
      <c r="G89" s="33">
        <v>622.32000000000005</v>
      </c>
      <c r="H89" s="33">
        <v>250</v>
      </c>
      <c r="I89" s="19">
        <f t="shared" si="13"/>
        <v>5870.4934399999993</v>
      </c>
      <c r="J89" s="26" t="s">
        <v>192</v>
      </c>
      <c r="K89" s="26" t="s">
        <v>90</v>
      </c>
    </row>
    <row r="90" spans="1:11" ht="17.25" x14ac:dyDescent="0.25">
      <c r="A90" s="3">
        <f>A89+1</f>
        <v>66</v>
      </c>
      <c r="B90" s="23" t="s">
        <v>95</v>
      </c>
      <c r="C90" s="24">
        <f>410</f>
        <v>410</v>
      </c>
      <c r="D90" s="20">
        <v>15.2</v>
      </c>
      <c r="E90" s="20">
        <v>15.2</v>
      </c>
      <c r="F90" s="19">
        <f t="shared" si="12"/>
        <v>6232</v>
      </c>
      <c r="G90" s="19">
        <v>622.32000000000005</v>
      </c>
      <c r="H90" s="19"/>
      <c r="I90" s="19">
        <f t="shared" si="13"/>
        <v>6854.32</v>
      </c>
      <c r="J90" s="26" t="s">
        <v>193</v>
      </c>
      <c r="K90" s="26" t="s">
        <v>90</v>
      </c>
    </row>
    <row r="91" spans="1:11" ht="17.25" x14ac:dyDescent="0.25">
      <c r="A91" s="3">
        <f>A90+1</f>
        <v>67</v>
      </c>
      <c r="B91" s="23" t="s">
        <v>96</v>
      </c>
      <c r="C91" s="24">
        <v>280</v>
      </c>
      <c r="D91" s="20">
        <v>15.2</v>
      </c>
      <c r="E91" s="20">
        <v>15.2</v>
      </c>
      <c r="F91" s="19">
        <f t="shared" si="12"/>
        <v>4256</v>
      </c>
      <c r="G91" s="19"/>
      <c r="H91" s="19">
        <v>250</v>
      </c>
      <c r="I91" s="19">
        <f t="shared" si="13"/>
        <v>4506</v>
      </c>
      <c r="J91" s="26" t="s">
        <v>210</v>
      </c>
      <c r="K91" s="26" t="s">
        <v>90</v>
      </c>
    </row>
    <row r="92" spans="1:11" ht="17.25" x14ac:dyDescent="0.25">
      <c r="A92" s="22"/>
      <c r="B92" s="17" t="s">
        <v>97</v>
      </c>
      <c r="C92" s="24"/>
      <c r="D92" s="20"/>
      <c r="E92" s="20"/>
      <c r="F92" s="19"/>
      <c r="G92" s="19"/>
      <c r="H92" s="19"/>
      <c r="I92" s="19"/>
    </row>
    <row r="93" spans="1:11" ht="17.25" x14ac:dyDescent="0.25">
      <c r="A93" s="22">
        <f>A91+1</f>
        <v>68</v>
      </c>
      <c r="B93" s="29" t="s">
        <v>98</v>
      </c>
      <c r="C93" s="24">
        <v>410</v>
      </c>
      <c r="D93" s="20">
        <v>15.2</v>
      </c>
      <c r="E93" s="20">
        <v>15.2</v>
      </c>
      <c r="F93" s="19">
        <f t="shared" ref="F93:F114" si="14">C93*E93</f>
        <v>6232</v>
      </c>
      <c r="G93" s="19"/>
      <c r="H93" s="19"/>
      <c r="I93" s="19">
        <f t="shared" ref="I93:I114" si="15">F93+G93+H93</f>
        <v>6232</v>
      </c>
      <c r="J93" s="26" t="s">
        <v>195</v>
      </c>
      <c r="K93" s="26" t="s">
        <v>97</v>
      </c>
    </row>
    <row r="94" spans="1:11" ht="17.25" x14ac:dyDescent="0.25">
      <c r="A94" s="22">
        <f>A93+1</f>
        <v>69</v>
      </c>
      <c r="B94" s="23" t="s">
        <v>99</v>
      </c>
      <c r="C94" s="24">
        <f>269.11*1.04</f>
        <v>279.87440000000004</v>
      </c>
      <c r="D94" s="20">
        <v>15.2</v>
      </c>
      <c r="E94" s="20">
        <v>15.2</v>
      </c>
      <c r="F94" s="19">
        <f t="shared" si="14"/>
        <v>4254.0908800000007</v>
      </c>
      <c r="G94" s="19">
        <v>1244.6400000000001</v>
      </c>
      <c r="H94" s="19">
        <v>250</v>
      </c>
      <c r="I94" s="19">
        <f t="shared" si="15"/>
        <v>5748.730880000001</v>
      </c>
      <c r="J94" s="26" t="s">
        <v>213</v>
      </c>
      <c r="K94" s="26" t="s">
        <v>97</v>
      </c>
    </row>
    <row r="95" spans="1:11" ht="17.25" x14ac:dyDescent="0.25">
      <c r="A95" s="22">
        <f>A94+1</f>
        <v>70</v>
      </c>
      <c r="B95" s="23" t="s">
        <v>100</v>
      </c>
      <c r="C95" s="24">
        <f t="shared" ref="C95:C102" si="16">269.11*1.04</f>
        <v>279.87440000000004</v>
      </c>
      <c r="D95" s="20">
        <v>15.2</v>
      </c>
      <c r="E95" s="20">
        <v>15.2</v>
      </c>
      <c r="F95" s="19">
        <f t="shared" si="14"/>
        <v>4254.0908800000007</v>
      </c>
      <c r="G95" s="19">
        <v>1452.08</v>
      </c>
      <c r="H95" s="19">
        <v>250</v>
      </c>
      <c r="I95" s="19">
        <f t="shared" si="15"/>
        <v>5956.1708800000006</v>
      </c>
      <c r="J95" s="26" t="s">
        <v>213</v>
      </c>
      <c r="K95" s="26" t="s">
        <v>97</v>
      </c>
    </row>
    <row r="96" spans="1:11" ht="17.25" x14ac:dyDescent="0.25">
      <c r="A96" s="22">
        <f t="shared" ref="A96:A148" si="17">A95+1</f>
        <v>71</v>
      </c>
      <c r="B96" s="23" t="s">
        <v>101</v>
      </c>
      <c r="C96" s="24">
        <f t="shared" si="16"/>
        <v>279.87440000000004</v>
      </c>
      <c r="D96" s="20">
        <v>15.2</v>
      </c>
      <c r="E96" s="20">
        <v>15.2</v>
      </c>
      <c r="F96" s="19">
        <f t="shared" si="14"/>
        <v>4254.0908800000007</v>
      </c>
      <c r="G96" s="19">
        <v>1037.2</v>
      </c>
      <c r="H96" s="19">
        <v>250</v>
      </c>
      <c r="I96" s="19">
        <f t="shared" si="15"/>
        <v>5541.2908800000005</v>
      </c>
      <c r="J96" s="26" t="s">
        <v>213</v>
      </c>
      <c r="K96" s="26" t="s">
        <v>97</v>
      </c>
    </row>
    <row r="97" spans="1:11" ht="17.25" x14ac:dyDescent="0.25">
      <c r="A97" s="22">
        <f t="shared" si="17"/>
        <v>72</v>
      </c>
      <c r="B97" s="23" t="s">
        <v>102</v>
      </c>
      <c r="C97" s="24">
        <f t="shared" si="16"/>
        <v>279.87440000000004</v>
      </c>
      <c r="D97" s="20">
        <v>15.2</v>
      </c>
      <c r="E97" s="20">
        <v>15.2</v>
      </c>
      <c r="F97" s="19">
        <f t="shared" si="14"/>
        <v>4254.0908800000007</v>
      </c>
      <c r="G97" s="19">
        <v>622.32000000000005</v>
      </c>
      <c r="H97" s="19">
        <v>250</v>
      </c>
      <c r="I97" s="19">
        <f t="shared" si="15"/>
        <v>5126.4108800000004</v>
      </c>
      <c r="J97" s="26" t="s">
        <v>213</v>
      </c>
      <c r="K97" s="26" t="s">
        <v>97</v>
      </c>
    </row>
    <row r="98" spans="1:11" ht="17.25" x14ac:dyDescent="0.25">
      <c r="A98" s="22">
        <f t="shared" si="17"/>
        <v>73</v>
      </c>
      <c r="B98" s="23" t="s">
        <v>103</v>
      </c>
      <c r="C98" s="24">
        <f t="shared" si="16"/>
        <v>279.87440000000004</v>
      </c>
      <c r="D98" s="20">
        <v>15.2</v>
      </c>
      <c r="E98" s="20">
        <v>15.2</v>
      </c>
      <c r="F98" s="19">
        <f t="shared" si="14"/>
        <v>4254.0908800000007</v>
      </c>
      <c r="G98" s="19">
        <v>1244.6400000000001</v>
      </c>
      <c r="H98" s="19">
        <v>250</v>
      </c>
      <c r="I98" s="19">
        <f t="shared" si="15"/>
        <v>5748.730880000001</v>
      </c>
      <c r="J98" s="26" t="s">
        <v>213</v>
      </c>
      <c r="K98" s="26" t="s">
        <v>97</v>
      </c>
    </row>
    <row r="99" spans="1:11" ht="17.25" x14ac:dyDescent="0.25">
      <c r="A99" s="22">
        <f t="shared" si="17"/>
        <v>74</v>
      </c>
      <c r="B99" s="23" t="s">
        <v>104</v>
      </c>
      <c r="C99" s="24">
        <f t="shared" si="16"/>
        <v>279.87440000000004</v>
      </c>
      <c r="D99" s="20">
        <v>15.2</v>
      </c>
      <c r="E99" s="20">
        <v>15.2</v>
      </c>
      <c r="F99" s="19">
        <f t="shared" si="14"/>
        <v>4254.0908800000007</v>
      </c>
      <c r="G99" s="19">
        <v>1244.6400000000001</v>
      </c>
      <c r="H99" s="19">
        <v>250</v>
      </c>
      <c r="I99" s="19">
        <f t="shared" si="15"/>
        <v>5748.730880000001</v>
      </c>
      <c r="J99" s="26" t="s">
        <v>213</v>
      </c>
      <c r="K99" s="26" t="s">
        <v>97</v>
      </c>
    </row>
    <row r="100" spans="1:11" ht="17.25" x14ac:dyDescent="0.25">
      <c r="A100" s="22">
        <f t="shared" si="17"/>
        <v>75</v>
      </c>
      <c r="B100" s="23" t="s">
        <v>105</v>
      </c>
      <c r="C100" s="24">
        <f t="shared" si="16"/>
        <v>279.87440000000004</v>
      </c>
      <c r="D100" s="20">
        <v>15.2</v>
      </c>
      <c r="E100" s="20">
        <v>15.2</v>
      </c>
      <c r="F100" s="19">
        <f t="shared" si="14"/>
        <v>4254.0908800000007</v>
      </c>
      <c r="G100" s="19">
        <v>829.76</v>
      </c>
      <c r="H100" s="19">
        <v>250</v>
      </c>
      <c r="I100" s="19">
        <f t="shared" si="15"/>
        <v>5333.8508800000009</v>
      </c>
      <c r="J100" s="26" t="s">
        <v>213</v>
      </c>
      <c r="K100" s="26" t="s">
        <v>97</v>
      </c>
    </row>
    <row r="101" spans="1:11" ht="17.25" x14ac:dyDescent="0.25">
      <c r="A101" s="22">
        <f t="shared" si="17"/>
        <v>76</v>
      </c>
      <c r="B101" s="23" t="s">
        <v>106</v>
      </c>
      <c r="C101" s="24">
        <f t="shared" si="16"/>
        <v>279.87440000000004</v>
      </c>
      <c r="D101" s="20">
        <v>15.2</v>
      </c>
      <c r="E101" s="20">
        <v>15.2</v>
      </c>
      <c r="F101" s="19">
        <f t="shared" si="14"/>
        <v>4254.0908800000007</v>
      </c>
      <c r="G101" s="19">
        <v>1244.6400000000001</v>
      </c>
      <c r="H101" s="19">
        <v>250</v>
      </c>
      <c r="I101" s="19">
        <f t="shared" si="15"/>
        <v>5748.730880000001</v>
      </c>
      <c r="J101" s="26" t="s">
        <v>213</v>
      </c>
      <c r="K101" s="26" t="s">
        <v>97</v>
      </c>
    </row>
    <row r="102" spans="1:11" ht="17.25" x14ac:dyDescent="0.25">
      <c r="A102" s="22">
        <f t="shared" si="17"/>
        <v>77</v>
      </c>
      <c r="B102" s="23" t="s">
        <v>107</v>
      </c>
      <c r="C102" s="24">
        <f t="shared" si="16"/>
        <v>279.87440000000004</v>
      </c>
      <c r="D102" s="20">
        <v>15.2</v>
      </c>
      <c r="E102" s="20">
        <v>15.2</v>
      </c>
      <c r="F102" s="19">
        <f t="shared" si="14"/>
        <v>4254.0908800000007</v>
      </c>
      <c r="G102" s="19">
        <v>1037.2</v>
      </c>
      <c r="H102" s="19">
        <v>250</v>
      </c>
      <c r="I102" s="19">
        <f t="shared" si="15"/>
        <v>5541.2908800000005</v>
      </c>
      <c r="J102" s="26" t="s">
        <v>213</v>
      </c>
      <c r="K102" s="26" t="s">
        <v>97</v>
      </c>
    </row>
    <row r="103" spans="1:11" ht="17.25" x14ac:dyDescent="0.25">
      <c r="A103" s="22">
        <f t="shared" si="17"/>
        <v>78</v>
      </c>
      <c r="B103" s="23" t="s">
        <v>108</v>
      </c>
      <c r="C103" s="24">
        <f>253</f>
        <v>253</v>
      </c>
      <c r="D103" s="20">
        <v>15.2</v>
      </c>
      <c r="E103" s="20">
        <v>15.2</v>
      </c>
      <c r="F103" s="19">
        <f t="shared" si="14"/>
        <v>3845.6</v>
      </c>
      <c r="G103" s="19">
        <v>1244.6400000000001</v>
      </c>
      <c r="H103" s="19">
        <v>250</v>
      </c>
      <c r="I103" s="19">
        <f t="shared" si="15"/>
        <v>5340.24</v>
      </c>
      <c r="J103" s="26" t="s">
        <v>206</v>
      </c>
      <c r="K103" s="26" t="s">
        <v>97</v>
      </c>
    </row>
    <row r="104" spans="1:11" ht="17.25" x14ac:dyDescent="0.25">
      <c r="A104" s="22">
        <f t="shared" si="17"/>
        <v>79</v>
      </c>
      <c r="B104" s="23" t="s">
        <v>109</v>
      </c>
      <c r="C104" s="24">
        <f>137.01*1.04</f>
        <v>142.49039999999999</v>
      </c>
      <c r="D104" s="20">
        <v>15.2</v>
      </c>
      <c r="E104" s="20">
        <v>15.2</v>
      </c>
      <c r="F104" s="19">
        <f t="shared" si="14"/>
        <v>2165.8540799999996</v>
      </c>
      <c r="G104" s="19">
        <v>1244.6400000000001</v>
      </c>
      <c r="H104" s="19">
        <v>250</v>
      </c>
      <c r="I104" s="19">
        <f t="shared" si="15"/>
        <v>3660.4940799999995</v>
      </c>
      <c r="J104" s="26" t="s">
        <v>206</v>
      </c>
      <c r="K104" s="26" t="s">
        <v>97</v>
      </c>
    </row>
    <row r="105" spans="1:11" ht="17.25" x14ac:dyDescent="0.25">
      <c r="A105" s="22">
        <f t="shared" si="17"/>
        <v>80</v>
      </c>
      <c r="B105" s="23" t="s">
        <v>110</v>
      </c>
      <c r="C105" s="24">
        <v>253</v>
      </c>
      <c r="D105" s="20">
        <v>15.2</v>
      </c>
      <c r="E105" s="20">
        <v>15.2</v>
      </c>
      <c r="F105" s="19">
        <f t="shared" si="14"/>
        <v>3845.6</v>
      </c>
      <c r="G105" s="19">
        <v>1244.6400000000001</v>
      </c>
      <c r="H105" s="19">
        <v>250</v>
      </c>
      <c r="I105" s="19">
        <f t="shared" si="15"/>
        <v>5340.24</v>
      </c>
      <c r="J105" s="26" t="s">
        <v>206</v>
      </c>
      <c r="K105" s="26" t="s">
        <v>97</v>
      </c>
    </row>
    <row r="106" spans="1:11" ht="17.25" x14ac:dyDescent="0.25">
      <c r="A106" s="22">
        <f t="shared" si="17"/>
        <v>81</v>
      </c>
      <c r="B106" s="23" t="s">
        <v>111</v>
      </c>
      <c r="C106" s="24">
        <v>253</v>
      </c>
      <c r="D106" s="20">
        <v>15.2</v>
      </c>
      <c r="E106" s="20">
        <v>15.2</v>
      </c>
      <c r="F106" s="19">
        <f t="shared" si="14"/>
        <v>3845.6</v>
      </c>
      <c r="G106" s="19">
        <v>1037.2</v>
      </c>
      <c r="H106" s="19">
        <v>250</v>
      </c>
      <c r="I106" s="19">
        <f t="shared" si="15"/>
        <v>5132.8</v>
      </c>
      <c r="J106" s="26" t="s">
        <v>206</v>
      </c>
      <c r="K106" s="26" t="s">
        <v>97</v>
      </c>
    </row>
    <row r="107" spans="1:11" ht="17.25" x14ac:dyDescent="0.25">
      <c r="A107" s="22">
        <f t="shared" si="17"/>
        <v>82</v>
      </c>
      <c r="B107" s="23" t="s">
        <v>112</v>
      </c>
      <c r="C107" s="24">
        <v>253</v>
      </c>
      <c r="D107" s="20">
        <v>15.2</v>
      </c>
      <c r="E107" s="20">
        <v>15.2</v>
      </c>
      <c r="F107" s="19">
        <f t="shared" si="14"/>
        <v>3845.6</v>
      </c>
      <c r="G107" s="19">
        <v>829.76</v>
      </c>
      <c r="H107" s="19">
        <v>250</v>
      </c>
      <c r="I107" s="19">
        <f t="shared" si="15"/>
        <v>4925.3599999999997</v>
      </c>
      <c r="J107" s="26" t="s">
        <v>206</v>
      </c>
      <c r="K107" s="26" t="s">
        <v>97</v>
      </c>
    </row>
    <row r="108" spans="1:11" ht="17.25" x14ac:dyDescent="0.25">
      <c r="A108" s="22">
        <f t="shared" si="17"/>
        <v>83</v>
      </c>
      <c r="B108" s="23" t="s">
        <v>113</v>
      </c>
      <c r="C108" s="24">
        <f>243.27*1.04</f>
        <v>253.00080000000003</v>
      </c>
      <c r="D108" s="20">
        <v>15.2</v>
      </c>
      <c r="E108" s="20">
        <v>15.2</v>
      </c>
      <c r="F108" s="19">
        <f t="shared" si="14"/>
        <v>3845.6121600000001</v>
      </c>
      <c r="G108" s="19">
        <v>1037.2</v>
      </c>
      <c r="H108" s="19">
        <v>250</v>
      </c>
      <c r="I108" s="19">
        <f t="shared" si="15"/>
        <v>5132.8121600000004</v>
      </c>
      <c r="J108" s="26" t="s">
        <v>206</v>
      </c>
      <c r="K108" s="26" t="s">
        <v>97</v>
      </c>
    </row>
    <row r="109" spans="1:11" ht="17.25" x14ac:dyDescent="0.25">
      <c r="A109" s="22">
        <f t="shared" si="17"/>
        <v>84</v>
      </c>
      <c r="B109" s="23" t="s">
        <v>114</v>
      </c>
      <c r="C109" s="24">
        <v>253</v>
      </c>
      <c r="D109" s="20">
        <v>15.2</v>
      </c>
      <c r="E109" s="20">
        <v>15.2</v>
      </c>
      <c r="F109" s="19">
        <f t="shared" si="14"/>
        <v>3845.6</v>
      </c>
      <c r="G109" s="19">
        <v>1037.2</v>
      </c>
      <c r="H109" s="19">
        <v>250</v>
      </c>
      <c r="I109" s="19">
        <f t="shared" si="15"/>
        <v>5132.8</v>
      </c>
      <c r="J109" s="26" t="s">
        <v>205</v>
      </c>
      <c r="K109" s="26" t="s">
        <v>97</v>
      </c>
    </row>
    <row r="110" spans="1:11" ht="17.25" x14ac:dyDescent="0.25">
      <c r="A110" s="22">
        <f t="shared" si="17"/>
        <v>85</v>
      </c>
      <c r="B110" s="23" t="s">
        <v>115</v>
      </c>
      <c r="C110" s="24">
        <v>253</v>
      </c>
      <c r="D110" s="20">
        <v>15.2</v>
      </c>
      <c r="E110" s="20">
        <v>15.2</v>
      </c>
      <c r="F110" s="19">
        <f t="shared" si="14"/>
        <v>3845.6</v>
      </c>
      <c r="G110" s="19"/>
      <c r="H110" s="19"/>
      <c r="I110" s="19">
        <f t="shared" si="15"/>
        <v>3845.6</v>
      </c>
      <c r="J110" s="26" t="s">
        <v>206</v>
      </c>
      <c r="K110" s="26" t="s">
        <v>97</v>
      </c>
    </row>
    <row r="111" spans="1:11" ht="17.25" x14ac:dyDescent="0.25">
      <c r="A111" s="22">
        <f t="shared" si="17"/>
        <v>86</v>
      </c>
      <c r="B111" s="29" t="s">
        <v>116</v>
      </c>
      <c r="C111" s="24">
        <f>338.66*1.04</f>
        <v>352.20640000000003</v>
      </c>
      <c r="D111" s="20">
        <v>15.2</v>
      </c>
      <c r="E111" s="20">
        <v>15.2</v>
      </c>
      <c r="F111" s="19">
        <f t="shared" si="14"/>
        <v>5353.5372800000005</v>
      </c>
      <c r="G111" s="19"/>
      <c r="H111" s="19">
        <v>250</v>
      </c>
      <c r="I111" s="19">
        <f t="shared" si="15"/>
        <v>5603.5372800000005</v>
      </c>
      <c r="J111" s="26" t="s">
        <v>205</v>
      </c>
      <c r="K111" s="26" t="s">
        <v>97</v>
      </c>
    </row>
    <row r="112" spans="1:11" ht="17.25" x14ac:dyDescent="0.25">
      <c r="A112" s="22">
        <f t="shared" si="17"/>
        <v>87</v>
      </c>
      <c r="B112" s="23" t="s">
        <v>117</v>
      </c>
      <c r="C112" s="24">
        <f>244.79*1.04</f>
        <v>254.58160000000001</v>
      </c>
      <c r="D112" s="20">
        <v>15.2</v>
      </c>
      <c r="E112" s="20">
        <v>15.2</v>
      </c>
      <c r="F112" s="19">
        <f t="shared" si="14"/>
        <v>3869.64032</v>
      </c>
      <c r="G112" s="19">
        <v>829.76</v>
      </c>
      <c r="H112" s="19">
        <v>250</v>
      </c>
      <c r="I112" s="19">
        <f t="shared" si="15"/>
        <v>4949.4003199999997</v>
      </c>
      <c r="J112" s="26" t="s">
        <v>214</v>
      </c>
      <c r="K112" s="26" t="s">
        <v>97</v>
      </c>
    </row>
    <row r="113" spans="1:11" ht="17.25" x14ac:dyDescent="0.25">
      <c r="A113" s="22">
        <f>A112+1</f>
        <v>88</v>
      </c>
      <c r="B113" s="23" t="s">
        <v>118</v>
      </c>
      <c r="C113" s="24">
        <f>244.79*1.04</f>
        <v>254.58160000000001</v>
      </c>
      <c r="D113" s="20">
        <v>15.2</v>
      </c>
      <c r="E113" s="20">
        <v>15.2</v>
      </c>
      <c r="F113" s="19">
        <f t="shared" si="14"/>
        <v>3869.64032</v>
      </c>
      <c r="G113" s="19">
        <v>1037.2</v>
      </c>
      <c r="H113" s="19">
        <v>250</v>
      </c>
      <c r="I113" s="19">
        <f t="shared" si="15"/>
        <v>5156.8403200000002</v>
      </c>
      <c r="J113" s="26" t="s">
        <v>214</v>
      </c>
      <c r="K113" s="26" t="s">
        <v>97</v>
      </c>
    </row>
    <row r="114" spans="1:11" ht="17.25" x14ac:dyDescent="0.25">
      <c r="A114" s="22">
        <f>A113+1</f>
        <v>89</v>
      </c>
      <c r="B114" s="29" t="s">
        <v>119</v>
      </c>
      <c r="C114" s="24">
        <f>244.79*1.04</f>
        <v>254.58160000000001</v>
      </c>
      <c r="D114" s="20">
        <v>15.2</v>
      </c>
      <c r="E114" s="20">
        <v>15.2</v>
      </c>
      <c r="F114" s="19">
        <f t="shared" si="14"/>
        <v>3869.64032</v>
      </c>
      <c r="G114" s="19"/>
      <c r="H114" s="19">
        <v>250</v>
      </c>
      <c r="I114" s="19">
        <f t="shared" si="15"/>
        <v>4119.6403200000004</v>
      </c>
      <c r="J114" s="26" t="s">
        <v>208</v>
      </c>
      <c r="K114" s="26" t="s">
        <v>97</v>
      </c>
    </row>
    <row r="115" spans="1:11" ht="17.25" x14ac:dyDescent="0.25">
      <c r="A115" s="22"/>
      <c r="B115" s="17" t="s">
        <v>120</v>
      </c>
      <c r="C115" s="24"/>
      <c r="D115" s="20"/>
      <c r="E115" s="20"/>
      <c r="F115" s="19"/>
      <c r="G115" s="19"/>
      <c r="H115" s="19"/>
      <c r="I115" s="19"/>
    </row>
    <row r="116" spans="1:11" ht="17.25" x14ac:dyDescent="0.3">
      <c r="A116" s="3">
        <f>A114+1</f>
        <v>90</v>
      </c>
      <c r="B116" s="28" t="s">
        <v>121</v>
      </c>
      <c r="C116" s="24">
        <v>410</v>
      </c>
      <c r="D116" s="20">
        <v>15.2</v>
      </c>
      <c r="E116" s="20">
        <v>15.2</v>
      </c>
      <c r="F116" s="19">
        <f t="shared" ref="F116:F138" si="18">C116*E116</f>
        <v>6232</v>
      </c>
      <c r="G116" s="19"/>
      <c r="H116" s="19"/>
      <c r="I116" s="19">
        <f t="shared" ref="I116:I138" si="19">F116+G116+H116</f>
        <v>6232</v>
      </c>
      <c r="J116" s="26" t="s">
        <v>194</v>
      </c>
      <c r="K116" s="26" t="s">
        <v>215</v>
      </c>
    </row>
    <row r="117" spans="1:11" ht="17.25" x14ac:dyDescent="0.25">
      <c r="A117" s="22">
        <f>A116+1</f>
        <v>91</v>
      </c>
      <c r="B117" s="23" t="s">
        <v>122</v>
      </c>
      <c r="C117" s="24">
        <f>400.07*1.04</f>
        <v>416.07280000000003</v>
      </c>
      <c r="D117" s="20">
        <v>15.2</v>
      </c>
      <c r="E117" s="20">
        <v>15.2</v>
      </c>
      <c r="F117" s="19">
        <f t="shared" si="18"/>
        <v>6324.30656</v>
      </c>
      <c r="G117" s="19">
        <v>1037.2</v>
      </c>
      <c r="H117" s="19">
        <v>250</v>
      </c>
      <c r="I117" s="19">
        <f t="shared" si="19"/>
        <v>7611.5065599999998</v>
      </c>
      <c r="J117" s="26" t="s">
        <v>201</v>
      </c>
      <c r="K117" s="26" t="s">
        <v>215</v>
      </c>
    </row>
    <row r="118" spans="1:11" ht="17.25" x14ac:dyDescent="0.25">
      <c r="A118" s="22">
        <f t="shared" si="17"/>
        <v>92</v>
      </c>
      <c r="B118" s="23" t="s">
        <v>123</v>
      </c>
      <c r="C118" s="24">
        <v>300</v>
      </c>
      <c r="D118" s="20">
        <v>15.2</v>
      </c>
      <c r="E118" s="20">
        <v>15.2</v>
      </c>
      <c r="F118" s="19">
        <f t="shared" si="18"/>
        <v>4560</v>
      </c>
      <c r="G118" s="19">
        <v>1244.6400000000001</v>
      </c>
      <c r="H118" s="19">
        <v>250</v>
      </c>
      <c r="I118" s="19">
        <f t="shared" si="19"/>
        <v>6054.64</v>
      </c>
      <c r="J118" s="26" t="s">
        <v>207</v>
      </c>
      <c r="K118" s="26" t="s">
        <v>215</v>
      </c>
    </row>
    <row r="119" spans="1:11" ht="17.25" x14ac:dyDescent="0.25">
      <c r="A119" s="22">
        <f t="shared" si="17"/>
        <v>93</v>
      </c>
      <c r="B119" s="23" t="s">
        <v>124</v>
      </c>
      <c r="C119" s="24">
        <f>317.58*1.04</f>
        <v>330.28320000000002</v>
      </c>
      <c r="D119" s="20">
        <v>15.2</v>
      </c>
      <c r="E119" s="20">
        <v>15.2</v>
      </c>
      <c r="F119" s="19">
        <f t="shared" si="18"/>
        <v>5020.3046400000003</v>
      </c>
      <c r="G119" s="19">
        <v>1037.2</v>
      </c>
      <c r="H119" s="19"/>
      <c r="I119" s="19">
        <f t="shared" si="19"/>
        <v>6057.5046400000001</v>
      </c>
      <c r="J119" s="26" t="s">
        <v>211</v>
      </c>
      <c r="K119" s="26" t="s">
        <v>215</v>
      </c>
    </row>
    <row r="120" spans="1:11" ht="17.25" x14ac:dyDescent="0.25">
      <c r="A120" s="22">
        <f t="shared" si="17"/>
        <v>94</v>
      </c>
      <c r="B120" s="23" t="s">
        <v>125</v>
      </c>
      <c r="C120" s="24">
        <v>300</v>
      </c>
      <c r="D120" s="20">
        <v>15.2</v>
      </c>
      <c r="E120" s="20">
        <v>15.2</v>
      </c>
      <c r="F120" s="19">
        <f t="shared" si="18"/>
        <v>4560</v>
      </c>
      <c r="G120" s="19">
        <v>829.76</v>
      </c>
      <c r="H120" s="19">
        <v>250</v>
      </c>
      <c r="I120" s="19">
        <f t="shared" si="19"/>
        <v>5639.76</v>
      </c>
      <c r="J120" s="26" t="s">
        <v>216</v>
      </c>
      <c r="K120" s="26" t="s">
        <v>215</v>
      </c>
    </row>
    <row r="121" spans="1:11" ht="17.25" x14ac:dyDescent="0.25">
      <c r="A121" s="22">
        <f t="shared" si="17"/>
        <v>95</v>
      </c>
      <c r="B121" s="23" t="s">
        <v>126</v>
      </c>
      <c r="C121" s="24">
        <v>300</v>
      </c>
      <c r="D121" s="20">
        <v>15.2</v>
      </c>
      <c r="E121" s="20">
        <v>15.2</v>
      </c>
      <c r="F121" s="19">
        <f t="shared" si="18"/>
        <v>4560</v>
      </c>
      <c r="G121" s="19">
        <v>1244.6400000000001</v>
      </c>
      <c r="H121" s="19">
        <v>250</v>
      </c>
      <c r="I121" s="19">
        <f t="shared" si="19"/>
        <v>6054.64</v>
      </c>
      <c r="J121" s="26" t="s">
        <v>216</v>
      </c>
      <c r="K121" s="26" t="s">
        <v>215</v>
      </c>
    </row>
    <row r="122" spans="1:11" ht="17.25" x14ac:dyDescent="0.25">
      <c r="A122" s="22">
        <f t="shared" si="17"/>
        <v>96</v>
      </c>
      <c r="B122" s="23" t="s">
        <v>127</v>
      </c>
      <c r="C122" s="24">
        <v>300</v>
      </c>
      <c r="D122" s="20">
        <v>15.2</v>
      </c>
      <c r="E122" s="20">
        <v>15.2</v>
      </c>
      <c r="F122" s="19">
        <f t="shared" si="18"/>
        <v>4560</v>
      </c>
      <c r="G122" s="19">
        <v>829.76</v>
      </c>
      <c r="H122" s="19">
        <v>250</v>
      </c>
      <c r="I122" s="19">
        <f t="shared" si="19"/>
        <v>5639.76</v>
      </c>
      <c r="J122" s="26" t="s">
        <v>216</v>
      </c>
      <c r="K122" s="26" t="s">
        <v>215</v>
      </c>
    </row>
    <row r="123" spans="1:11" ht="17.25" x14ac:dyDescent="0.25">
      <c r="A123" s="22">
        <f t="shared" si="17"/>
        <v>97</v>
      </c>
      <c r="B123" s="23" t="s">
        <v>128</v>
      </c>
      <c r="C123" s="24">
        <v>300</v>
      </c>
      <c r="D123" s="20">
        <v>15.2</v>
      </c>
      <c r="E123" s="20">
        <v>15.2</v>
      </c>
      <c r="F123" s="19">
        <f t="shared" si="18"/>
        <v>4560</v>
      </c>
      <c r="G123" s="19">
        <v>1037.2</v>
      </c>
      <c r="H123" s="19">
        <v>250</v>
      </c>
      <c r="I123" s="19">
        <f t="shared" si="19"/>
        <v>5847.2</v>
      </c>
      <c r="J123" s="26" t="s">
        <v>216</v>
      </c>
      <c r="K123" s="26" t="s">
        <v>215</v>
      </c>
    </row>
    <row r="124" spans="1:11" ht="17.25" x14ac:dyDescent="0.25">
      <c r="A124" s="22">
        <f t="shared" si="17"/>
        <v>98</v>
      </c>
      <c r="B124" s="23" t="s">
        <v>129</v>
      </c>
      <c r="C124" s="24">
        <v>300</v>
      </c>
      <c r="D124" s="22">
        <v>15.2</v>
      </c>
      <c r="E124" s="20">
        <v>15.2</v>
      </c>
      <c r="F124" s="19">
        <f t="shared" si="18"/>
        <v>4560</v>
      </c>
      <c r="G124" s="19">
        <v>622.32000000000005</v>
      </c>
      <c r="H124" s="19">
        <v>250</v>
      </c>
      <c r="I124" s="19">
        <f t="shared" si="19"/>
        <v>5432.32</v>
      </c>
      <c r="J124" s="26" t="s">
        <v>216</v>
      </c>
      <c r="K124" s="26" t="s">
        <v>215</v>
      </c>
    </row>
    <row r="125" spans="1:11" ht="17.25" x14ac:dyDescent="0.25">
      <c r="A125" s="22">
        <f t="shared" si="17"/>
        <v>99</v>
      </c>
      <c r="B125" s="23" t="s">
        <v>130</v>
      </c>
      <c r="C125" s="24">
        <v>300</v>
      </c>
      <c r="D125" s="20">
        <v>15.2</v>
      </c>
      <c r="E125" s="20">
        <v>15.2</v>
      </c>
      <c r="F125" s="19">
        <f t="shared" si="18"/>
        <v>4560</v>
      </c>
      <c r="G125" s="19">
        <v>622.32000000000005</v>
      </c>
      <c r="H125" s="19">
        <v>250</v>
      </c>
      <c r="I125" s="19">
        <f t="shared" si="19"/>
        <v>5432.32</v>
      </c>
      <c r="J125" s="26" t="s">
        <v>216</v>
      </c>
      <c r="K125" s="26" t="s">
        <v>215</v>
      </c>
    </row>
    <row r="126" spans="1:11" ht="17.25" x14ac:dyDescent="0.25">
      <c r="A126" s="22">
        <f t="shared" si="17"/>
        <v>100</v>
      </c>
      <c r="B126" s="23" t="s">
        <v>131</v>
      </c>
      <c r="C126" s="24">
        <v>280</v>
      </c>
      <c r="D126" s="20">
        <v>15.2</v>
      </c>
      <c r="E126" s="20">
        <v>15.2</v>
      </c>
      <c r="F126" s="19">
        <f t="shared" si="18"/>
        <v>4256</v>
      </c>
      <c r="G126" s="19">
        <v>1244.6400000000001</v>
      </c>
      <c r="H126" s="19">
        <v>250</v>
      </c>
      <c r="I126" s="19">
        <f t="shared" si="19"/>
        <v>5750.64</v>
      </c>
      <c r="J126" s="26" t="s">
        <v>216</v>
      </c>
      <c r="K126" s="26" t="s">
        <v>215</v>
      </c>
    </row>
    <row r="127" spans="1:11" ht="17.25" x14ac:dyDescent="0.25">
      <c r="A127" s="22">
        <f t="shared" si="17"/>
        <v>101</v>
      </c>
      <c r="B127" s="23" t="s">
        <v>132</v>
      </c>
      <c r="C127" s="24">
        <v>280</v>
      </c>
      <c r="D127" s="20">
        <v>15.2</v>
      </c>
      <c r="E127" s="20">
        <v>15.2</v>
      </c>
      <c r="F127" s="19">
        <f t="shared" si="18"/>
        <v>4256</v>
      </c>
      <c r="G127" s="19">
        <v>1037.2</v>
      </c>
      <c r="H127" s="19"/>
      <c r="I127" s="19">
        <f t="shared" si="19"/>
        <v>5293.2</v>
      </c>
      <c r="J127" s="26" t="s">
        <v>217</v>
      </c>
      <c r="K127" s="26" t="s">
        <v>215</v>
      </c>
    </row>
    <row r="128" spans="1:11" ht="17.25" x14ac:dyDescent="0.25">
      <c r="A128" s="22">
        <f t="shared" si="17"/>
        <v>102</v>
      </c>
      <c r="B128" s="23" t="s">
        <v>133</v>
      </c>
      <c r="C128" s="24">
        <f>280</f>
        <v>280</v>
      </c>
      <c r="D128" s="20">
        <v>15.2</v>
      </c>
      <c r="E128" s="20">
        <v>15.2</v>
      </c>
      <c r="F128" s="19">
        <f t="shared" si="18"/>
        <v>4256</v>
      </c>
      <c r="G128" s="19">
        <v>1244.6400000000001</v>
      </c>
      <c r="H128" s="19">
        <v>250</v>
      </c>
      <c r="I128" s="19">
        <f t="shared" si="19"/>
        <v>5750.64</v>
      </c>
      <c r="J128" s="26" t="s">
        <v>217</v>
      </c>
      <c r="K128" s="26" t="s">
        <v>215</v>
      </c>
    </row>
    <row r="129" spans="1:11" ht="17.25" x14ac:dyDescent="0.25">
      <c r="A129" s="22">
        <f t="shared" si="17"/>
        <v>103</v>
      </c>
      <c r="B129" s="23" t="s">
        <v>134</v>
      </c>
      <c r="C129" s="24">
        <v>280</v>
      </c>
      <c r="D129" s="20">
        <v>15.2</v>
      </c>
      <c r="E129" s="20">
        <v>15.2</v>
      </c>
      <c r="F129" s="19">
        <f t="shared" si="18"/>
        <v>4256</v>
      </c>
      <c r="G129" s="19">
        <v>1244.6400000000001</v>
      </c>
      <c r="H129" s="19">
        <v>250</v>
      </c>
      <c r="I129" s="19">
        <f t="shared" si="19"/>
        <v>5750.64</v>
      </c>
      <c r="J129" s="26" t="s">
        <v>217</v>
      </c>
      <c r="K129" s="26" t="s">
        <v>215</v>
      </c>
    </row>
    <row r="130" spans="1:11" ht="17.25" x14ac:dyDescent="0.25">
      <c r="A130" s="22">
        <f t="shared" si="17"/>
        <v>104</v>
      </c>
      <c r="B130" s="23" t="s">
        <v>135</v>
      </c>
      <c r="C130" s="24">
        <f>280</f>
        <v>280</v>
      </c>
      <c r="D130" s="20">
        <v>15.2</v>
      </c>
      <c r="E130" s="20">
        <v>15.2</v>
      </c>
      <c r="F130" s="19">
        <f t="shared" si="18"/>
        <v>4256</v>
      </c>
      <c r="G130" s="19">
        <v>622.32000000000005</v>
      </c>
      <c r="H130" s="19">
        <v>250</v>
      </c>
      <c r="I130" s="19">
        <f t="shared" si="19"/>
        <v>5128.32</v>
      </c>
      <c r="J130" s="26" t="s">
        <v>217</v>
      </c>
      <c r="K130" s="26" t="s">
        <v>215</v>
      </c>
    </row>
    <row r="131" spans="1:11" ht="17.25" x14ac:dyDescent="0.25">
      <c r="A131" s="22">
        <f t="shared" si="17"/>
        <v>105</v>
      </c>
      <c r="B131" s="23" t="s">
        <v>136</v>
      </c>
      <c r="C131" s="24">
        <v>280</v>
      </c>
      <c r="D131" s="22">
        <v>15.2</v>
      </c>
      <c r="E131" s="20">
        <v>15.2</v>
      </c>
      <c r="F131" s="19">
        <f t="shared" si="18"/>
        <v>4256</v>
      </c>
      <c r="G131" s="19">
        <v>622.32000000000005</v>
      </c>
      <c r="H131" s="19">
        <v>250</v>
      </c>
      <c r="I131" s="19">
        <f t="shared" si="19"/>
        <v>5128.32</v>
      </c>
      <c r="J131" s="26" t="s">
        <v>217</v>
      </c>
      <c r="K131" s="26" t="s">
        <v>215</v>
      </c>
    </row>
    <row r="132" spans="1:11" ht="17.25" x14ac:dyDescent="0.25">
      <c r="A132" s="22">
        <f t="shared" si="17"/>
        <v>106</v>
      </c>
      <c r="B132" s="23" t="s">
        <v>137</v>
      </c>
      <c r="C132" s="24">
        <f>245.93*1.04</f>
        <v>255.7672</v>
      </c>
      <c r="D132" s="20">
        <v>15.2</v>
      </c>
      <c r="E132" s="20">
        <v>15.2</v>
      </c>
      <c r="F132" s="19">
        <f t="shared" si="18"/>
        <v>3887.6614399999999</v>
      </c>
      <c r="G132" s="19">
        <v>829.76</v>
      </c>
      <c r="H132" s="19">
        <v>250</v>
      </c>
      <c r="I132" s="19">
        <f t="shared" si="19"/>
        <v>4967.4214400000001</v>
      </c>
      <c r="J132" s="26" t="s">
        <v>206</v>
      </c>
      <c r="K132" s="26" t="s">
        <v>215</v>
      </c>
    </row>
    <row r="133" spans="1:11" ht="17.25" x14ac:dyDescent="0.25">
      <c r="A133" s="22">
        <f t="shared" si="17"/>
        <v>107</v>
      </c>
      <c r="B133" s="23" t="s">
        <v>138</v>
      </c>
      <c r="C133" s="24">
        <v>280</v>
      </c>
      <c r="D133" s="20">
        <v>15.2</v>
      </c>
      <c r="E133" s="20">
        <v>15.2</v>
      </c>
      <c r="F133" s="19">
        <f t="shared" si="18"/>
        <v>4256</v>
      </c>
      <c r="G133" s="19"/>
      <c r="H133" s="19">
        <v>250</v>
      </c>
      <c r="I133" s="19">
        <f t="shared" si="19"/>
        <v>4506</v>
      </c>
      <c r="J133" s="26" t="s">
        <v>218</v>
      </c>
      <c r="K133" s="26" t="s">
        <v>215</v>
      </c>
    </row>
    <row r="134" spans="1:11" ht="17.25" x14ac:dyDescent="0.25">
      <c r="A134" s="22">
        <f t="shared" si="17"/>
        <v>108</v>
      </c>
      <c r="B134" s="23" t="s">
        <v>139</v>
      </c>
      <c r="C134" s="24">
        <v>280</v>
      </c>
      <c r="D134" s="20">
        <v>15.2</v>
      </c>
      <c r="E134" s="20">
        <v>15.2</v>
      </c>
      <c r="F134" s="19">
        <f t="shared" si="18"/>
        <v>4256</v>
      </c>
      <c r="G134" s="19">
        <v>1659.52</v>
      </c>
      <c r="H134" s="19">
        <v>250</v>
      </c>
      <c r="I134" s="19">
        <f t="shared" si="19"/>
        <v>6165.52</v>
      </c>
      <c r="J134" s="26" t="s">
        <v>208</v>
      </c>
      <c r="K134" s="26" t="s">
        <v>215</v>
      </c>
    </row>
    <row r="135" spans="1:11" ht="17.25" x14ac:dyDescent="0.25">
      <c r="A135" s="22">
        <f t="shared" si="17"/>
        <v>109</v>
      </c>
      <c r="B135" s="29" t="s">
        <v>140</v>
      </c>
      <c r="C135" s="24">
        <v>280</v>
      </c>
      <c r="D135" s="20">
        <v>15.2</v>
      </c>
      <c r="E135" s="20">
        <v>15.2</v>
      </c>
      <c r="F135" s="19">
        <f t="shared" si="18"/>
        <v>4256</v>
      </c>
      <c r="G135" s="19">
        <v>1244.6400000000001</v>
      </c>
      <c r="H135" s="19">
        <v>250</v>
      </c>
      <c r="I135" s="19">
        <f t="shared" si="19"/>
        <v>5750.64</v>
      </c>
      <c r="J135" s="26" t="s">
        <v>208</v>
      </c>
      <c r="K135" s="26" t="s">
        <v>215</v>
      </c>
    </row>
    <row r="136" spans="1:11" ht="17.25" x14ac:dyDescent="0.25">
      <c r="A136" s="22">
        <f t="shared" si="17"/>
        <v>110</v>
      </c>
      <c r="B136" s="23" t="s">
        <v>141</v>
      </c>
      <c r="C136" s="24">
        <v>280</v>
      </c>
      <c r="D136" s="20">
        <v>15.2</v>
      </c>
      <c r="E136" s="20">
        <v>15.2</v>
      </c>
      <c r="F136" s="19">
        <f t="shared" si="18"/>
        <v>4256</v>
      </c>
      <c r="G136" s="19">
        <v>829.76</v>
      </c>
      <c r="H136" s="19">
        <v>250</v>
      </c>
      <c r="I136" s="19">
        <f t="shared" si="19"/>
        <v>5335.76</v>
      </c>
      <c r="J136" s="26" t="s">
        <v>210</v>
      </c>
      <c r="K136" s="26" t="s">
        <v>215</v>
      </c>
    </row>
    <row r="137" spans="1:11" ht="17.25" x14ac:dyDescent="0.25">
      <c r="A137" s="22">
        <f t="shared" si="17"/>
        <v>111</v>
      </c>
      <c r="B137" s="23" t="s">
        <v>142</v>
      </c>
      <c r="C137" s="24">
        <v>280</v>
      </c>
      <c r="D137" s="20">
        <v>15.2</v>
      </c>
      <c r="E137" s="20">
        <v>15.2</v>
      </c>
      <c r="F137" s="19">
        <f t="shared" si="18"/>
        <v>4256</v>
      </c>
      <c r="G137" s="19">
        <v>1244.6400000000001</v>
      </c>
      <c r="H137" s="19">
        <v>250</v>
      </c>
      <c r="I137" s="19">
        <f t="shared" si="19"/>
        <v>5750.64</v>
      </c>
      <c r="J137" s="26" t="s">
        <v>210</v>
      </c>
      <c r="K137" s="26" t="s">
        <v>215</v>
      </c>
    </row>
    <row r="138" spans="1:11" ht="17.25" x14ac:dyDescent="0.25">
      <c r="A138" s="22">
        <f t="shared" si="17"/>
        <v>112</v>
      </c>
      <c r="B138" s="23" t="s">
        <v>143</v>
      </c>
      <c r="C138" s="24">
        <f>252*1.04</f>
        <v>262.08</v>
      </c>
      <c r="D138" s="20">
        <v>15.2</v>
      </c>
      <c r="E138" s="20">
        <v>15.2</v>
      </c>
      <c r="F138" s="19">
        <f t="shared" si="18"/>
        <v>3983.6159999999995</v>
      </c>
      <c r="G138" s="19"/>
      <c r="H138" s="19">
        <v>250</v>
      </c>
      <c r="I138" s="19">
        <f t="shared" si="19"/>
        <v>4233.616</v>
      </c>
      <c r="J138" s="26" t="s">
        <v>219</v>
      </c>
      <c r="K138" s="26" t="s">
        <v>215</v>
      </c>
    </row>
    <row r="139" spans="1:11" ht="17.25" x14ac:dyDescent="0.25">
      <c r="A139" s="22"/>
      <c r="B139" s="38" t="s">
        <v>144</v>
      </c>
      <c r="C139" s="24"/>
      <c r="D139" s="20"/>
      <c r="E139" s="20"/>
      <c r="F139" s="19"/>
      <c r="G139" s="19"/>
      <c r="H139" s="19"/>
      <c r="I139" s="19"/>
    </row>
    <row r="140" spans="1:11" ht="31.5" x14ac:dyDescent="0.25">
      <c r="A140" s="22">
        <f>A138+1</f>
        <v>113</v>
      </c>
      <c r="B140" s="23" t="s">
        <v>145</v>
      </c>
      <c r="C140" s="24">
        <v>410</v>
      </c>
      <c r="D140" s="20">
        <v>15.2</v>
      </c>
      <c r="E140" s="20">
        <v>15.2</v>
      </c>
      <c r="F140" s="19">
        <f t="shared" ref="F140:F149" si="20">C140*E140</f>
        <v>6232</v>
      </c>
      <c r="G140" s="19">
        <v>829.76</v>
      </c>
      <c r="H140" s="19">
        <v>250</v>
      </c>
      <c r="I140" s="19">
        <f t="shared" ref="I140:I149" si="21">F140+G140+H140</f>
        <v>7311.76</v>
      </c>
      <c r="J140" s="26" t="s">
        <v>194</v>
      </c>
      <c r="K140" s="46" t="s">
        <v>220</v>
      </c>
    </row>
    <row r="141" spans="1:11" ht="31.5" x14ac:dyDescent="0.25">
      <c r="A141" s="22">
        <f t="shared" si="17"/>
        <v>114</v>
      </c>
      <c r="B141" s="23" t="s">
        <v>146</v>
      </c>
      <c r="C141" s="24">
        <f>317.58*1.04</f>
        <v>330.28320000000002</v>
      </c>
      <c r="D141" s="20">
        <v>15.2</v>
      </c>
      <c r="E141" s="20">
        <v>15.2</v>
      </c>
      <c r="F141" s="19">
        <f t="shared" si="20"/>
        <v>5020.3046400000003</v>
      </c>
      <c r="G141" s="19">
        <v>1037.2</v>
      </c>
      <c r="H141" s="19">
        <v>250</v>
      </c>
      <c r="I141" s="19">
        <f t="shared" si="21"/>
        <v>6307.5046400000001</v>
      </c>
      <c r="J141" s="26" t="s">
        <v>192</v>
      </c>
      <c r="K141" s="46" t="s">
        <v>220</v>
      </c>
    </row>
    <row r="142" spans="1:11" ht="31.5" x14ac:dyDescent="0.25">
      <c r="A142" s="22">
        <f t="shared" si="17"/>
        <v>115</v>
      </c>
      <c r="B142" s="29" t="s">
        <v>147</v>
      </c>
      <c r="C142" s="24">
        <f>251.87*1.04</f>
        <v>261.94479999999999</v>
      </c>
      <c r="D142" s="20">
        <v>15.2</v>
      </c>
      <c r="E142" s="20">
        <v>15.2</v>
      </c>
      <c r="F142" s="19">
        <f t="shared" si="20"/>
        <v>3981.5609599999998</v>
      </c>
      <c r="G142" s="19"/>
      <c r="H142" s="19">
        <v>250</v>
      </c>
      <c r="I142" s="19">
        <f t="shared" si="21"/>
        <v>4231.5609599999998</v>
      </c>
      <c r="J142" s="26" t="s">
        <v>221</v>
      </c>
      <c r="K142" s="46" t="s">
        <v>220</v>
      </c>
    </row>
    <row r="143" spans="1:11" ht="31.5" x14ac:dyDescent="0.25">
      <c r="A143" s="22">
        <f t="shared" si="17"/>
        <v>116</v>
      </c>
      <c r="B143" s="23" t="s">
        <v>148</v>
      </c>
      <c r="C143" s="24">
        <f>335.13*1.04</f>
        <v>348.53520000000003</v>
      </c>
      <c r="D143" s="20">
        <v>15.2</v>
      </c>
      <c r="E143" s="20">
        <v>15.2</v>
      </c>
      <c r="F143" s="19">
        <f t="shared" si="20"/>
        <v>5297.7350400000005</v>
      </c>
      <c r="G143" s="19">
        <v>1244.6400000000001</v>
      </c>
      <c r="H143" s="19">
        <v>250</v>
      </c>
      <c r="I143" s="19">
        <f t="shared" si="21"/>
        <v>6792.3750400000008</v>
      </c>
      <c r="J143" s="26" t="s">
        <v>221</v>
      </c>
      <c r="K143" s="46" t="s">
        <v>220</v>
      </c>
    </row>
    <row r="144" spans="1:11" ht="31.5" x14ac:dyDescent="0.25">
      <c r="A144" s="22">
        <f t="shared" si="17"/>
        <v>117</v>
      </c>
      <c r="B144" s="23" t="s">
        <v>149</v>
      </c>
      <c r="C144" s="24">
        <f>335.13*1.04</f>
        <v>348.53520000000003</v>
      </c>
      <c r="D144" s="20">
        <v>15.2</v>
      </c>
      <c r="E144" s="20">
        <v>15.2</v>
      </c>
      <c r="F144" s="19">
        <f t="shared" si="20"/>
        <v>5297.7350400000005</v>
      </c>
      <c r="G144" s="19">
        <v>829.76</v>
      </c>
      <c r="H144" s="19">
        <v>250</v>
      </c>
      <c r="I144" s="19">
        <f t="shared" si="21"/>
        <v>6377.4950400000007</v>
      </c>
      <c r="J144" s="26" t="s">
        <v>221</v>
      </c>
      <c r="K144" s="46" t="s">
        <v>220</v>
      </c>
    </row>
    <row r="145" spans="1:11" ht="31.5" x14ac:dyDescent="0.25">
      <c r="A145" s="22">
        <f t="shared" si="17"/>
        <v>118</v>
      </c>
      <c r="B145" s="29" t="s">
        <v>150</v>
      </c>
      <c r="C145" s="24">
        <f>335.13*1.04</f>
        <v>348.53520000000003</v>
      </c>
      <c r="D145" s="37">
        <v>15.2</v>
      </c>
      <c r="E145" s="20">
        <v>15.2</v>
      </c>
      <c r="F145" s="19">
        <f t="shared" si="20"/>
        <v>5297.7350400000005</v>
      </c>
      <c r="G145" s="19">
        <v>622.32000000000005</v>
      </c>
      <c r="H145" s="19"/>
      <c r="I145" s="19">
        <f t="shared" si="21"/>
        <v>5920.0550400000002</v>
      </c>
      <c r="J145" s="26" t="s">
        <v>222</v>
      </c>
      <c r="K145" s="46" t="s">
        <v>220</v>
      </c>
    </row>
    <row r="146" spans="1:11" ht="31.5" x14ac:dyDescent="0.25">
      <c r="A146" s="22">
        <f t="shared" si="17"/>
        <v>119</v>
      </c>
      <c r="B146" s="29" t="s">
        <v>151</v>
      </c>
      <c r="C146" s="24">
        <f>301.93*1.04</f>
        <v>314.00720000000001</v>
      </c>
      <c r="D146" s="37">
        <v>15.2</v>
      </c>
      <c r="E146" s="20">
        <v>15.2</v>
      </c>
      <c r="F146" s="19">
        <f t="shared" si="20"/>
        <v>4772.9094400000004</v>
      </c>
      <c r="G146" s="19"/>
      <c r="H146" s="19"/>
      <c r="I146" s="19">
        <f t="shared" si="21"/>
        <v>4772.9094400000004</v>
      </c>
      <c r="J146" s="26" t="s">
        <v>221</v>
      </c>
      <c r="K146" s="46" t="s">
        <v>220</v>
      </c>
    </row>
    <row r="147" spans="1:11" ht="31.5" x14ac:dyDescent="0.25">
      <c r="A147" s="22">
        <f t="shared" si="17"/>
        <v>120</v>
      </c>
      <c r="B147" s="23" t="s">
        <v>152</v>
      </c>
      <c r="C147" s="24">
        <f>261.98*1.04</f>
        <v>272.45920000000001</v>
      </c>
      <c r="D147" s="20">
        <v>15.2</v>
      </c>
      <c r="E147" s="20">
        <v>15.2</v>
      </c>
      <c r="F147" s="19">
        <f t="shared" si="20"/>
        <v>4141.3798399999996</v>
      </c>
      <c r="G147" s="19">
        <v>1244.6400000000001</v>
      </c>
      <c r="H147" s="19">
        <v>250</v>
      </c>
      <c r="I147" s="19">
        <f t="shared" si="21"/>
        <v>5636.0198399999999</v>
      </c>
      <c r="J147" s="26" t="s">
        <v>210</v>
      </c>
      <c r="K147" s="46" t="s">
        <v>220</v>
      </c>
    </row>
    <row r="148" spans="1:11" ht="31.5" x14ac:dyDescent="0.25">
      <c r="A148" s="22">
        <f t="shared" si="17"/>
        <v>121</v>
      </c>
      <c r="B148" s="29" t="s">
        <v>153</v>
      </c>
      <c r="C148" s="24">
        <f>261.98*1.04</f>
        <v>272.45920000000001</v>
      </c>
      <c r="D148" s="20">
        <v>15.2</v>
      </c>
      <c r="E148" s="20">
        <v>15.2</v>
      </c>
      <c r="F148" s="19">
        <f t="shared" si="20"/>
        <v>4141.3798399999996</v>
      </c>
      <c r="G148" s="33">
        <v>829.76</v>
      </c>
      <c r="H148" s="33">
        <v>250</v>
      </c>
      <c r="I148" s="19">
        <f t="shared" si="21"/>
        <v>5221.1398399999998</v>
      </c>
      <c r="J148" s="26" t="s">
        <v>210</v>
      </c>
      <c r="K148" s="46" t="s">
        <v>220</v>
      </c>
    </row>
    <row r="149" spans="1:11" ht="31.5" x14ac:dyDescent="0.25">
      <c r="A149" s="22">
        <f>A148+1</f>
        <v>122</v>
      </c>
      <c r="B149" s="29" t="s">
        <v>155</v>
      </c>
      <c r="C149" s="24">
        <v>314.08</v>
      </c>
      <c r="D149" s="20">
        <v>15.2</v>
      </c>
      <c r="E149" s="20">
        <v>15.2</v>
      </c>
      <c r="F149" s="19">
        <f t="shared" si="20"/>
        <v>4774.0159999999996</v>
      </c>
      <c r="G149" s="33"/>
      <c r="H149" s="33"/>
      <c r="I149" s="19">
        <f t="shared" si="21"/>
        <v>4774.0159999999996</v>
      </c>
      <c r="J149" s="26" t="s">
        <v>224</v>
      </c>
      <c r="K149" s="46" t="s">
        <v>220</v>
      </c>
    </row>
    <row r="150" spans="1:11" ht="17.25" x14ac:dyDescent="0.25">
      <c r="A150" s="22"/>
      <c r="B150" s="17" t="s">
        <v>156</v>
      </c>
      <c r="C150" s="24"/>
      <c r="D150" s="20"/>
      <c r="E150" s="20"/>
      <c r="F150" s="19"/>
      <c r="G150" s="19"/>
      <c r="H150" s="19"/>
      <c r="I150" s="19"/>
    </row>
    <row r="151" spans="1:11" ht="17.25" x14ac:dyDescent="0.25">
      <c r="A151" s="22">
        <f>A149+1</f>
        <v>123</v>
      </c>
      <c r="B151" s="30" t="s">
        <v>157</v>
      </c>
      <c r="C151" s="24">
        <f>400*1.04</f>
        <v>416</v>
      </c>
      <c r="D151" s="22">
        <v>15.2</v>
      </c>
      <c r="E151" s="20">
        <v>15.2</v>
      </c>
      <c r="F151" s="19">
        <f>C151*E151</f>
        <v>6323.2</v>
      </c>
      <c r="G151" s="19"/>
      <c r="H151" s="19"/>
      <c r="I151" s="19">
        <f>F151+G151+H151</f>
        <v>6323.2</v>
      </c>
      <c r="J151" s="26" t="s">
        <v>195</v>
      </c>
      <c r="K151" s="26" t="s">
        <v>156</v>
      </c>
    </row>
    <row r="152" spans="1:11" ht="17.25" x14ac:dyDescent="0.25">
      <c r="A152" s="22">
        <f>A151+1</f>
        <v>124</v>
      </c>
      <c r="B152" s="23" t="s">
        <v>158</v>
      </c>
      <c r="C152" s="24">
        <v>410</v>
      </c>
      <c r="D152" s="20">
        <v>15.2</v>
      </c>
      <c r="E152" s="20">
        <v>15.2</v>
      </c>
      <c r="F152" s="19">
        <f>C152*E152</f>
        <v>6232</v>
      </c>
      <c r="G152" s="19"/>
      <c r="H152" s="19"/>
      <c r="I152" s="19">
        <f>F152+G152+H152</f>
        <v>6232</v>
      </c>
      <c r="J152" s="26" t="s">
        <v>194</v>
      </c>
      <c r="K152" s="46" t="s">
        <v>225</v>
      </c>
    </row>
    <row r="153" spans="1:11" ht="17.25" x14ac:dyDescent="0.25">
      <c r="A153" s="22">
        <f>A152+1</f>
        <v>125</v>
      </c>
      <c r="B153" s="23" t="s">
        <v>159</v>
      </c>
      <c r="C153" s="24">
        <f>400*1.04</f>
        <v>416</v>
      </c>
      <c r="D153" s="20">
        <v>15.2</v>
      </c>
      <c r="E153" s="20">
        <v>15.2</v>
      </c>
      <c r="F153" s="19">
        <f>C153*E153</f>
        <v>6323.2</v>
      </c>
      <c r="G153" s="19">
        <v>1244.6400000000001</v>
      </c>
      <c r="H153" s="19">
        <v>250</v>
      </c>
      <c r="I153" s="19">
        <f>F153+G153+H153</f>
        <v>7817.84</v>
      </c>
      <c r="J153" s="47" t="s">
        <v>192</v>
      </c>
      <c r="K153" s="46" t="s">
        <v>33</v>
      </c>
    </row>
    <row r="154" spans="1:11" ht="31.5" x14ac:dyDescent="0.25">
      <c r="A154" s="22">
        <f>A153+1</f>
        <v>126</v>
      </c>
      <c r="B154" s="23" t="s">
        <v>160</v>
      </c>
      <c r="C154" s="24">
        <f>400.07*1.04</f>
        <v>416.07280000000003</v>
      </c>
      <c r="D154" s="20">
        <v>15.2</v>
      </c>
      <c r="E154" s="20">
        <v>15.2</v>
      </c>
      <c r="F154" s="19">
        <f>C154*E154</f>
        <v>6324.30656</v>
      </c>
      <c r="G154" s="32">
        <v>1037.2</v>
      </c>
      <c r="H154" s="32">
        <v>250</v>
      </c>
      <c r="I154" s="19">
        <f>F154+G154+H154</f>
        <v>7611.5065599999998</v>
      </c>
      <c r="J154" s="26" t="s">
        <v>195</v>
      </c>
      <c r="K154" s="46" t="s">
        <v>226</v>
      </c>
    </row>
    <row r="155" spans="1:11" ht="17.25" x14ac:dyDescent="0.25">
      <c r="A155" s="22"/>
      <c r="B155" s="17" t="s">
        <v>161</v>
      </c>
      <c r="C155" s="24"/>
      <c r="D155" s="20"/>
      <c r="E155" s="20"/>
      <c r="F155" s="19"/>
      <c r="G155" s="19"/>
      <c r="H155" s="19"/>
      <c r="I155" s="19"/>
    </row>
    <row r="156" spans="1:11" ht="17.25" x14ac:dyDescent="0.25">
      <c r="A156" s="22">
        <f>A154+1</f>
        <v>127</v>
      </c>
      <c r="B156" s="23" t="s">
        <v>162</v>
      </c>
      <c r="C156" s="24">
        <f>383.88*1.04</f>
        <v>399.23520000000002</v>
      </c>
      <c r="D156" s="20">
        <v>15.2</v>
      </c>
      <c r="E156" s="20">
        <v>15.2</v>
      </c>
      <c r="F156" s="19">
        <f>C156*E156</f>
        <v>6068.3750399999999</v>
      </c>
      <c r="G156" s="19">
        <v>1037.2</v>
      </c>
      <c r="H156" s="19">
        <v>250</v>
      </c>
      <c r="I156" s="19">
        <f>F156+G156+H156</f>
        <v>7355.5750399999997</v>
      </c>
      <c r="J156" s="26" t="s">
        <v>192</v>
      </c>
      <c r="K156" s="26" t="s">
        <v>161</v>
      </c>
    </row>
    <row r="157" spans="1:11" ht="17.25" x14ac:dyDescent="0.25">
      <c r="A157" s="22">
        <f>A156+1</f>
        <v>128</v>
      </c>
      <c r="B157" s="23" t="s">
        <v>163</v>
      </c>
      <c r="C157" s="24">
        <f>263.16*1.04</f>
        <v>273.68640000000005</v>
      </c>
      <c r="D157" s="20">
        <v>15.2</v>
      </c>
      <c r="E157" s="20">
        <v>15.2</v>
      </c>
      <c r="F157" s="19">
        <f>C157*E157</f>
        <v>4160.0332800000006</v>
      </c>
      <c r="G157" s="19">
        <v>622.32000000000005</v>
      </c>
      <c r="H157" s="19">
        <v>250</v>
      </c>
      <c r="I157" s="19">
        <f>F157+G157+H157</f>
        <v>5032.3532800000003</v>
      </c>
      <c r="J157" s="26" t="s">
        <v>213</v>
      </c>
      <c r="K157" s="26" t="s">
        <v>215</v>
      </c>
    </row>
    <row r="158" spans="1:11" ht="17.25" x14ac:dyDescent="0.25">
      <c r="A158" s="22">
        <f>A157+1</f>
        <v>129</v>
      </c>
      <c r="B158" s="29" t="s">
        <v>164</v>
      </c>
      <c r="C158" s="24">
        <v>207.44</v>
      </c>
      <c r="D158" s="20">
        <v>15.2</v>
      </c>
      <c r="E158" s="20">
        <v>15.2</v>
      </c>
      <c r="F158" s="19">
        <f>C158*E158</f>
        <v>3153.0879999999997</v>
      </c>
      <c r="G158" s="19">
        <v>622.32000000000005</v>
      </c>
      <c r="H158" s="19">
        <v>250</v>
      </c>
      <c r="I158" s="19">
        <f>F158+G158+H158</f>
        <v>4025.4079999999999</v>
      </c>
      <c r="J158" s="26" t="s">
        <v>210</v>
      </c>
      <c r="K158" s="26" t="s">
        <v>161</v>
      </c>
    </row>
    <row r="159" spans="1:11" ht="17.25" x14ac:dyDescent="0.25">
      <c r="A159" s="22"/>
      <c r="B159" s="34" t="s">
        <v>165</v>
      </c>
      <c r="C159" s="24"/>
      <c r="D159" s="20"/>
      <c r="E159" s="20"/>
      <c r="F159" s="19"/>
      <c r="G159" s="19"/>
      <c r="H159" s="19"/>
      <c r="I159" s="19"/>
    </row>
    <row r="160" spans="1:11" ht="17.25" x14ac:dyDescent="0.25">
      <c r="A160" s="22">
        <f>A158+1</f>
        <v>130</v>
      </c>
      <c r="B160" s="29" t="s">
        <v>166</v>
      </c>
      <c r="C160" s="24">
        <v>388</v>
      </c>
      <c r="D160" s="20">
        <v>15.2</v>
      </c>
      <c r="E160" s="20">
        <v>15.2</v>
      </c>
      <c r="F160" s="19">
        <f>C160*E160</f>
        <v>5897.5999999999995</v>
      </c>
      <c r="G160" s="19"/>
      <c r="H160" s="19">
        <v>250</v>
      </c>
      <c r="I160" s="19">
        <f>F160+G160+H160</f>
        <v>6147.5999999999995</v>
      </c>
      <c r="J160" s="26" t="s">
        <v>165</v>
      </c>
      <c r="K160" s="26" t="s">
        <v>232</v>
      </c>
    </row>
    <row r="161" spans="1:11" ht="17.25" x14ac:dyDescent="0.25">
      <c r="A161" s="22"/>
      <c r="B161" s="34" t="s">
        <v>167</v>
      </c>
      <c r="C161" s="24"/>
      <c r="D161" s="20"/>
      <c r="E161" s="20"/>
      <c r="F161" s="19"/>
      <c r="G161" s="19"/>
      <c r="H161" s="19"/>
      <c r="I161" s="19"/>
    </row>
    <row r="162" spans="1:11" ht="17.25" x14ac:dyDescent="0.25">
      <c r="A162" s="22">
        <f>A160+1</f>
        <v>131</v>
      </c>
      <c r="B162" s="29" t="s">
        <v>168</v>
      </c>
      <c r="C162" s="24">
        <v>388</v>
      </c>
      <c r="D162" s="20">
        <v>15.2</v>
      </c>
      <c r="E162" s="20">
        <v>15.2</v>
      </c>
      <c r="F162" s="19">
        <f>C162*E162</f>
        <v>5897.5999999999995</v>
      </c>
      <c r="G162" s="19"/>
      <c r="H162" s="19">
        <v>250</v>
      </c>
      <c r="I162" s="19">
        <f>F162+G162+H162</f>
        <v>6147.5999999999995</v>
      </c>
      <c r="J162" s="26" t="s">
        <v>167</v>
      </c>
      <c r="K162" s="26" t="s">
        <v>15</v>
      </c>
    </row>
    <row r="163" spans="1:11" ht="17.25" x14ac:dyDescent="0.3">
      <c r="A163" s="39"/>
      <c r="B163" s="40" t="s">
        <v>169</v>
      </c>
      <c r="C163" s="24"/>
      <c r="D163" s="20"/>
      <c r="E163" s="20"/>
      <c r="F163" s="19"/>
      <c r="G163" s="19"/>
      <c r="H163" s="19"/>
      <c r="I163" s="19"/>
    </row>
    <row r="164" spans="1:11" ht="17.25" x14ac:dyDescent="0.3">
      <c r="A164" s="39">
        <f>A162+1</f>
        <v>132</v>
      </c>
      <c r="B164" s="1" t="s">
        <v>170</v>
      </c>
      <c r="C164" s="24">
        <v>410</v>
      </c>
      <c r="D164" s="20">
        <v>15.2</v>
      </c>
      <c r="E164" s="20">
        <v>15.2</v>
      </c>
      <c r="F164" s="19">
        <f>C164*E164</f>
        <v>6232</v>
      </c>
      <c r="G164" s="19"/>
      <c r="H164" s="19">
        <v>250</v>
      </c>
      <c r="I164" s="19">
        <f>F164+G164+H164</f>
        <v>6482</v>
      </c>
      <c r="J164" s="26" t="s">
        <v>169</v>
      </c>
      <c r="K164" s="26" t="s">
        <v>228</v>
      </c>
    </row>
    <row r="165" spans="1:11" ht="17.25" x14ac:dyDescent="0.25">
      <c r="A165" s="16"/>
      <c r="B165" s="41"/>
      <c r="I165" s="41"/>
    </row>
    <row r="166" spans="1:11" ht="17.25" x14ac:dyDescent="0.25">
      <c r="A166" s="16"/>
      <c r="B166" s="41"/>
      <c r="I166" s="41"/>
    </row>
    <row r="167" spans="1:11" ht="17.25" x14ac:dyDescent="0.25">
      <c r="A167" s="16"/>
      <c r="B167" s="42"/>
      <c r="I167" s="41"/>
    </row>
    <row r="168" spans="1:11" ht="17.25" x14ac:dyDescent="0.25">
      <c r="A168" s="22"/>
      <c r="B168" s="41"/>
      <c r="I168" s="41"/>
    </row>
    <row r="169" spans="1:11" ht="17.25" x14ac:dyDescent="0.25">
      <c r="A169" s="30"/>
      <c r="B169" s="41"/>
      <c r="I169" s="41"/>
    </row>
    <row r="170" spans="1:11" ht="17.25" x14ac:dyDescent="0.25">
      <c r="A170" s="30"/>
      <c r="B170" s="41"/>
      <c r="D170" s="1" t="s">
        <v>0</v>
      </c>
      <c r="I170" s="41"/>
    </row>
    <row r="171" spans="1:11" ht="17.25" x14ac:dyDescent="0.25">
      <c r="A171" s="30"/>
      <c r="B171" s="41"/>
      <c r="I171" s="41"/>
    </row>
    <row r="172" spans="1:11" ht="17.25" x14ac:dyDescent="0.3">
      <c r="A172" s="27" t="s">
        <v>0</v>
      </c>
      <c r="B172" s="41"/>
      <c r="I172" s="41"/>
    </row>
    <row r="173" spans="1:11" x14ac:dyDescent="0.25">
      <c r="B173" s="43"/>
      <c r="I173" s="41"/>
    </row>
    <row r="174" spans="1:11" x14ac:dyDescent="0.25">
      <c r="I174" s="41"/>
    </row>
    <row r="175" spans="1:11" x14ac:dyDescent="0.25">
      <c r="I175" s="41"/>
    </row>
    <row r="176" spans="1:11" x14ac:dyDescent="0.25">
      <c r="I176" s="41"/>
    </row>
    <row r="177" spans="6:9" x14ac:dyDescent="0.25">
      <c r="I177" s="41"/>
    </row>
    <row r="181" spans="6:9" x14ac:dyDescent="0.25">
      <c r="F181" s="1" t="s">
        <v>0</v>
      </c>
    </row>
    <row r="197" spans="2:2" x14ac:dyDescent="0.25">
      <c r="B197" s="2" t="s">
        <v>0</v>
      </c>
    </row>
  </sheetData>
  <mergeCells count="14">
    <mergeCell ref="J7:J9"/>
    <mergeCell ref="K7:K9"/>
    <mergeCell ref="C3:F3"/>
    <mergeCell ref="E4:F4"/>
    <mergeCell ref="C6:F6"/>
    <mergeCell ref="F7:F9"/>
    <mergeCell ref="G7:G8"/>
    <mergeCell ref="H7:H8"/>
    <mergeCell ref="I7:I9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opLeftCell="A70" workbookViewId="0">
      <selection activeCell="A80" sqref="A80:XFD80"/>
    </sheetView>
  </sheetViews>
  <sheetFormatPr baseColWidth="10" defaultRowHeight="15.75" x14ac:dyDescent="0.25"/>
  <cols>
    <col min="1" max="1" width="5.42578125" style="1" customWidth="1"/>
    <col min="2" max="2" width="48.2851562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5.5703125" style="1" customWidth="1"/>
    <col min="9" max="9" width="28.42578125" style="26" customWidth="1"/>
    <col min="10" max="10" width="30.28515625" style="26" customWidth="1"/>
  </cols>
  <sheetData>
    <row r="1" spans="1:10" x14ac:dyDescent="0.25">
      <c r="B1" s="2" t="s">
        <v>0</v>
      </c>
      <c r="J1" s="26" t="s">
        <v>0</v>
      </c>
    </row>
    <row r="2" spans="1:10" x14ac:dyDescent="0.25">
      <c r="A2" s="3" t="s">
        <v>0</v>
      </c>
      <c r="C2"/>
      <c r="D2"/>
      <c r="E2"/>
      <c r="F2"/>
      <c r="G2"/>
      <c r="H2"/>
      <c r="I2"/>
      <c r="J2"/>
    </row>
    <row r="3" spans="1:10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7"/>
      <c r="I3" s="44"/>
      <c r="J3" s="45"/>
    </row>
    <row r="4" spans="1:10" x14ac:dyDescent="0.25">
      <c r="A4" s="4" t="s">
        <v>0</v>
      </c>
      <c r="B4" s="5"/>
      <c r="C4" s="8"/>
      <c r="E4" s="110"/>
      <c r="F4" s="110"/>
      <c r="G4" s="9"/>
      <c r="H4" s="7"/>
    </row>
    <row r="5" spans="1:10" x14ac:dyDescent="0.25">
      <c r="A5" s="4"/>
      <c r="B5" s="5"/>
      <c r="C5" s="10"/>
      <c r="D5" s="10"/>
      <c r="E5" s="10"/>
      <c r="F5" s="10"/>
      <c r="G5" s="10"/>
      <c r="H5" s="7"/>
    </row>
    <row r="6" spans="1:10" x14ac:dyDescent="0.25">
      <c r="A6" s="11"/>
      <c r="B6" s="12"/>
      <c r="C6" s="111" t="s">
        <v>1</v>
      </c>
      <c r="D6" s="112"/>
      <c r="E6" s="112"/>
      <c r="F6" s="113"/>
      <c r="G6" s="13"/>
      <c r="H6" s="14"/>
    </row>
    <row r="7" spans="1:10" ht="15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06" t="s">
        <v>171</v>
      </c>
      <c r="H7" s="106" t="s">
        <v>11</v>
      </c>
      <c r="I7" s="103" t="s">
        <v>187</v>
      </c>
      <c r="J7" s="103" t="s">
        <v>188</v>
      </c>
    </row>
    <row r="8" spans="1:10" ht="15" x14ac:dyDescent="0.25">
      <c r="A8" s="93"/>
      <c r="B8" s="95"/>
      <c r="C8" s="98"/>
      <c r="D8" s="101"/>
      <c r="E8" s="101"/>
      <c r="F8" s="107"/>
      <c r="G8" s="108"/>
      <c r="H8" s="107"/>
      <c r="I8" s="104"/>
      <c r="J8" s="104"/>
    </row>
    <row r="9" spans="1:10" ht="15" x14ac:dyDescent="0.25">
      <c r="A9" s="93"/>
      <c r="B9" s="96"/>
      <c r="C9" s="99"/>
      <c r="D9" s="102"/>
      <c r="E9" s="102"/>
      <c r="F9" s="108"/>
      <c r="G9" s="15" t="s">
        <v>12</v>
      </c>
      <c r="H9" s="108"/>
      <c r="I9" s="105"/>
      <c r="J9" s="105"/>
    </row>
    <row r="10" spans="1:10" ht="17.25" x14ac:dyDescent="0.25">
      <c r="A10" s="16"/>
      <c r="B10" s="17" t="s">
        <v>15</v>
      </c>
      <c r="C10" s="18"/>
      <c r="D10" s="20"/>
      <c r="E10" s="20"/>
      <c r="F10" s="19"/>
      <c r="G10" s="19"/>
      <c r="H10" s="21"/>
    </row>
    <row r="11" spans="1:10" ht="17.25" x14ac:dyDescent="0.25">
      <c r="A11" s="22">
        <v>1</v>
      </c>
      <c r="B11" s="23" t="s">
        <v>16</v>
      </c>
      <c r="C11" s="24">
        <v>968.2</v>
      </c>
      <c r="D11" s="20">
        <v>15.2</v>
      </c>
      <c r="E11" s="20">
        <v>15.2</v>
      </c>
      <c r="F11" s="19">
        <f>C11*E11</f>
        <v>14716.64</v>
      </c>
      <c r="G11" s="19">
        <v>100</v>
      </c>
      <c r="H11" s="19">
        <f>SUM(F11+G11)</f>
        <v>14816.64</v>
      </c>
      <c r="I11" s="26" t="s">
        <v>189</v>
      </c>
      <c r="J11" s="26" t="s">
        <v>190</v>
      </c>
    </row>
    <row r="12" spans="1:10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</row>
    <row r="13" spans="1:10" ht="17.25" x14ac:dyDescent="0.25">
      <c r="A13" s="22">
        <f>A11+1</f>
        <v>2</v>
      </c>
      <c r="B13" s="23" t="s">
        <v>18</v>
      </c>
      <c r="C13" s="24">
        <v>834.3</v>
      </c>
      <c r="D13" s="20">
        <v>15.2</v>
      </c>
      <c r="E13" s="20">
        <v>15.2</v>
      </c>
      <c r="F13" s="19">
        <f>C13*E13</f>
        <v>12681.359999999999</v>
      </c>
      <c r="G13" s="19">
        <v>100</v>
      </c>
      <c r="H13" s="19">
        <f t="shared" ref="H13:H76" si="0">SUM(F13+G13)</f>
        <v>12781.359999999999</v>
      </c>
      <c r="I13" s="26" t="s">
        <v>191</v>
      </c>
      <c r="J13" s="26" t="s">
        <v>17</v>
      </c>
    </row>
    <row r="14" spans="1:10" ht="17.25" x14ac:dyDescent="0.25">
      <c r="A14" s="22">
        <f>A13+1</f>
        <v>3</v>
      </c>
      <c r="B14" s="23" t="s">
        <v>19</v>
      </c>
      <c r="C14" s="24">
        <v>508.11</v>
      </c>
      <c r="D14" s="20">
        <v>15.2</v>
      </c>
      <c r="E14" s="20">
        <v>15.2</v>
      </c>
      <c r="F14" s="19">
        <f>C14*E14</f>
        <v>7723.2719999999999</v>
      </c>
      <c r="G14" s="19">
        <v>100</v>
      </c>
      <c r="H14" s="19">
        <f t="shared" si="0"/>
        <v>7823.2719999999999</v>
      </c>
      <c r="I14" s="26" t="s">
        <v>192</v>
      </c>
      <c r="J14" s="26" t="s">
        <v>17</v>
      </c>
    </row>
    <row r="15" spans="1:10" ht="17.25" x14ac:dyDescent="0.25">
      <c r="A15" s="22">
        <f>A14+1</f>
        <v>4</v>
      </c>
      <c r="B15" s="23" t="s">
        <v>20</v>
      </c>
      <c r="C15" s="24">
        <v>430.92</v>
      </c>
      <c r="D15" s="20">
        <v>15.2</v>
      </c>
      <c r="E15" s="20">
        <v>15.2</v>
      </c>
      <c r="F15" s="19">
        <f>C15*E15</f>
        <v>6549.9840000000004</v>
      </c>
      <c r="G15" s="19">
        <v>100</v>
      </c>
      <c r="H15" s="19">
        <f t="shared" si="0"/>
        <v>6649.9840000000004</v>
      </c>
      <c r="I15" s="26" t="s">
        <v>192</v>
      </c>
      <c r="J15" s="26" t="s">
        <v>61</v>
      </c>
    </row>
    <row r="16" spans="1:10" ht="17.25" x14ac:dyDescent="0.25">
      <c r="A16" s="22">
        <f>A15+1</f>
        <v>5</v>
      </c>
      <c r="B16" s="23" t="s">
        <v>21</v>
      </c>
      <c r="C16" s="24">
        <v>360.43</v>
      </c>
      <c r="D16" s="20">
        <v>15.2</v>
      </c>
      <c r="E16" s="20">
        <v>15.2</v>
      </c>
      <c r="F16" s="19">
        <f>C16*E16</f>
        <v>5478.5360000000001</v>
      </c>
      <c r="G16" s="19">
        <v>100</v>
      </c>
      <c r="H16" s="19">
        <f t="shared" si="0"/>
        <v>5578.5360000000001</v>
      </c>
      <c r="I16" s="26" t="s">
        <v>192</v>
      </c>
      <c r="J16" s="26" t="s">
        <v>17</v>
      </c>
    </row>
    <row r="17" spans="1:13" ht="17.25" x14ac:dyDescent="0.25">
      <c r="A17" s="22">
        <f>A16+1</f>
        <v>6</v>
      </c>
      <c r="B17" s="23" t="s">
        <v>22</v>
      </c>
      <c r="C17" s="24">
        <v>342.13</v>
      </c>
      <c r="D17" s="20">
        <v>15.2</v>
      </c>
      <c r="E17" s="20">
        <v>15.2</v>
      </c>
      <c r="F17" s="19">
        <f>C17*E17</f>
        <v>5200.3759999999993</v>
      </c>
      <c r="G17" s="19">
        <v>100</v>
      </c>
      <c r="H17" s="19">
        <f t="shared" si="0"/>
        <v>5300.3759999999993</v>
      </c>
      <c r="I17" s="26" t="s">
        <v>193</v>
      </c>
      <c r="J17" s="26" t="s">
        <v>17</v>
      </c>
    </row>
    <row r="18" spans="1:13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</row>
    <row r="19" spans="1:13" ht="17.25" x14ac:dyDescent="0.3">
      <c r="A19" s="26">
        <f>A17+1</f>
        <v>7</v>
      </c>
      <c r="B19" s="28" t="s">
        <v>24</v>
      </c>
      <c r="C19" s="24">
        <v>587.1</v>
      </c>
      <c r="D19" s="20">
        <v>15.2</v>
      </c>
      <c r="E19" s="20">
        <v>15.2</v>
      </c>
      <c r="F19" s="19">
        <f>C19*E19</f>
        <v>8923.92</v>
      </c>
      <c r="G19" s="19">
        <v>100</v>
      </c>
      <c r="H19" s="19">
        <f t="shared" si="0"/>
        <v>9023.92</v>
      </c>
      <c r="I19" s="26" t="s">
        <v>194</v>
      </c>
      <c r="J19" s="26" t="s">
        <v>23</v>
      </c>
    </row>
    <row r="20" spans="1:13" ht="17.25" x14ac:dyDescent="0.25">
      <c r="A20" s="22">
        <f>A19+1</f>
        <v>8</v>
      </c>
      <c r="B20" s="23" t="s">
        <v>25</v>
      </c>
      <c r="C20" s="24">
        <v>350</v>
      </c>
      <c r="D20" s="20">
        <v>15.2</v>
      </c>
      <c r="E20" s="20">
        <v>15.2</v>
      </c>
      <c r="F20" s="19">
        <f>C20*E20</f>
        <v>5320</v>
      </c>
      <c r="G20" s="19">
        <v>100</v>
      </c>
      <c r="H20" s="19">
        <f t="shared" si="0"/>
        <v>5420</v>
      </c>
      <c r="I20" s="26" t="s">
        <v>196</v>
      </c>
      <c r="J20" s="26" t="s">
        <v>23</v>
      </c>
      <c r="M20" t="s">
        <v>0</v>
      </c>
    </row>
    <row r="21" spans="1:13" ht="17.25" x14ac:dyDescent="0.25">
      <c r="A21" s="22">
        <f>A20+1</f>
        <v>9</v>
      </c>
      <c r="B21" s="23" t="s">
        <v>26</v>
      </c>
      <c r="C21" s="24">
        <v>391.63</v>
      </c>
      <c r="D21" s="20">
        <v>15.2</v>
      </c>
      <c r="E21" s="20">
        <v>15.2</v>
      </c>
      <c r="F21" s="19">
        <f>C21*E21</f>
        <v>5952.7759999999998</v>
      </c>
      <c r="G21" s="19">
        <v>100</v>
      </c>
      <c r="H21" s="19">
        <f t="shared" si="0"/>
        <v>6052.7759999999998</v>
      </c>
      <c r="I21" s="26" t="s">
        <v>192</v>
      </c>
      <c r="J21" s="26" t="s">
        <v>23</v>
      </c>
    </row>
    <row r="22" spans="1:13" ht="17.25" x14ac:dyDescent="0.3">
      <c r="A22" s="22">
        <f>A21+1</f>
        <v>10</v>
      </c>
      <c r="B22" s="28" t="s">
        <v>27</v>
      </c>
      <c r="C22" s="24">
        <v>300</v>
      </c>
      <c r="D22" s="20">
        <v>15.2</v>
      </c>
      <c r="E22" s="20">
        <v>15.2</v>
      </c>
      <c r="F22" s="19">
        <f>C22*E22</f>
        <v>4560</v>
      </c>
      <c r="G22" s="19">
        <v>100</v>
      </c>
      <c r="H22" s="19">
        <f t="shared" si="0"/>
        <v>4660</v>
      </c>
      <c r="I22" s="26" t="s">
        <v>197</v>
      </c>
      <c r="J22" s="26" t="s">
        <v>23</v>
      </c>
    </row>
    <row r="23" spans="1:13" ht="17.25" x14ac:dyDescent="0.25">
      <c r="A23" s="22">
        <f>A22+1</f>
        <v>11</v>
      </c>
      <c r="B23" s="29" t="s">
        <v>28</v>
      </c>
      <c r="C23" s="24">
        <v>391.63</v>
      </c>
      <c r="D23" s="20">
        <v>15.2</v>
      </c>
      <c r="E23" s="20">
        <v>15.2</v>
      </c>
      <c r="F23" s="19">
        <f>C23*E23</f>
        <v>5952.7759999999998</v>
      </c>
      <c r="G23" s="19">
        <v>100</v>
      </c>
      <c r="H23" s="19">
        <f t="shared" si="0"/>
        <v>6052.7759999999998</v>
      </c>
      <c r="I23" s="26" t="s">
        <v>192</v>
      </c>
      <c r="J23" s="26" t="s">
        <v>23</v>
      </c>
    </row>
    <row r="24" spans="1:13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</row>
    <row r="25" spans="1:13" ht="17.25" x14ac:dyDescent="0.25">
      <c r="A25" s="22">
        <f>A23+1</f>
        <v>12</v>
      </c>
      <c r="B25" s="23" t="s">
        <v>30</v>
      </c>
      <c r="C25" s="24">
        <v>430.92</v>
      </c>
      <c r="D25" s="20">
        <v>15.2</v>
      </c>
      <c r="E25" s="20">
        <v>15.2</v>
      </c>
      <c r="F25" s="19">
        <f>C25*E25</f>
        <v>6549.9840000000004</v>
      </c>
      <c r="G25" s="19">
        <v>100</v>
      </c>
      <c r="H25" s="19">
        <f t="shared" si="0"/>
        <v>6649.9840000000004</v>
      </c>
      <c r="I25" s="26" t="s">
        <v>192</v>
      </c>
      <c r="J25" s="26" t="s">
        <v>229</v>
      </c>
    </row>
    <row r="26" spans="1:13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</row>
    <row r="27" spans="1:13" ht="17.25" x14ac:dyDescent="0.25">
      <c r="A27" s="22">
        <f>A25+1</f>
        <v>13</v>
      </c>
      <c r="B27" s="23" t="s">
        <v>32</v>
      </c>
      <c r="C27" s="24">
        <v>428.55</v>
      </c>
      <c r="D27" s="20">
        <v>15.2</v>
      </c>
      <c r="E27" s="20">
        <v>15.2</v>
      </c>
      <c r="F27" s="19">
        <f>C27*E27</f>
        <v>6513.96</v>
      </c>
      <c r="G27" s="19">
        <v>100</v>
      </c>
      <c r="H27" s="19">
        <f t="shared" si="0"/>
        <v>6613.96</v>
      </c>
      <c r="I27" s="26" t="s">
        <v>198</v>
      </c>
      <c r="J27" s="26" t="s">
        <v>33</v>
      </c>
    </row>
    <row r="28" spans="1:13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</row>
    <row r="29" spans="1:13" ht="17.25" x14ac:dyDescent="0.25">
      <c r="A29" s="22">
        <f>A27+1</f>
        <v>14</v>
      </c>
      <c r="B29" s="23" t="s">
        <v>34</v>
      </c>
      <c r="C29" s="24">
        <v>453.2</v>
      </c>
      <c r="D29" s="20">
        <v>15.2</v>
      </c>
      <c r="E29" s="20">
        <v>15.2</v>
      </c>
      <c r="F29" s="19">
        <f t="shared" ref="F29:F35" si="1">C29*E29</f>
        <v>6888.6399999999994</v>
      </c>
      <c r="G29" s="19">
        <v>100</v>
      </c>
      <c r="H29" s="19">
        <f t="shared" si="0"/>
        <v>6988.6399999999994</v>
      </c>
      <c r="I29" s="26" t="s">
        <v>198</v>
      </c>
      <c r="J29" s="26" t="s">
        <v>33</v>
      </c>
    </row>
    <row r="30" spans="1:13" ht="17.25" x14ac:dyDescent="0.25">
      <c r="A30" s="22">
        <f t="shared" ref="A30:A35" si="2">A29+1</f>
        <v>15</v>
      </c>
      <c r="B30" s="29" t="s">
        <v>35</v>
      </c>
      <c r="C30" s="24">
        <v>442.9</v>
      </c>
      <c r="D30" s="20">
        <v>15.2</v>
      </c>
      <c r="E30" s="20">
        <v>15.2</v>
      </c>
      <c r="F30" s="19">
        <f t="shared" si="1"/>
        <v>6732.079999999999</v>
      </c>
      <c r="G30" s="19">
        <v>100</v>
      </c>
      <c r="H30" s="19">
        <f t="shared" si="0"/>
        <v>6832.079999999999</v>
      </c>
      <c r="I30" s="26" t="s">
        <v>199</v>
      </c>
      <c r="J30" s="26" t="s">
        <v>33</v>
      </c>
    </row>
    <row r="31" spans="1:13" ht="17.25" x14ac:dyDescent="0.25">
      <c r="A31" s="22">
        <f t="shared" si="2"/>
        <v>16</v>
      </c>
      <c r="B31" s="23" t="s">
        <v>36</v>
      </c>
      <c r="C31" s="24">
        <v>350</v>
      </c>
      <c r="D31" s="20">
        <v>15.2</v>
      </c>
      <c r="E31" s="20">
        <v>15.2</v>
      </c>
      <c r="F31" s="19">
        <f t="shared" si="1"/>
        <v>5320</v>
      </c>
      <c r="G31" s="19">
        <v>100</v>
      </c>
      <c r="H31" s="19">
        <f t="shared" si="0"/>
        <v>5420</v>
      </c>
      <c r="I31" s="26" t="s">
        <v>196</v>
      </c>
      <c r="J31" s="26" t="s">
        <v>33</v>
      </c>
    </row>
    <row r="32" spans="1:13" ht="17.25" x14ac:dyDescent="0.25">
      <c r="A32" s="22">
        <f t="shared" si="2"/>
        <v>17</v>
      </c>
      <c r="B32" s="23" t="s">
        <v>37</v>
      </c>
      <c r="C32" s="24">
        <v>428.55</v>
      </c>
      <c r="D32" s="20">
        <v>15.2</v>
      </c>
      <c r="E32" s="20">
        <v>15.2</v>
      </c>
      <c r="F32" s="19">
        <f t="shared" si="1"/>
        <v>6513.96</v>
      </c>
      <c r="G32" s="19">
        <v>100</v>
      </c>
      <c r="H32" s="19">
        <f t="shared" si="0"/>
        <v>6613.96</v>
      </c>
      <c r="I32" s="26" t="s">
        <v>198</v>
      </c>
      <c r="J32" s="26" t="s">
        <v>33</v>
      </c>
    </row>
    <row r="33" spans="1:10" ht="17.25" x14ac:dyDescent="0.25">
      <c r="A33" s="22">
        <f t="shared" si="2"/>
        <v>18</v>
      </c>
      <c r="B33" s="23" t="s">
        <v>38</v>
      </c>
      <c r="C33" s="24">
        <v>428.55</v>
      </c>
      <c r="D33" s="20">
        <v>15.2</v>
      </c>
      <c r="E33" s="20">
        <v>15.2</v>
      </c>
      <c r="F33" s="19">
        <f t="shared" si="1"/>
        <v>6513.96</v>
      </c>
      <c r="G33" s="19">
        <v>100</v>
      </c>
      <c r="H33" s="19">
        <f t="shared" si="0"/>
        <v>6613.96</v>
      </c>
      <c r="I33" s="26" t="s">
        <v>198</v>
      </c>
      <c r="J33" s="26" t="s">
        <v>33</v>
      </c>
    </row>
    <row r="34" spans="1:10" ht="17.25" x14ac:dyDescent="0.25">
      <c r="A34" s="22">
        <f t="shared" si="2"/>
        <v>19</v>
      </c>
      <c r="B34" s="23" t="s">
        <v>39</v>
      </c>
      <c r="C34" s="24">
        <v>428.55</v>
      </c>
      <c r="D34" s="20">
        <v>15.2</v>
      </c>
      <c r="E34" s="20">
        <v>15.2</v>
      </c>
      <c r="F34" s="19">
        <f t="shared" si="1"/>
        <v>6513.96</v>
      </c>
      <c r="G34" s="19">
        <v>100</v>
      </c>
      <c r="H34" s="19">
        <f t="shared" si="0"/>
        <v>6613.96</v>
      </c>
      <c r="I34" s="26" t="s">
        <v>198</v>
      </c>
      <c r="J34" s="26" t="s">
        <v>33</v>
      </c>
    </row>
    <row r="35" spans="1:10" ht="17.25" x14ac:dyDescent="0.25">
      <c r="A35" s="22">
        <f t="shared" si="2"/>
        <v>20</v>
      </c>
      <c r="B35" s="23" t="s">
        <v>40</v>
      </c>
      <c r="C35" s="24">
        <v>411.21</v>
      </c>
      <c r="D35" s="20">
        <v>15.2</v>
      </c>
      <c r="E35" s="20">
        <v>15.2</v>
      </c>
      <c r="F35" s="19">
        <f t="shared" si="1"/>
        <v>6250.3919999999998</v>
      </c>
      <c r="G35" s="19">
        <v>100</v>
      </c>
      <c r="H35" s="19">
        <f t="shared" si="0"/>
        <v>6350.3919999999998</v>
      </c>
      <c r="I35" s="26" t="s">
        <v>199</v>
      </c>
      <c r="J35" s="26" t="s">
        <v>230</v>
      </c>
    </row>
    <row r="36" spans="1:10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</row>
    <row r="37" spans="1:10" ht="17.25" x14ac:dyDescent="0.25">
      <c r="A37" s="22">
        <f>A35+1</f>
        <v>21</v>
      </c>
      <c r="B37" s="29" t="s">
        <v>42</v>
      </c>
      <c r="C37" s="24">
        <v>422.3</v>
      </c>
      <c r="D37" s="20">
        <v>15.2</v>
      </c>
      <c r="E37" s="20">
        <v>15.2</v>
      </c>
      <c r="F37" s="19">
        <f>C37*E37</f>
        <v>6418.96</v>
      </c>
      <c r="G37" s="19">
        <v>100</v>
      </c>
      <c r="H37" s="19">
        <f t="shared" si="0"/>
        <v>6518.96</v>
      </c>
      <c r="I37" s="26" t="s">
        <v>194</v>
      </c>
      <c r="J37" s="26" t="s">
        <v>41</v>
      </c>
    </row>
    <row r="38" spans="1:10" ht="17.25" x14ac:dyDescent="0.25">
      <c r="A38" s="22">
        <f>A37+1</f>
        <v>22</v>
      </c>
      <c r="B38" s="23" t="s">
        <v>43</v>
      </c>
      <c r="C38" s="24">
        <v>423.45</v>
      </c>
      <c r="D38" s="20">
        <v>15.2</v>
      </c>
      <c r="E38" s="20">
        <v>15.2</v>
      </c>
      <c r="F38" s="19">
        <f>C38*E38</f>
        <v>6436.44</v>
      </c>
      <c r="G38" s="19">
        <v>100</v>
      </c>
      <c r="H38" s="19">
        <f t="shared" si="0"/>
        <v>6536.44</v>
      </c>
      <c r="I38" s="26" t="s">
        <v>200</v>
      </c>
      <c r="J38" s="26" t="s">
        <v>41</v>
      </c>
    </row>
    <row r="39" spans="1:10" ht="17.25" x14ac:dyDescent="0.25">
      <c r="A39" s="22">
        <f>A38+1</f>
        <v>23</v>
      </c>
      <c r="B39" s="30" t="s">
        <v>44</v>
      </c>
      <c r="C39" s="24">
        <v>341.54</v>
      </c>
      <c r="D39" s="22">
        <v>15.2</v>
      </c>
      <c r="E39" s="20">
        <v>15.2</v>
      </c>
      <c r="F39" s="19">
        <f>C39*E39</f>
        <v>5191.4080000000004</v>
      </c>
      <c r="G39" s="19">
        <v>100</v>
      </c>
      <c r="H39" s="19">
        <f t="shared" si="0"/>
        <v>5291.4080000000004</v>
      </c>
      <c r="I39" s="26" t="s">
        <v>192</v>
      </c>
      <c r="J39" s="26" t="s">
        <v>41</v>
      </c>
    </row>
    <row r="40" spans="1:10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</row>
    <row r="41" spans="1:10" ht="17.25" x14ac:dyDescent="0.25">
      <c r="A41" s="22">
        <f>A39+1</f>
        <v>24</v>
      </c>
      <c r="B41" s="31" t="s">
        <v>46</v>
      </c>
      <c r="C41" s="24">
        <v>422.3</v>
      </c>
      <c r="D41" s="20">
        <v>15.2</v>
      </c>
      <c r="E41" s="20">
        <v>15.2</v>
      </c>
      <c r="F41" s="19">
        <f>C41*E41</f>
        <v>6418.96</v>
      </c>
      <c r="G41" s="32">
        <v>100</v>
      </c>
      <c r="H41" s="19">
        <f t="shared" si="0"/>
        <v>6518.96</v>
      </c>
      <c r="I41" s="26" t="s">
        <v>194</v>
      </c>
      <c r="J41" s="26" t="s">
        <v>45</v>
      </c>
    </row>
    <row r="42" spans="1:10" ht="17.25" x14ac:dyDescent="0.25">
      <c r="A42" s="22">
        <f>A41+1</f>
        <v>25</v>
      </c>
      <c r="B42" s="23" t="s">
        <v>47</v>
      </c>
      <c r="C42" s="24">
        <v>428.55</v>
      </c>
      <c r="D42" s="20">
        <v>15.2</v>
      </c>
      <c r="E42" s="20">
        <v>15.2</v>
      </c>
      <c r="F42" s="19">
        <f>C42*E42</f>
        <v>6513.96</v>
      </c>
      <c r="G42" s="32">
        <v>100</v>
      </c>
      <c r="H42" s="19">
        <f t="shared" si="0"/>
        <v>6613.96</v>
      </c>
      <c r="I42" s="26" t="s">
        <v>201</v>
      </c>
      <c r="J42" s="26" t="s">
        <v>45</v>
      </c>
    </row>
    <row r="43" spans="1:10" ht="17.25" x14ac:dyDescent="0.25">
      <c r="A43" s="22">
        <f>A42+1</f>
        <v>26</v>
      </c>
      <c r="B43" s="23" t="s">
        <v>48</v>
      </c>
      <c r="C43" s="24">
        <v>412</v>
      </c>
      <c r="D43" s="20">
        <v>15.2</v>
      </c>
      <c r="E43" s="20">
        <v>15.2</v>
      </c>
      <c r="F43" s="19">
        <f>C43*E43</f>
        <v>6262.4</v>
      </c>
      <c r="G43" s="32">
        <v>100</v>
      </c>
      <c r="H43" s="19">
        <f t="shared" si="0"/>
        <v>6362.4</v>
      </c>
      <c r="I43" s="26" t="s">
        <v>201</v>
      </c>
      <c r="J43" s="26" t="s">
        <v>45</v>
      </c>
    </row>
    <row r="44" spans="1:10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</row>
    <row r="45" spans="1:10" ht="17.25" x14ac:dyDescent="0.25">
      <c r="A45" s="22">
        <f>A43+1</f>
        <v>27</v>
      </c>
      <c r="B45" s="23" t="s">
        <v>50</v>
      </c>
      <c r="C45" s="24">
        <v>422.3</v>
      </c>
      <c r="D45" s="20">
        <v>15.2</v>
      </c>
      <c r="E45" s="20">
        <v>15.2</v>
      </c>
      <c r="F45" s="19">
        <f>C45*E45</f>
        <v>6418.96</v>
      </c>
      <c r="G45" s="19">
        <v>100</v>
      </c>
      <c r="H45" s="19">
        <f t="shared" si="0"/>
        <v>6518.96</v>
      </c>
      <c r="I45" s="26" t="s">
        <v>195</v>
      </c>
      <c r="J45" s="26" t="s">
        <v>49</v>
      </c>
    </row>
    <row r="46" spans="1:10" ht="47.25" x14ac:dyDescent="0.25">
      <c r="A46" s="22">
        <f>A45+1</f>
        <v>28</v>
      </c>
      <c r="B46" s="23" t="s">
        <v>51</v>
      </c>
      <c r="C46" s="24">
        <v>369.98</v>
      </c>
      <c r="D46" s="20">
        <v>15.2</v>
      </c>
      <c r="E46" s="20">
        <v>15.2</v>
      </c>
      <c r="F46" s="19">
        <f>C46*E46</f>
        <v>5623.6959999999999</v>
      </c>
      <c r="G46" s="19">
        <v>100</v>
      </c>
      <c r="H46" s="19">
        <f t="shared" si="0"/>
        <v>5723.6959999999999</v>
      </c>
      <c r="I46" s="46" t="s">
        <v>202</v>
      </c>
      <c r="J46" s="26" t="s">
        <v>49</v>
      </c>
    </row>
    <row r="47" spans="1:10" ht="47.25" x14ac:dyDescent="0.25">
      <c r="A47" s="22">
        <f>A46+1</f>
        <v>29</v>
      </c>
      <c r="B47" s="23" t="s">
        <v>52</v>
      </c>
      <c r="C47" s="24">
        <v>369.98</v>
      </c>
      <c r="D47" s="20">
        <v>15.2</v>
      </c>
      <c r="E47" s="20">
        <v>15.2</v>
      </c>
      <c r="F47" s="19">
        <f>C47*E47</f>
        <v>5623.6959999999999</v>
      </c>
      <c r="G47" s="19">
        <v>100</v>
      </c>
      <c r="H47" s="19">
        <f t="shared" si="0"/>
        <v>5723.6959999999999</v>
      </c>
      <c r="I47" s="46" t="s">
        <v>203</v>
      </c>
      <c r="J47" s="26" t="s">
        <v>49</v>
      </c>
    </row>
    <row r="48" spans="1:10" ht="47.25" x14ac:dyDescent="0.25">
      <c r="A48" s="22">
        <f>A47+1</f>
        <v>30</v>
      </c>
      <c r="B48" s="23" t="s">
        <v>53</v>
      </c>
      <c r="C48" s="24">
        <v>338.69</v>
      </c>
      <c r="D48" s="20">
        <v>15.2</v>
      </c>
      <c r="E48" s="20">
        <v>15.2</v>
      </c>
      <c r="F48" s="19">
        <f>C48*E48</f>
        <v>5148.0879999999997</v>
      </c>
      <c r="G48" s="19">
        <v>100</v>
      </c>
      <c r="H48" s="19">
        <f t="shared" si="0"/>
        <v>5248.0879999999997</v>
      </c>
      <c r="I48" s="46" t="s">
        <v>204</v>
      </c>
      <c r="J48" s="26" t="s">
        <v>49</v>
      </c>
    </row>
    <row r="49" spans="1:10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46"/>
    </row>
    <row r="50" spans="1:10" ht="17.25" x14ac:dyDescent="0.25">
      <c r="A50" s="22">
        <f>A48+1</f>
        <v>31</v>
      </c>
      <c r="B50" s="23" t="s">
        <v>55</v>
      </c>
      <c r="C50" s="24">
        <v>399.64</v>
      </c>
      <c r="D50" s="20">
        <v>15.2</v>
      </c>
      <c r="E50" s="20">
        <v>15.2</v>
      </c>
      <c r="F50" s="19">
        <f t="shared" ref="F50:F56" si="3">C50*E50</f>
        <v>6074.5279999999993</v>
      </c>
      <c r="G50" s="19">
        <v>100</v>
      </c>
      <c r="H50" s="19">
        <f t="shared" si="0"/>
        <v>6174.5279999999993</v>
      </c>
      <c r="I50" s="26" t="s">
        <v>194</v>
      </c>
      <c r="J50" s="26" t="s">
        <v>54</v>
      </c>
    </row>
    <row r="51" spans="1:10" ht="17.25" x14ac:dyDescent="0.25">
      <c r="A51" s="22">
        <f t="shared" ref="A51:A56" si="4">A50+1</f>
        <v>32</v>
      </c>
      <c r="B51" s="23" t="s">
        <v>56</v>
      </c>
      <c r="C51" s="24">
        <v>430.91</v>
      </c>
      <c r="D51" s="20">
        <v>15.2</v>
      </c>
      <c r="E51" s="20">
        <v>15.2</v>
      </c>
      <c r="F51" s="19">
        <f t="shared" si="3"/>
        <v>6549.8320000000003</v>
      </c>
      <c r="G51" s="19">
        <v>100</v>
      </c>
      <c r="H51" s="19">
        <f t="shared" si="0"/>
        <v>6649.8320000000003</v>
      </c>
      <c r="I51" s="26" t="s">
        <v>192</v>
      </c>
      <c r="J51" s="26" t="s">
        <v>54</v>
      </c>
    </row>
    <row r="52" spans="1:10" ht="17.25" x14ac:dyDescent="0.25">
      <c r="A52" s="22">
        <f t="shared" si="4"/>
        <v>33</v>
      </c>
      <c r="B52" s="23" t="s">
        <v>57</v>
      </c>
      <c r="C52" s="24">
        <v>160</v>
      </c>
      <c r="D52" s="20">
        <v>0</v>
      </c>
      <c r="E52" s="20">
        <v>0</v>
      </c>
      <c r="F52" s="19">
        <f t="shared" si="3"/>
        <v>0</v>
      </c>
      <c r="G52" s="19"/>
      <c r="H52" s="19">
        <f t="shared" si="0"/>
        <v>0</v>
      </c>
      <c r="I52" s="26" t="s">
        <v>205</v>
      </c>
      <c r="J52" s="26" t="s">
        <v>54</v>
      </c>
    </row>
    <row r="53" spans="1:10" ht="17.25" x14ac:dyDescent="0.25">
      <c r="A53" s="22">
        <f t="shared" si="4"/>
        <v>34</v>
      </c>
      <c r="B53" s="23" t="s">
        <v>58</v>
      </c>
      <c r="C53" s="24">
        <v>160</v>
      </c>
      <c r="D53" s="20">
        <v>15.2</v>
      </c>
      <c r="E53" s="20">
        <v>15.2</v>
      </c>
      <c r="F53" s="19">
        <f t="shared" si="3"/>
        <v>2432</v>
      </c>
      <c r="G53" s="19">
        <v>100</v>
      </c>
      <c r="H53" s="19">
        <f t="shared" si="0"/>
        <v>2532</v>
      </c>
      <c r="I53" s="26" t="s">
        <v>205</v>
      </c>
      <c r="J53" s="26" t="s">
        <v>54</v>
      </c>
    </row>
    <row r="54" spans="1:10" ht="17.25" x14ac:dyDescent="0.25">
      <c r="A54" s="22">
        <f t="shared" si="4"/>
        <v>35</v>
      </c>
      <c r="B54" s="23" t="s">
        <v>59</v>
      </c>
      <c r="C54" s="24">
        <v>130</v>
      </c>
      <c r="D54" s="20">
        <v>15.2</v>
      </c>
      <c r="E54" s="20">
        <v>15.2</v>
      </c>
      <c r="F54" s="19">
        <f t="shared" si="3"/>
        <v>1976</v>
      </c>
      <c r="G54" s="19">
        <v>100</v>
      </c>
      <c r="H54" s="19">
        <f t="shared" si="0"/>
        <v>2076</v>
      </c>
      <c r="I54" s="26" t="s">
        <v>206</v>
      </c>
      <c r="J54" s="26" t="s">
        <v>54</v>
      </c>
    </row>
    <row r="55" spans="1:10" ht="17.25" x14ac:dyDescent="0.25">
      <c r="A55" s="22">
        <f t="shared" si="4"/>
        <v>36</v>
      </c>
      <c r="B55" s="23" t="s">
        <v>60</v>
      </c>
      <c r="C55" s="24">
        <v>254.53</v>
      </c>
      <c r="D55" s="20">
        <v>15.2</v>
      </c>
      <c r="E55" s="20">
        <v>0</v>
      </c>
      <c r="F55" s="19">
        <f t="shared" si="3"/>
        <v>0</v>
      </c>
      <c r="G55" s="19"/>
      <c r="H55" s="19">
        <f t="shared" si="0"/>
        <v>0</v>
      </c>
      <c r="I55" s="26" t="s">
        <v>207</v>
      </c>
      <c r="J55" s="26" t="s">
        <v>54</v>
      </c>
    </row>
    <row r="56" spans="1:10" ht="17.25" x14ac:dyDescent="0.25">
      <c r="A56" s="22">
        <f t="shared" si="4"/>
        <v>37</v>
      </c>
      <c r="B56" s="23" t="s">
        <v>175</v>
      </c>
      <c r="C56" s="24">
        <v>140.19999999999999</v>
      </c>
      <c r="D56" s="20">
        <v>15.2</v>
      </c>
      <c r="E56" s="20">
        <v>15.2</v>
      </c>
      <c r="F56" s="19">
        <f t="shared" si="3"/>
        <v>2131.0399999999995</v>
      </c>
      <c r="G56" s="19">
        <v>100</v>
      </c>
      <c r="H56" s="19">
        <f t="shared" si="0"/>
        <v>2231.0399999999995</v>
      </c>
      <c r="I56" s="26" t="s">
        <v>206</v>
      </c>
      <c r="J56" s="26" t="s">
        <v>54</v>
      </c>
    </row>
    <row r="57" spans="1:10" ht="17.25" x14ac:dyDescent="0.25">
      <c r="A57" s="22"/>
      <c r="B57" s="17" t="s">
        <v>61</v>
      </c>
      <c r="C57" s="24"/>
      <c r="D57" s="20"/>
      <c r="E57" s="20"/>
      <c r="F57" s="19"/>
      <c r="G57" s="19"/>
      <c r="H57" s="19"/>
    </row>
    <row r="58" spans="1:10" ht="17.25" x14ac:dyDescent="0.25">
      <c r="A58" s="22">
        <f>A56+1</f>
        <v>38</v>
      </c>
      <c r="B58" s="23" t="s">
        <v>63</v>
      </c>
      <c r="C58" s="24">
        <v>386.53</v>
      </c>
      <c r="D58" s="20">
        <v>15.2</v>
      </c>
      <c r="E58" s="20">
        <v>15.2</v>
      </c>
      <c r="F58" s="19">
        <f t="shared" ref="F58:F70" si="5">C58*E58</f>
        <v>5875.2559999999994</v>
      </c>
      <c r="G58" s="19">
        <v>100</v>
      </c>
      <c r="H58" s="19">
        <f t="shared" si="0"/>
        <v>5975.2559999999994</v>
      </c>
      <c r="I58" s="26" t="s">
        <v>194</v>
      </c>
      <c r="J58" s="26" t="s">
        <v>61</v>
      </c>
    </row>
    <row r="59" spans="1:10" ht="17.25" x14ac:dyDescent="0.25">
      <c r="A59" s="22">
        <f t="shared" ref="A59:A70" si="6">A58+1</f>
        <v>39</v>
      </c>
      <c r="B59" s="23" t="s">
        <v>64</v>
      </c>
      <c r="C59" s="24">
        <v>386.53</v>
      </c>
      <c r="D59" s="20">
        <v>15.2</v>
      </c>
      <c r="E59" s="20">
        <v>15.2</v>
      </c>
      <c r="F59" s="19">
        <f t="shared" si="5"/>
        <v>5875.2559999999994</v>
      </c>
      <c r="G59" s="19">
        <v>100</v>
      </c>
      <c r="H59" s="19">
        <f t="shared" si="0"/>
        <v>5975.2559999999994</v>
      </c>
      <c r="I59" s="26" t="s">
        <v>192</v>
      </c>
      <c r="J59" s="26" t="s">
        <v>61</v>
      </c>
    </row>
    <row r="60" spans="1:10" ht="17.25" x14ac:dyDescent="0.25">
      <c r="A60" s="22">
        <f t="shared" si="6"/>
        <v>40</v>
      </c>
      <c r="B60" s="23" t="s">
        <v>65</v>
      </c>
      <c r="C60" s="24">
        <v>410</v>
      </c>
      <c r="D60" s="20">
        <v>15.2</v>
      </c>
      <c r="E60" s="20">
        <v>15.2</v>
      </c>
      <c r="F60" s="19">
        <f t="shared" si="5"/>
        <v>6232</v>
      </c>
      <c r="G60" s="19">
        <v>100</v>
      </c>
      <c r="H60" s="19">
        <f t="shared" si="0"/>
        <v>6332</v>
      </c>
      <c r="I60" s="26" t="s">
        <v>192</v>
      </c>
      <c r="J60" s="26" t="s">
        <v>61</v>
      </c>
    </row>
    <row r="61" spans="1:10" ht="17.25" x14ac:dyDescent="0.25">
      <c r="A61" s="22">
        <f t="shared" si="6"/>
        <v>41</v>
      </c>
      <c r="B61" s="23" t="s">
        <v>66</v>
      </c>
      <c r="C61" s="24">
        <v>406.27</v>
      </c>
      <c r="D61" s="20">
        <v>15.2</v>
      </c>
      <c r="E61" s="20">
        <v>15.2</v>
      </c>
      <c r="F61" s="19">
        <f t="shared" si="5"/>
        <v>6175.3039999999992</v>
      </c>
      <c r="G61" s="19">
        <v>100</v>
      </c>
      <c r="H61" s="19">
        <f t="shared" si="0"/>
        <v>6275.3039999999992</v>
      </c>
      <c r="I61" s="26" t="s">
        <v>192</v>
      </c>
      <c r="J61" s="26" t="s">
        <v>61</v>
      </c>
    </row>
    <row r="62" spans="1:10" ht="17.25" x14ac:dyDescent="0.25">
      <c r="A62" s="22">
        <f t="shared" si="6"/>
        <v>42</v>
      </c>
      <c r="B62" s="23" t="s">
        <v>67</v>
      </c>
      <c r="C62" s="24">
        <v>386.53</v>
      </c>
      <c r="D62" s="20">
        <v>15.2</v>
      </c>
      <c r="E62" s="20">
        <v>15.2</v>
      </c>
      <c r="F62" s="19">
        <f t="shared" si="5"/>
        <v>5875.2559999999994</v>
      </c>
      <c r="G62" s="19">
        <v>100</v>
      </c>
      <c r="H62" s="19">
        <f t="shared" si="0"/>
        <v>5975.2559999999994</v>
      </c>
      <c r="I62" s="26" t="s">
        <v>192</v>
      </c>
      <c r="J62" s="26" t="s">
        <v>61</v>
      </c>
    </row>
    <row r="63" spans="1:10" ht="17.25" x14ac:dyDescent="0.25">
      <c r="A63" s="22">
        <f t="shared" si="6"/>
        <v>43</v>
      </c>
      <c r="B63" s="23" t="s">
        <v>68</v>
      </c>
      <c r="C63" s="24">
        <v>288.39999999999998</v>
      </c>
      <c r="D63" s="20">
        <v>15.2</v>
      </c>
      <c r="E63" s="20">
        <v>15.2</v>
      </c>
      <c r="F63" s="19">
        <f t="shared" si="5"/>
        <v>4383.6799999999994</v>
      </c>
      <c r="G63" s="19">
        <v>100</v>
      </c>
      <c r="H63" s="19">
        <f t="shared" si="0"/>
        <v>4483.6799999999994</v>
      </c>
      <c r="I63" s="26" t="s">
        <v>208</v>
      </c>
      <c r="J63" s="26" t="s">
        <v>61</v>
      </c>
    </row>
    <row r="64" spans="1:10" ht="17.25" x14ac:dyDescent="0.25">
      <c r="A64" s="22">
        <f t="shared" si="6"/>
        <v>44</v>
      </c>
      <c r="B64" s="23" t="s">
        <v>69</v>
      </c>
      <c r="C64" s="24">
        <v>288.39999999999998</v>
      </c>
      <c r="D64" s="20">
        <v>15.2</v>
      </c>
      <c r="E64" s="20">
        <v>15.2</v>
      </c>
      <c r="F64" s="19">
        <f t="shared" si="5"/>
        <v>4383.6799999999994</v>
      </c>
      <c r="G64" s="19">
        <v>100</v>
      </c>
      <c r="H64" s="19">
        <f t="shared" si="0"/>
        <v>4483.6799999999994</v>
      </c>
      <c r="I64" s="26" t="s">
        <v>208</v>
      </c>
      <c r="J64" s="26" t="s">
        <v>61</v>
      </c>
    </row>
    <row r="65" spans="1:10" ht="17.25" x14ac:dyDescent="0.25">
      <c r="A65" s="22">
        <f t="shared" si="6"/>
        <v>45</v>
      </c>
      <c r="B65" s="23" t="s">
        <v>70</v>
      </c>
      <c r="C65" s="24">
        <v>288.39999999999998</v>
      </c>
      <c r="D65" s="20">
        <v>15.2</v>
      </c>
      <c r="E65" s="20">
        <v>15.2</v>
      </c>
      <c r="F65" s="19">
        <f t="shared" si="5"/>
        <v>4383.6799999999994</v>
      </c>
      <c r="G65" s="19">
        <v>100</v>
      </c>
      <c r="H65" s="19">
        <f t="shared" si="0"/>
        <v>4483.6799999999994</v>
      </c>
      <c r="I65" s="26" t="s">
        <v>208</v>
      </c>
      <c r="J65" s="26" t="s">
        <v>61</v>
      </c>
    </row>
    <row r="66" spans="1:10" ht="17.25" x14ac:dyDescent="0.25">
      <c r="A66" s="22">
        <f t="shared" si="6"/>
        <v>46</v>
      </c>
      <c r="B66" s="23" t="s">
        <v>71</v>
      </c>
      <c r="C66" s="24">
        <v>288.39999999999998</v>
      </c>
      <c r="D66" s="20">
        <v>15.2</v>
      </c>
      <c r="E66" s="20">
        <v>15.2</v>
      </c>
      <c r="F66" s="19">
        <f t="shared" si="5"/>
        <v>4383.6799999999994</v>
      </c>
      <c r="G66" s="19">
        <v>100</v>
      </c>
      <c r="H66" s="19">
        <f t="shared" si="0"/>
        <v>4483.6799999999994</v>
      </c>
      <c r="I66" s="26" t="s">
        <v>208</v>
      </c>
      <c r="J66" s="26" t="s">
        <v>61</v>
      </c>
    </row>
    <row r="67" spans="1:10" ht="17.25" x14ac:dyDescent="0.25">
      <c r="A67" s="22">
        <f t="shared" si="6"/>
        <v>47</v>
      </c>
      <c r="B67" s="23" t="s">
        <v>72</v>
      </c>
      <c r="C67" s="24">
        <v>342.13</v>
      </c>
      <c r="D67" s="20">
        <v>15.2</v>
      </c>
      <c r="E67" s="20">
        <v>15.2</v>
      </c>
      <c r="F67" s="19">
        <f t="shared" si="5"/>
        <v>5200.3759999999993</v>
      </c>
      <c r="G67" s="19">
        <v>100</v>
      </c>
      <c r="H67" s="19">
        <f t="shared" si="0"/>
        <v>5300.3759999999993</v>
      </c>
      <c r="I67" s="26" t="s">
        <v>193</v>
      </c>
      <c r="J67" s="26" t="s">
        <v>61</v>
      </c>
    </row>
    <row r="68" spans="1:10" ht="17.25" x14ac:dyDescent="0.25">
      <c r="A68" s="22">
        <f t="shared" si="6"/>
        <v>48</v>
      </c>
      <c r="B68" s="30" t="s">
        <v>73</v>
      </c>
      <c r="C68" s="24">
        <v>342.13</v>
      </c>
      <c r="D68" s="20">
        <v>15.2</v>
      </c>
      <c r="E68" s="20">
        <v>15.2</v>
      </c>
      <c r="F68" s="19">
        <f t="shared" si="5"/>
        <v>5200.3759999999993</v>
      </c>
      <c r="G68" s="19">
        <v>100</v>
      </c>
      <c r="H68" s="19">
        <f t="shared" si="0"/>
        <v>5300.3759999999993</v>
      </c>
      <c r="I68" s="26" t="s">
        <v>209</v>
      </c>
      <c r="J68" s="26" t="s">
        <v>61</v>
      </c>
    </row>
    <row r="69" spans="1:10" ht="17.25" x14ac:dyDescent="0.25">
      <c r="A69" s="22">
        <f t="shared" si="6"/>
        <v>49</v>
      </c>
      <c r="B69" s="23" t="s">
        <v>74</v>
      </c>
      <c r="C69" s="24">
        <v>342.13</v>
      </c>
      <c r="D69" s="20">
        <v>15.2</v>
      </c>
      <c r="E69" s="20">
        <v>15.2</v>
      </c>
      <c r="F69" s="19">
        <f t="shared" si="5"/>
        <v>5200.3759999999993</v>
      </c>
      <c r="G69" s="19">
        <v>100</v>
      </c>
      <c r="H69" s="19">
        <f t="shared" si="0"/>
        <v>5300.3759999999993</v>
      </c>
      <c r="I69" s="26" t="s">
        <v>193</v>
      </c>
      <c r="J69" s="26" t="s">
        <v>61</v>
      </c>
    </row>
    <row r="70" spans="1:10" ht="17.25" x14ac:dyDescent="0.25">
      <c r="A70" s="22">
        <f t="shared" si="6"/>
        <v>50</v>
      </c>
      <c r="B70" s="23" t="s">
        <v>75</v>
      </c>
      <c r="C70" s="24">
        <v>220</v>
      </c>
      <c r="D70" s="20">
        <v>15.2</v>
      </c>
      <c r="E70" s="20">
        <v>15.2</v>
      </c>
      <c r="F70" s="19">
        <f t="shared" si="5"/>
        <v>3344</v>
      </c>
      <c r="G70" s="19">
        <v>100</v>
      </c>
      <c r="H70" s="19">
        <f t="shared" si="0"/>
        <v>3444</v>
      </c>
      <c r="I70" s="26" t="s">
        <v>219</v>
      </c>
      <c r="J70" s="26" t="s">
        <v>61</v>
      </c>
    </row>
    <row r="71" spans="1:10" ht="17.25" x14ac:dyDescent="0.25">
      <c r="A71" s="22"/>
      <c r="B71" s="17" t="s">
        <v>76</v>
      </c>
      <c r="C71" s="24"/>
      <c r="D71" s="20"/>
      <c r="E71" s="20"/>
      <c r="F71" s="19"/>
      <c r="G71" s="19"/>
      <c r="H71" s="19"/>
    </row>
    <row r="72" spans="1:10" ht="17.25" x14ac:dyDescent="0.25">
      <c r="A72" s="22">
        <f>A70+1</f>
        <v>51</v>
      </c>
      <c r="B72" s="23" t="s">
        <v>77</v>
      </c>
      <c r="C72" s="24">
        <v>288.39999999999998</v>
      </c>
      <c r="D72" s="20">
        <v>15.2</v>
      </c>
      <c r="E72" s="20">
        <v>15.2</v>
      </c>
      <c r="F72" s="19">
        <f t="shared" ref="F72:F78" si="7">C72*E72</f>
        <v>4383.6799999999994</v>
      </c>
      <c r="G72" s="19">
        <v>100</v>
      </c>
      <c r="H72" s="19">
        <f t="shared" si="0"/>
        <v>4483.6799999999994</v>
      </c>
      <c r="I72" s="26" t="s">
        <v>208</v>
      </c>
      <c r="J72" s="26" t="s">
        <v>76</v>
      </c>
    </row>
    <row r="73" spans="1:10" ht="17.25" x14ac:dyDescent="0.25">
      <c r="A73" s="22">
        <f t="shared" ref="A73:A78" si="8">A72+1</f>
        <v>52</v>
      </c>
      <c r="B73" s="23" t="s">
        <v>78</v>
      </c>
      <c r="C73" s="24">
        <v>288.39999999999998</v>
      </c>
      <c r="D73" s="20">
        <v>15.2</v>
      </c>
      <c r="E73" s="20">
        <v>15.2</v>
      </c>
      <c r="F73" s="19">
        <f t="shared" si="7"/>
        <v>4383.6799999999994</v>
      </c>
      <c r="G73" s="19">
        <v>100</v>
      </c>
      <c r="H73" s="19">
        <f t="shared" si="0"/>
        <v>4483.6799999999994</v>
      </c>
      <c r="I73" s="26" t="s">
        <v>208</v>
      </c>
      <c r="J73" s="26" t="s">
        <v>76</v>
      </c>
    </row>
    <row r="74" spans="1:10" ht="17.25" x14ac:dyDescent="0.25">
      <c r="A74" s="22">
        <f t="shared" si="8"/>
        <v>53</v>
      </c>
      <c r="B74" s="29" t="s">
        <v>79</v>
      </c>
      <c r="C74" s="24">
        <v>288.39999999999998</v>
      </c>
      <c r="D74" s="22">
        <v>15.2</v>
      </c>
      <c r="E74" s="20">
        <v>15.2</v>
      </c>
      <c r="F74" s="19">
        <f t="shared" si="7"/>
        <v>4383.6799999999994</v>
      </c>
      <c r="G74" s="19">
        <v>100</v>
      </c>
      <c r="H74" s="19">
        <f t="shared" si="0"/>
        <v>4483.6799999999994</v>
      </c>
      <c r="I74" s="26" t="s">
        <v>208</v>
      </c>
      <c r="J74" s="26" t="s">
        <v>76</v>
      </c>
    </row>
    <row r="75" spans="1:10" ht="17.25" x14ac:dyDescent="0.25">
      <c r="A75" s="22">
        <f t="shared" si="8"/>
        <v>54</v>
      </c>
      <c r="B75" s="23" t="s">
        <v>80</v>
      </c>
      <c r="C75" s="24">
        <v>288.39999999999998</v>
      </c>
      <c r="D75" s="20">
        <v>15.2</v>
      </c>
      <c r="E75" s="20">
        <v>15.2</v>
      </c>
      <c r="F75" s="19">
        <f t="shared" si="7"/>
        <v>4383.6799999999994</v>
      </c>
      <c r="G75" s="19">
        <v>100</v>
      </c>
      <c r="H75" s="19">
        <f t="shared" si="0"/>
        <v>4483.6799999999994</v>
      </c>
      <c r="I75" s="26" t="s">
        <v>208</v>
      </c>
      <c r="J75" s="26" t="s">
        <v>76</v>
      </c>
    </row>
    <row r="76" spans="1:10" ht="17.25" x14ac:dyDescent="0.25">
      <c r="A76" s="22">
        <f t="shared" si="8"/>
        <v>55</v>
      </c>
      <c r="B76" s="23" t="s">
        <v>81</v>
      </c>
      <c r="C76" s="24">
        <v>288.39999999999998</v>
      </c>
      <c r="D76" s="20">
        <v>15.2</v>
      </c>
      <c r="E76" s="20">
        <v>15.2</v>
      </c>
      <c r="F76" s="19">
        <f t="shared" si="7"/>
        <v>4383.6799999999994</v>
      </c>
      <c r="G76" s="19">
        <v>100</v>
      </c>
      <c r="H76" s="19">
        <f t="shared" si="0"/>
        <v>4483.6799999999994</v>
      </c>
      <c r="I76" s="26" t="s">
        <v>208</v>
      </c>
      <c r="J76" s="26" t="s">
        <v>76</v>
      </c>
    </row>
    <row r="77" spans="1:10" ht="17.25" x14ac:dyDescent="0.25">
      <c r="A77" s="3">
        <f t="shared" si="8"/>
        <v>56</v>
      </c>
      <c r="B77" s="23" t="s">
        <v>82</v>
      </c>
      <c r="C77" s="24">
        <v>288.39999999999998</v>
      </c>
      <c r="D77" s="20">
        <v>15.2</v>
      </c>
      <c r="E77" s="20">
        <v>15.2</v>
      </c>
      <c r="F77" s="19">
        <f t="shared" si="7"/>
        <v>4383.6799999999994</v>
      </c>
      <c r="G77" s="19">
        <v>100</v>
      </c>
      <c r="H77" s="19">
        <f t="shared" ref="H77:H138" si="9">SUM(F77+G77)</f>
        <v>4483.6799999999994</v>
      </c>
      <c r="I77" s="26" t="s">
        <v>208</v>
      </c>
      <c r="J77" s="26" t="s">
        <v>76</v>
      </c>
    </row>
    <row r="78" spans="1:10" ht="17.25" x14ac:dyDescent="0.25">
      <c r="A78" s="22">
        <f t="shared" si="8"/>
        <v>57</v>
      </c>
      <c r="B78" s="23" t="s">
        <v>83</v>
      </c>
      <c r="C78" s="24">
        <v>392.92</v>
      </c>
      <c r="D78" s="20">
        <v>15.2</v>
      </c>
      <c r="E78" s="20">
        <v>15.2</v>
      </c>
      <c r="F78" s="19">
        <f t="shared" si="7"/>
        <v>5972.384</v>
      </c>
      <c r="G78" s="19">
        <v>100</v>
      </c>
      <c r="H78" s="19">
        <f t="shared" si="9"/>
        <v>6072.384</v>
      </c>
      <c r="I78" s="26" t="s">
        <v>211</v>
      </c>
      <c r="J78" s="26" t="s">
        <v>90</v>
      </c>
    </row>
    <row r="79" spans="1:10" ht="17.25" x14ac:dyDescent="0.25">
      <c r="A79" s="22"/>
      <c r="B79" s="34" t="s">
        <v>84</v>
      </c>
      <c r="C79" s="24"/>
      <c r="D79" s="35"/>
      <c r="E79" s="20"/>
      <c r="F79" s="36"/>
      <c r="G79" s="36"/>
      <c r="H79" s="19"/>
    </row>
    <row r="80" spans="1:10" ht="31.5" x14ac:dyDescent="0.25">
      <c r="A80" s="22">
        <f>A78+1</f>
        <v>58</v>
      </c>
      <c r="B80" s="25" t="s">
        <v>183</v>
      </c>
      <c r="C80" s="24">
        <v>464.17</v>
      </c>
      <c r="D80" s="37">
        <v>15.2</v>
      </c>
      <c r="E80" s="20">
        <v>15.2</v>
      </c>
      <c r="F80" s="19">
        <f>C80*E80</f>
        <v>7055.384</v>
      </c>
      <c r="G80" s="19">
        <v>100</v>
      </c>
      <c r="H80" s="19">
        <f t="shared" si="9"/>
        <v>7155.384</v>
      </c>
      <c r="I80" s="26" t="s">
        <v>194</v>
      </c>
      <c r="J80" s="46" t="s">
        <v>84</v>
      </c>
    </row>
    <row r="81" spans="1:10" ht="31.5" x14ac:dyDescent="0.25">
      <c r="A81" s="22">
        <f>A80+1</f>
        <v>59</v>
      </c>
      <c r="B81" s="25" t="s">
        <v>85</v>
      </c>
      <c r="C81" s="24">
        <v>327.66000000000003</v>
      </c>
      <c r="D81" s="37">
        <v>15.2</v>
      </c>
      <c r="E81" s="20">
        <v>15.2</v>
      </c>
      <c r="F81" s="19">
        <f>C81*E81</f>
        <v>4980.4319999999998</v>
      </c>
      <c r="G81" s="19">
        <v>100</v>
      </c>
      <c r="H81" s="19">
        <f t="shared" si="9"/>
        <v>5080.4319999999998</v>
      </c>
      <c r="I81" s="26" t="s">
        <v>192</v>
      </c>
      <c r="J81" s="46" t="s">
        <v>84</v>
      </c>
    </row>
    <row r="82" spans="1:10" ht="31.5" x14ac:dyDescent="0.25">
      <c r="A82" s="22">
        <f>A81+1</f>
        <v>60</v>
      </c>
      <c r="B82" s="25" t="s">
        <v>86</v>
      </c>
      <c r="C82" s="24">
        <v>360.43</v>
      </c>
      <c r="D82" s="20">
        <v>15.2</v>
      </c>
      <c r="E82" s="20">
        <v>15.2</v>
      </c>
      <c r="F82" s="19">
        <f>C82*E82</f>
        <v>5478.5360000000001</v>
      </c>
      <c r="G82" s="19">
        <v>100</v>
      </c>
      <c r="H82" s="19">
        <f t="shared" si="9"/>
        <v>5578.5360000000001</v>
      </c>
      <c r="I82" s="26" t="s">
        <v>192</v>
      </c>
      <c r="J82" s="46" t="s">
        <v>84</v>
      </c>
    </row>
    <row r="83" spans="1:10" ht="31.5" x14ac:dyDescent="0.25">
      <c r="A83" s="22">
        <f>A82+1</f>
        <v>61</v>
      </c>
      <c r="B83" s="25" t="s">
        <v>184</v>
      </c>
      <c r="C83" s="24">
        <v>360.43</v>
      </c>
      <c r="D83" s="20">
        <v>15.2</v>
      </c>
      <c r="E83" s="20">
        <v>0</v>
      </c>
      <c r="F83" s="19">
        <f>C83*E83</f>
        <v>0</v>
      </c>
      <c r="G83" s="19"/>
      <c r="H83" s="19">
        <f t="shared" si="9"/>
        <v>0</v>
      </c>
      <c r="I83" s="26" t="s">
        <v>231</v>
      </c>
      <c r="J83" s="46" t="s">
        <v>84</v>
      </c>
    </row>
    <row r="84" spans="1:10" ht="17.25" x14ac:dyDescent="0.25">
      <c r="A84" s="22"/>
      <c r="B84" s="34" t="s">
        <v>88</v>
      </c>
      <c r="C84" s="24"/>
      <c r="D84" s="37"/>
      <c r="E84" s="20"/>
      <c r="F84" s="19"/>
      <c r="G84" s="19"/>
      <c r="H84" s="19"/>
      <c r="J84" s="46"/>
    </row>
    <row r="85" spans="1:10" ht="17.25" x14ac:dyDescent="0.25">
      <c r="A85" s="22"/>
      <c r="B85" s="17" t="s">
        <v>90</v>
      </c>
      <c r="C85" s="24"/>
      <c r="D85" s="20"/>
      <c r="E85" s="20"/>
      <c r="F85" s="19"/>
      <c r="G85" s="19"/>
      <c r="H85" s="19"/>
    </row>
    <row r="86" spans="1:10" ht="17.25" x14ac:dyDescent="0.3">
      <c r="A86" s="3">
        <f>A83+1</f>
        <v>62</v>
      </c>
      <c r="B86" s="27" t="s">
        <v>91</v>
      </c>
      <c r="C86" s="24">
        <v>422.3</v>
      </c>
      <c r="D86" s="20">
        <v>15.2</v>
      </c>
      <c r="E86" s="20">
        <v>15.2</v>
      </c>
      <c r="F86" s="19">
        <f t="shared" ref="F86:F91" si="10">C86*E86</f>
        <v>6418.96</v>
      </c>
      <c r="G86" s="19">
        <v>100</v>
      </c>
      <c r="H86" s="19">
        <f t="shared" si="9"/>
        <v>6518.96</v>
      </c>
      <c r="I86" s="26" t="s">
        <v>195</v>
      </c>
      <c r="J86" s="26" t="s">
        <v>90</v>
      </c>
    </row>
    <row r="87" spans="1:10" ht="17.25" x14ac:dyDescent="0.25">
      <c r="A87" s="3">
        <f>A86+1</f>
        <v>63</v>
      </c>
      <c r="B87" s="23" t="s">
        <v>92</v>
      </c>
      <c r="C87" s="24">
        <v>288.39999999999998</v>
      </c>
      <c r="D87" s="20">
        <v>15.2</v>
      </c>
      <c r="E87" s="20">
        <v>15.2</v>
      </c>
      <c r="F87" s="19">
        <f t="shared" si="10"/>
        <v>4383.6799999999994</v>
      </c>
      <c r="G87" s="19">
        <v>100</v>
      </c>
      <c r="H87" s="19">
        <f t="shared" si="9"/>
        <v>4483.6799999999994</v>
      </c>
      <c r="I87" s="26" t="s">
        <v>210</v>
      </c>
      <c r="J87" s="26" t="s">
        <v>90</v>
      </c>
    </row>
    <row r="88" spans="1:10" ht="17.25" x14ac:dyDescent="0.25">
      <c r="A88" s="3">
        <f>A87+1</f>
        <v>64</v>
      </c>
      <c r="B88" s="30" t="s">
        <v>93</v>
      </c>
      <c r="C88" s="24">
        <v>341.46</v>
      </c>
      <c r="D88" s="20">
        <v>15.2</v>
      </c>
      <c r="E88" s="20">
        <v>15.2</v>
      </c>
      <c r="F88" s="19">
        <f t="shared" si="10"/>
        <v>5190.1919999999991</v>
      </c>
      <c r="G88" s="33">
        <v>100</v>
      </c>
      <c r="H88" s="19">
        <f t="shared" si="9"/>
        <v>5290.1919999999991</v>
      </c>
      <c r="I88" s="26" t="s">
        <v>212</v>
      </c>
      <c r="J88" s="26" t="s">
        <v>90</v>
      </c>
    </row>
    <row r="89" spans="1:10" ht="17.25" x14ac:dyDescent="0.25">
      <c r="A89" s="3">
        <f>A88+1</f>
        <v>65</v>
      </c>
      <c r="B89" s="30" t="s">
        <v>94</v>
      </c>
      <c r="C89" s="24">
        <v>338.69</v>
      </c>
      <c r="D89" s="20">
        <v>15.2</v>
      </c>
      <c r="E89" s="20">
        <v>15.2</v>
      </c>
      <c r="F89" s="19">
        <f t="shared" si="10"/>
        <v>5148.0879999999997</v>
      </c>
      <c r="G89" s="33">
        <v>100</v>
      </c>
      <c r="H89" s="19">
        <f t="shared" si="9"/>
        <v>5248.0879999999997</v>
      </c>
      <c r="I89" s="26" t="s">
        <v>192</v>
      </c>
      <c r="J89" s="26" t="s">
        <v>90</v>
      </c>
    </row>
    <row r="90" spans="1:10" ht="17.25" x14ac:dyDescent="0.25">
      <c r="A90" s="3">
        <f>A89+1</f>
        <v>66</v>
      </c>
      <c r="B90" s="23" t="s">
        <v>95</v>
      </c>
      <c r="C90" s="24">
        <v>422.3</v>
      </c>
      <c r="D90" s="20">
        <v>15.2</v>
      </c>
      <c r="E90" s="20">
        <v>15.2</v>
      </c>
      <c r="F90" s="19">
        <f t="shared" si="10"/>
        <v>6418.96</v>
      </c>
      <c r="G90" s="19">
        <v>100</v>
      </c>
      <c r="H90" s="19">
        <f t="shared" si="9"/>
        <v>6518.96</v>
      </c>
      <c r="I90" s="26" t="s">
        <v>193</v>
      </c>
      <c r="J90" s="26" t="s">
        <v>90</v>
      </c>
    </row>
    <row r="91" spans="1:10" ht="17.25" x14ac:dyDescent="0.25">
      <c r="A91" s="3">
        <f>A90+1</f>
        <v>67</v>
      </c>
      <c r="B91" s="23" t="s">
        <v>96</v>
      </c>
      <c r="C91" s="24">
        <v>288.39999999999998</v>
      </c>
      <c r="D91" s="20">
        <v>15.2</v>
      </c>
      <c r="E91" s="20">
        <v>0</v>
      </c>
      <c r="F91" s="19">
        <f t="shared" si="10"/>
        <v>0</v>
      </c>
      <c r="G91" s="19"/>
      <c r="H91" s="19">
        <f t="shared" si="9"/>
        <v>0</v>
      </c>
      <c r="I91" s="26" t="s">
        <v>210</v>
      </c>
      <c r="J91" s="26" t="s">
        <v>90</v>
      </c>
    </row>
    <row r="92" spans="1:10" ht="17.25" x14ac:dyDescent="0.25">
      <c r="A92" s="22"/>
      <c r="B92" s="17" t="s">
        <v>97</v>
      </c>
      <c r="C92" s="24"/>
      <c r="D92" s="20"/>
      <c r="E92" s="20"/>
      <c r="F92" s="19"/>
      <c r="G92" s="19"/>
      <c r="H92" s="19"/>
    </row>
    <row r="93" spans="1:10" ht="17.25" x14ac:dyDescent="0.25">
      <c r="A93" s="22">
        <f>A91+1</f>
        <v>68</v>
      </c>
      <c r="B93" s="29" t="s">
        <v>98</v>
      </c>
      <c r="C93" s="24">
        <v>422.3</v>
      </c>
      <c r="D93" s="20">
        <v>15.2</v>
      </c>
      <c r="E93" s="20">
        <v>15.2</v>
      </c>
      <c r="F93" s="19">
        <f t="shared" ref="F93:F114" si="11">C93*E93</f>
        <v>6418.96</v>
      </c>
      <c r="G93" s="19">
        <v>100</v>
      </c>
      <c r="H93" s="19">
        <f t="shared" si="9"/>
        <v>6518.96</v>
      </c>
      <c r="I93" s="26" t="s">
        <v>195</v>
      </c>
      <c r="J93" s="26" t="s">
        <v>97</v>
      </c>
    </row>
    <row r="94" spans="1:10" ht="17.25" x14ac:dyDescent="0.25">
      <c r="A94" s="22">
        <f>A93+1</f>
        <v>69</v>
      </c>
      <c r="B94" s="23" t="s">
        <v>99</v>
      </c>
      <c r="C94" s="24">
        <v>288.27</v>
      </c>
      <c r="D94" s="20">
        <v>15.2</v>
      </c>
      <c r="E94" s="20">
        <v>15.2</v>
      </c>
      <c r="F94" s="19">
        <f t="shared" si="11"/>
        <v>4381.7039999999997</v>
      </c>
      <c r="G94" s="19">
        <v>100</v>
      </c>
      <c r="H94" s="19">
        <f t="shared" si="9"/>
        <v>4481.7039999999997</v>
      </c>
      <c r="I94" s="26" t="s">
        <v>213</v>
      </c>
      <c r="J94" s="26" t="s">
        <v>97</v>
      </c>
    </row>
    <row r="95" spans="1:10" ht="17.25" x14ac:dyDescent="0.25">
      <c r="A95" s="22">
        <f>A94+1</f>
        <v>70</v>
      </c>
      <c r="B95" s="23" t="s">
        <v>100</v>
      </c>
      <c r="C95" s="24">
        <v>288.27</v>
      </c>
      <c r="D95" s="20">
        <v>15.2</v>
      </c>
      <c r="E95" s="20">
        <v>15.2</v>
      </c>
      <c r="F95" s="19">
        <f t="shared" si="11"/>
        <v>4381.7039999999997</v>
      </c>
      <c r="G95" s="19">
        <v>100</v>
      </c>
      <c r="H95" s="19">
        <f t="shared" si="9"/>
        <v>4481.7039999999997</v>
      </c>
      <c r="I95" s="26" t="s">
        <v>213</v>
      </c>
      <c r="J95" s="26" t="s">
        <v>97</v>
      </c>
    </row>
    <row r="96" spans="1:10" ht="17.25" x14ac:dyDescent="0.25">
      <c r="A96" s="22">
        <f t="shared" ref="A96:A148" si="12">A95+1</f>
        <v>71</v>
      </c>
      <c r="B96" s="23" t="s">
        <v>101</v>
      </c>
      <c r="C96" s="24">
        <v>288.27</v>
      </c>
      <c r="D96" s="20">
        <v>15.2</v>
      </c>
      <c r="E96" s="20">
        <v>15.2</v>
      </c>
      <c r="F96" s="19">
        <f t="shared" si="11"/>
        <v>4381.7039999999997</v>
      </c>
      <c r="G96" s="19">
        <v>100</v>
      </c>
      <c r="H96" s="19">
        <f t="shared" si="9"/>
        <v>4481.7039999999997</v>
      </c>
      <c r="I96" s="26" t="s">
        <v>213</v>
      </c>
      <c r="J96" s="26" t="s">
        <v>97</v>
      </c>
    </row>
    <row r="97" spans="1:10" ht="17.25" x14ac:dyDescent="0.25">
      <c r="A97" s="22">
        <f t="shared" si="12"/>
        <v>72</v>
      </c>
      <c r="B97" s="23" t="s">
        <v>102</v>
      </c>
      <c r="C97" s="24">
        <v>288.27</v>
      </c>
      <c r="D97" s="20">
        <v>15.2</v>
      </c>
      <c r="E97" s="20">
        <v>15.2</v>
      </c>
      <c r="F97" s="19">
        <f t="shared" si="11"/>
        <v>4381.7039999999997</v>
      </c>
      <c r="G97" s="19">
        <v>100</v>
      </c>
      <c r="H97" s="19">
        <f t="shared" si="9"/>
        <v>4481.7039999999997</v>
      </c>
      <c r="I97" s="26" t="s">
        <v>213</v>
      </c>
      <c r="J97" s="26" t="s">
        <v>97</v>
      </c>
    </row>
    <row r="98" spans="1:10" ht="17.25" x14ac:dyDescent="0.25">
      <c r="A98" s="22">
        <f t="shared" si="12"/>
        <v>73</v>
      </c>
      <c r="B98" s="23" t="s">
        <v>103</v>
      </c>
      <c r="C98" s="24">
        <v>288.27</v>
      </c>
      <c r="D98" s="20">
        <v>15.2</v>
      </c>
      <c r="E98" s="20">
        <v>15.2</v>
      </c>
      <c r="F98" s="19">
        <f t="shared" si="11"/>
        <v>4381.7039999999997</v>
      </c>
      <c r="G98" s="19">
        <v>100</v>
      </c>
      <c r="H98" s="19">
        <f t="shared" si="9"/>
        <v>4481.7039999999997</v>
      </c>
      <c r="I98" s="26" t="s">
        <v>213</v>
      </c>
      <c r="J98" s="26" t="s">
        <v>97</v>
      </c>
    </row>
    <row r="99" spans="1:10" ht="17.25" x14ac:dyDescent="0.25">
      <c r="A99" s="22">
        <f t="shared" si="12"/>
        <v>74</v>
      </c>
      <c r="B99" s="23" t="s">
        <v>104</v>
      </c>
      <c r="C99" s="24">
        <v>288.27</v>
      </c>
      <c r="D99" s="20">
        <v>15.2</v>
      </c>
      <c r="E99" s="20">
        <v>15.2</v>
      </c>
      <c r="F99" s="19">
        <f t="shared" si="11"/>
        <v>4381.7039999999997</v>
      </c>
      <c r="G99" s="19">
        <v>100</v>
      </c>
      <c r="H99" s="19">
        <f t="shared" si="9"/>
        <v>4481.7039999999997</v>
      </c>
      <c r="I99" s="26" t="s">
        <v>213</v>
      </c>
      <c r="J99" s="26" t="s">
        <v>97</v>
      </c>
    </row>
    <row r="100" spans="1:10" ht="17.25" x14ac:dyDescent="0.25">
      <c r="A100" s="22">
        <f t="shared" si="12"/>
        <v>75</v>
      </c>
      <c r="B100" s="23" t="s">
        <v>105</v>
      </c>
      <c r="C100" s="24">
        <v>288.27</v>
      </c>
      <c r="D100" s="20">
        <v>15.2</v>
      </c>
      <c r="E100" s="20">
        <v>15.2</v>
      </c>
      <c r="F100" s="19">
        <f t="shared" si="11"/>
        <v>4381.7039999999997</v>
      </c>
      <c r="G100" s="19">
        <v>100</v>
      </c>
      <c r="H100" s="19">
        <f t="shared" si="9"/>
        <v>4481.7039999999997</v>
      </c>
      <c r="I100" s="26" t="s">
        <v>213</v>
      </c>
      <c r="J100" s="26" t="s">
        <v>97</v>
      </c>
    </row>
    <row r="101" spans="1:10" ht="17.25" x14ac:dyDescent="0.25">
      <c r="A101" s="22">
        <f t="shared" si="12"/>
        <v>76</v>
      </c>
      <c r="B101" s="23" t="s">
        <v>106</v>
      </c>
      <c r="C101" s="24">
        <v>288.27</v>
      </c>
      <c r="D101" s="20">
        <v>15.2</v>
      </c>
      <c r="E101" s="20">
        <v>15.2</v>
      </c>
      <c r="F101" s="19">
        <f t="shared" si="11"/>
        <v>4381.7039999999997</v>
      </c>
      <c r="G101" s="19">
        <v>100</v>
      </c>
      <c r="H101" s="19">
        <f t="shared" si="9"/>
        <v>4481.7039999999997</v>
      </c>
      <c r="I101" s="26" t="s">
        <v>213</v>
      </c>
      <c r="J101" s="26" t="s">
        <v>97</v>
      </c>
    </row>
    <row r="102" spans="1:10" ht="17.25" x14ac:dyDescent="0.25">
      <c r="A102" s="22">
        <f t="shared" si="12"/>
        <v>77</v>
      </c>
      <c r="B102" s="23" t="s">
        <v>107</v>
      </c>
      <c r="C102" s="24">
        <v>288.27</v>
      </c>
      <c r="D102" s="20">
        <v>15.2</v>
      </c>
      <c r="E102" s="20">
        <v>15.2</v>
      </c>
      <c r="F102" s="19">
        <f t="shared" si="11"/>
        <v>4381.7039999999997</v>
      </c>
      <c r="G102" s="19">
        <v>100</v>
      </c>
      <c r="H102" s="19">
        <f t="shared" si="9"/>
        <v>4481.7039999999997</v>
      </c>
      <c r="I102" s="26" t="s">
        <v>213</v>
      </c>
      <c r="J102" s="26" t="s">
        <v>97</v>
      </c>
    </row>
    <row r="103" spans="1:10" ht="17.25" x14ac:dyDescent="0.25">
      <c r="A103" s="22">
        <f t="shared" si="12"/>
        <v>78</v>
      </c>
      <c r="B103" s="23" t="s">
        <v>108</v>
      </c>
      <c r="C103" s="24">
        <v>260.58999999999997</v>
      </c>
      <c r="D103" s="20">
        <v>15.2</v>
      </c>
      <c r="E103" s="20">
        <v>15.2</v>
      </c>
      <c r="F103" s="19">
        <f t="shared" si="11"/>
        <v>3960.9679999999994</v>
      </c>
      <c r="G103" s="19">
        <v>100</v>
      </c>
      <c r="H103" s="19">
        <f t="shared" si="9"/>
        <v>4060.9679999999994</v>
      </c>
      <c r="I103" s="26" t="s">
        <v>206</v>
      </c>
      <c r="J103" s="26" t="s">
        <v>97</v>
      </c>
    </row>
    <row r="104" spans="1:10" ht="17.25" x14ac:dyDescent="0.25">
      <c r="A104" s="22">
        <f t="shared" si="12"/>
        <v>79</v>
      </c>
      <c r="B104" s="23" t="s">
        <v>109</v>
      </c>
      <c r="C104" s="24">
        <v>146.77000000000001</v>
      </c>
      <c r="D104" s="20">
        <v>15.2</v>
      </c>
      <c r="E104" s="20">
        <v>15.2</v>
      </c>
      <c r="F104" s="19">
        <f t="shared" si="11"/>
        <v>2230.904</v>
      </c>
      <c r="G104" s="19">
        <v>100</v>
      </c>
      <c r="H104" s="19">
        <f t="shared" si="9"/>
        <v>2330.904</v>
      </c>
      <c r="I104" s="26" t="s">
        <v>206</v>
      </c>
      <c r="J104" s="26" t="s">
        <v>97</v>
      </c>
    </row>
    <row r="105" spans="1:10" ht="17.25" x14ac:dyDescent="0.25">
      <c r="A105" s="22">
        <f t="shared" si="12"/>
        <v>80</v>
      </c>
      <c r="B105" s="23" t="s">
        <v>110</v>
      </c>
      <c r="C105" s="24">
        <v>260.58999999999997</v>
      </c>
      <c r="D105" s="20">
        <v>15.2</v>
      </c>
      <c r="E105" s="20">
        <v>15.2</v>
      </c>
      <c r="F105" s="19">
        <f t="shared" si="11"/>
        <v>3960.9679999999994</v>
      </c>
      <c r="G105" s="19">
        <v>100</v>
      </c>
      <c r="H105" s="19">
        <f t="shared" si="9"/>
        <v>4060.9679999999994</v>
      </c>
      <c r="I105" s="26" t="s">
        <v>206</v>
      </c>
      <c r="J105" s="26" t="s">
        <v>97</v>
      </c>
    </row>
    <row r="106" spans="1:10" ht="17.25" x14ac:dyDescent="0.25">
      <c r="A106" s="22">
        <f t="shared" si="12"/>
        <v>81</v>
      </c>
      <c r="B106" s="23" t="s">
        <v>111</v>
      </c>
      <c r="C106" s="24">
        <v>260.58999999999997</v>
      </c>
      <c r="D106" s="20">
        <v>15.2</v>
      </c>
      <c r="E106" s="20">
        <v>15.2</v>
      </c>
      <c r="F106" s="19">
        <f t="shared" si="11"/>
        <v>3960.9679999999994</v>
      </c>
      <c r="G106" s="19">
        <v>100</v>
      </c>
      <c r="H106" s="19">
        <f t="shared" si="9"/>
        <v>4060.9679999999994</v>
      </c>
      <c r="I106" s="26" t="s">
        <v>206</v>
      </c>
      <c r="J106" s="26" t="s">
        <v>97</v>
      </c>
    </row>
    <row r="107" spans="1:10" ht="17.25" x14ac:dyDescent="0.25">
      <c r="A107" s="22">
        <f t="shared" si="12"/>
        <v>82</v>
      </c>
      <c r="B107" s="23" t="s">
        <v>112</v>
      </c>
      <c r="C107" s="24">
        <v>260.58999999999997</v>
      </c>
      <c r="D107" s="20">
        <v>15.2</v>
      </c>
      <c r="E107" s="20">
        <v>0</v>
      </c>
      <c r="F107" s="19">
        <f t="shared" si="11"/>
        <v>0</v>
      </c>
      <c r="G107" s="19"/>
      <c r="H107" s="19">
        <f t="shared" si="9"/>
        <v>0</v>
      </c>
      <c r="I107" s="26" t="s">
        <v>206</v>
      </c>
      <c r="J107" s="26" t="s">
        <v>97</v>
      </c>
    </row>
    <row r="108" spans="1:10" ht="17.25" x14ac:dyDescent="0.25">
      <c r="A108" s="22">
        <f t="shared" si="12"/>
        <v>83</v>
      </c>
      <c r="B108" s="23" t="s">
        <v>113</v>
      </c>
      <c r="C108" s="24">
        <v>260.58999999999997</v>
      </c>
      <c r="D108" s="20">
        <v>15.2</v>
      </c>
      <c r="E108" s="20">
        <v>15.2</v>
      </c>
      <c r="F108" s="19">
        <f t="shared" si="11"/>
        <v>3960.9679999999994</v>
      </c>
      <c r="G108" s="19">
        <v>100</v>
      </c>
      <c r="H108" s="19">
        <f t="shared" si="9"/>
        <v>4060.9679999999994</v>
      </c>
      <c r="I108" s="26" t="s">
        <v>206</v>
      </c>
      <c r="J108" s="26" t="s">
        <v>97</v>
      </c>
    </row>
    <row r="109" spans="1:10" ht="17.25" x14ac:dyDescent="0.25">
      <c r="A109" s="22">
        <f t="shared" si="12"/>
        <v>84</v>
      </c>
      <c r="B109" s="23" t="s">
        <v>114</v>
      </c>
      <c r="C109" s="24">
        <v>260.58999999999997</v>
      </c>
      <c r="D109" s="20">
        <v>15.2</v>
      </c>
      <c r="E109" s="20">
        <v>15.2</v>
      </c>
      <c r="F109" s="19">
        <f t="shared" si="11"/>
        <v>3960.9679999999994</v>
      </c>
      <c r="G109" s="19">
        <v>100</v>
      </c>
      <c r="H109" s="19">
        <f t="shared" si="9"/>
        <v>4060.9679999999994</v>
      </c>
      <c r="I109" s="26" t="s">
        <v>205</v>
      </c>
      <c r="J109" s="26" t="s">
        <v>97</v>
      </c>
    </row>
    <row r="110" spans="1:10" ht="17.25" x14ac:dyDescent="0.25">
      <c r="A110" s="22">
        <f t="shared" si="12"/>
        <v>85</v>
      </c>
      <c r="B110" s="23" t="s">
        <v>115</v>
      </c>
      <c r="C110" s="24">
        <v>260.58999999999997</v>
      </c>
      <c r="D110" s="20">
        <v>15.2</v>
      </c>
      <c r="E110" s="20">
        <v>15.2</v>
      </c>
      <c r="F110" s="19">
        <f t="shared" si="11"/>
        <v>3960.9679999999994</v>
      </c>
      <c r="G110" s="19">
        <v>100</v>
      </c>
      <c r="H110" s="19">
        <f t="shared" si="9"/>
        <v>4060.9679999999994</v>
      </c>
      <c r="I110" s="26" t="s">
        <v>206</v>
      </c>
      <c r="J110" s="26" t="s">
        <v>97</v>
      </c>
    </row>
    <row r="111" spans="1:10" ht="17.25" x14ac:dyDescent="0.25">
      <c r="A111" s="22">
        <f t="shared" si="12"/>
        <v>86</v>
      </c>
      <c r="B111" s="29" t="s">
        <v>116</v>
      </c>
      <c r="C111" s="24">
        <v>362.77</v>
      </c>
      <c r="D111" s="20">
        <v>15.2</v>
      </c>
      <c r="E111" s="20">
        <v>15.2</v>
      </c>
      <c r="F111" s="19">
        <f t="shared" si="11"/>
        <v>5514.1039999999994</v>
      </c>
      <c r="G111" s="19">
        <v>100</v>
      </c>
      <c r="H111" s="19">
        <f t="shared" si="9"/>
        <v>5614.1039999999994</v>
      </c>
      <c r="I111" s="26" t="s">
        <v>205</v>
      </c>
      <c r="J111" s="26" t="s">
        <v>97</v>
      </c>
    </row>
    <row r="112" spans="1:10" ht="17.25" x14ac:dyDescent="0.25">
      <c r="A112" s="22">
        <f t="shared" si="12"/>
        <v>87</v>
      </c>
      <c r="B112" s="23" t="s">
        <v>117</v>
      </c>
      <c r="C112" s="24">
        <v>262.22000000000003</v>
      </c>
      <c r="D112" s="20">
        <v>15.2</v>
      </c>
      <c r="E112" s="20">
        <v>15.2</v>
      </c>
      <c r="F112" s="19">
        <f t="shared" si="11"/>
        <v>3985.7440000000001</v>
      </c>
      <c r="G112" s="19">
        <v>100</v>
      </c>
      <c r="H112" s="19">
        <f t="shared" si="9"/>
        <v>4085.7440000000001</v>
      </c>
      <c r="I112" s="26" t="s">
        <v>214</v>
      </c>
      <c r="J112" s="26" t="s">
        <v>97</v>
      </c>
    </row>
    <row r="113" spans="1:10" ht="17.25" x14ac:dyDescent="0.25">
      <c r="A113" s="22">
        <f>A112+1</f>
        <v>88</v>
      </c>
      <c r="B113" s="23" t="s">
        <v>118</v>
      </c>
      <c r="C113" s="24">
        <v>262.22000000000003</v>
      </c>
      <c r="D113" s="20">
        <v>15.2</v>
      </c>
      <c r="E113" s="20">
        <v>15.2</v>
      </c>
      <c r="F113" s="19">
        <f t="shared" si="11"/>
        <v>3985.7440000000001</v>
      </c>
      <c r="G113" s="19">
        <v>100</v>
      </c>
      <c r="H113" s="19">
        <f t="shared" si="9"/>
        <v>4085.7440000000001</v>
      </c>
      <c r="I113" s="26" t="s">
        <v>214</v>
      </c>
      <c r="J113" s="26" t="s">
        <v>97</v>
      </c>
    </row>
    <row r="114" spans="1:10" ht="17.25" x14ac:dyDescent="0.25">
      <c r="A114" s="22">
        <f>A113+1</f>
        <v>89</v>
      </c>
      <c r="B114" s="29" t="s">
        <v>119</v>
      </c>
      <c r="C114" s="24">
        <v>262.22000000000003</v>
      </c>
      <c r="D114" s="20">
        <v>15.2</v>
      </c>
      <c r="E114" s="20">
        <v>15.2</v>
      </c>
      <c r="F114" s="19">
        <f t="shared" si="11"/>
        <v>3985.7440000000001</v>
      </c>
      <c r="G114" s="19">
        <v>100</v>
      </c>
      <c r="H114" s="19">
        <f t="shared" si="9"/>
        <v>4085.7440000000001</v>
      </c>
      <c r="I114" s="26" t="s">
        <v>208</v>
      </c>
      <c r="J114" s="26" t="s">
        <v>97</v>
      </c>
    </row>
    <row r="115" spans="1:10" ht="17.25" x14ac:dyDescent="0.25">
      <c r="A115" s="22"/>
      <c r="B115" s="17" t="s">
        <v>120</v>
      </c>
      <c r="C115" s="24"/>
      <c r="D115" s="20"/>
      <c r="E115" s="20"/>
      <c r="F115" s="19"/>
      <c r="G115" s="19"/>
      <c r="H115" s="19"/>
    </row>
    <row r="116" spans="1:10" ht="17.25" x14ac:dyDescent="0.3">
      <c r="A116" s="3">
        <f>A114+1</f>
        <v>90</v>
      </c>
      <c r="B116" s="28" t="s">
        <v>121</v>
      </c>
      <c r="C116" s="24">
        <v>422.3</v>
      </c>
      <c r="D116" s="20">
        <v>15.2</v>
      </c>
      <c r="E116" s="20">
        <v>15.2</v>
      </c>
      <c r="F116" s="19">
        <f t="shared" ref="F116:F138" si="13">C116*E116</f>
        <v>6418.96</v>
      </c>
      <c r="G116" s="19">
        <v>100</v>
      </c>
      <c r="H116" s="19">
        <f t="shared" si="9"/>
        <v>6518.96</v>
      </c>
      <c r="I116" s="26" t="s">
        <v>194</v>
      </c>
      <c r="J116" s="26" t="s">
        <v>215</v>
      </c>
    </row>
    <row r="117" spans="1:10" ht="17.25" x14ac:dyDescent="0.25">
      <c r="A117" s="22">
        <f>A116+1</f>
        <v>91</v>
      </c>
      <c r="B117" s="23" t="s">
        <v>122</v>
      </c>
      <c r="C117" s="24">
        <v>428.55</v>
      </c>
      <c r="D117" s="20">
        <v>15.2</v>
      </c>
      <c r="E117" s="20">
        <v>15.2</v>
      </c>
      <c r="F117" s="19">
        <f t="shared" si="13"/>
        <v>6513.96</v>
      </c>
      <c r="G117" s="19">
        <v>100</v>
      </c>
      <c r="H117" s="19">
        <f t="shared" si="9"/>
        <v>6613.96</v>
      </c>
      <c r="I117" s="26" t="s">
        <v>201</v>
      </c>
      <c r="J117" s="26" t="s">
        <v>215</v>
      </c>
    </row>
    <row r="118" spans="1:10" ht="17.25" x14ac:dyDescent="0.25">
      <c r="A118" s="22">
        <f t="shared" si="12"/>
        <v>92</v>
      </c>
      <c r="B118" s="23" t="s">
        <v>123</v>
      </c>
      <c r="C118" s="24">
        <v>309</v>
      </c>
      <c r="D118" s="20">
        <v>15.2</v>
      </c>
      <c r="E118" s="20">
        <v>15.2</v>
      </c>
      <c r="F118" s="19">
        <f t="shared" si="13"/>
        <v>4696.8</v>
      </c>
      <c r="G118" s="19">
        <v>100</v>
      </c>
      <c r="H118" s="19">
        <f t="shared" si="9"/>
        <v>4796.8</v>
      </c>
      <c r="I118" s="26" t="s">
        <v>207</v>
      </c>
      <c r="J118" s="26" t="s">
        <v>215</v>
      </c>
    </row>
    <row r="119" spans="1:10" ht="17.25" x14ac:dyDescent="0.25">
      <c r="A119" s="22">
        <f t="shared" si="12"/>
        <v>93</v>
      </c>
      <c r="B119" s="23" t="s">
        <v>124</v>
      </c>
      <c r="C119" s="24">
        <v>340.19</v>
      </c>
      <c r="D119" s="20">
        <v>15.2</v>
      </c>
      <c r="E119" s="20">
        <v>15.2</v>
      </c>
      <c r="F119" s="19">
        <f t="shared" si="13"/>
        <v>5170.8879999999999</v>
      </c>
      <c r="G119" s="19">
        <v>100</v>
      </c>
      <c r="H119" s="19">
        <f t="shared" si="9"/>
        <v>5270.8879999999999</v>
      </c>
      <c r="I119" s="26" t="s">
        <v>211</v>
      </c>
      <c r="J119" s="26" t="s">
        <v>215</v>
      </c>
    </row>
    <row r="120" spans="1:10" ht="17.25" x14ac:dyDescent="0.25">
      <c r="A120" s="22">
        <f t="shared" si="12"/>
        <v>94</v>
      </c>
      <c r="B120" s="23" t="s">
        <v>125</v>
      </c>
      <c r="C120" s="24">
        <v>309</v>
      </c>
      <c r="D120" s="20">
        <v>15.2</v>
      </c>
      <c r="E120" s="20">
        <v>15.2</v>
      </c>
      <c r="F120" s="19">
        <f t="shared" si="13"/>
        <v>4696.8</v>
      </c>
      <c r="G120" s="19">
        <v>100</v>
      </c>
      <c r="H120" s="19">
        <f t="shared" si="9"/>
        <v>4796.8</v>
      </c>
      <c r="I120" s="26" t="s">
        <v>216</v>
      </c>
      <c r="J120" s="26" t="s">
        <v>215</v>
      </c>
    </row>
    <row r="121" spans="1:10" ht="17.25" x14ac:dyDescent="0.25">
      <c r="A121" s="22">
        <f t="shared" si="12"/>
        <v>95</v>
      </c>
      <c r="B121" s="23" t="s">
        <v>126</v>
      </c>
      <c r="C121" s="24">
        <v>309</v>
      </c>
      <c r="D121" s="20">
        <v>15.2</v>
      </c>
      <c r="E121" s="20">
        <v>15.2</v>
      </c>
      <c r="F121" s="19">
        <f t="shared" si="13"/>
        <v>4696.8</v>
      </c>
      <c r="G121" s="19">
        <v>100</v>
      </c>
      <c r="H121" s="19">
        <f t="shared" si="9"/>
        <v>4796.8</v>
      </c>
      <c r="I121" s="26" t="s">
        <v>216</v>
      </c>
      <c r="J121" s="26" t="s">
        <v>215</v>
      </c>
    </row>
    <row r="122" spans="1:10" ht="17.25" x14ac:dyDescent="0.25">
      <c r="A122" s="22">
        <f t="shared" si="12"/>
        <v>96</v>
      </c>
      <c r="B122" s="23" t="s">
        <v>127</v>
      </c>
      <c r="C122" s="24">
        <v>309</v>
      </c>
      <c r="D122" s="20">
        <v>15.2</v>
      </c>
      <c r="E122" s="20">
        <v>15.2</v>
      </c>
      <c r="F122" s="19">
        <f t="shared" si="13"/>
        <v>4696.8</v>
      </c>
      <c r="G122" s="19">
        <v>100</v>
      </c>
      <c r="H122" s="19">
        <f t="shared" si="9"/>
        <v>4796.8</v>
      </c>
      <c r="I122" s="26" t="s">
        <v>216</v>
      </c>
      <c r="J122" s="26" t="s">
        <v>215</v>
      </c>
    </row>
    <row r="123" spans="1:10" ht="17.25" x14ac:dyDescent="0.25">
      <c r="A123" s="22">
        <f t="shared" si="12"/>
        <v>97</v>
      </c>
      <c r="B123" s="23" t="s">
        <v>128</v>
      </c>
      <c r="C123" s="24">
        <v>309</v>
      </c>
      <c r="D123" s="20">
        <v>15.2</v>
      </c>
      <c r="E123" s="20">
        <v>15.2</v>
      </c>
      <c r="F123" s="19">
        <f t="shared" si="13"/>
        <v>4696.8</v>
      </c>
      <c r="G123" s="19">
        <v>100</v>
      </c>
      <c r="H123" s="19">
        <f t="shared" si="9"/>
        <v>4796.8</v>
      </c>
      <c r="I123" s="26" t="s">
        <v>216</v>
      </c>
      <c r="J123" s="26" t="s">
        <v>215</v>
      </c>
    </row>
    <row r="124" spans="1:10" ht="17.25" x14ac:dyDescent="0.25">
      <c r="A124" s="22">
        <f t="shared" si="12"/>
        <v>98</v>
      </c>
      <c r="B124" s="23" t="s">
        <v>129</v>
      </c>
      <c r="C124" s="24">
        <v>309</v>
      </c>
      <c r="D124" s="22">
        <v>15.2</v>
      </c>
      <c r="E124" s="20">
        <v>15.2</v>
      </c>
      <c r="F124" s="19">
        <f t="shared" si="13"/>
        <v>4696.8</v>
      </c>
      <c r="G124" s="19">
        <v>100</v>
      </c>
      <c r="H124" s="19">
        <f t="shared" si="9"/>
        <v>4796.8</v>
      </c>
      <c r="I124" s="26" t="s">
        <v>216</v>
      </c>
      <c r="J124" s="26" t="s">
        <v>215</v>
      </c>
    </row>
    <row r="125" spans="1:10" ht="17.25" x14ac:dyDescent="0.25">
      <c r="A125" s="22">
        <f t="shared" si="12"/>
        <v>99</v>
      </c>
      <c r="B125" s="23" t="s">
        <v>130</v>
      </c>
      <c r="C125" s="24">
        <v>309</v>
      </c>
      <c r="D125" s="20">
        <v>15.2</v>
      </c>
      <c r="E125" s="20">
        <v>0</v>
      </c>
      <c r="F125" s="19">
        <f t="shared" si="13"/>
        <v>0</v>
      </c>
      <c r="G125" s="19">
        <v>0</v>
      </c>
      <c r="H125" s="19">
        <f t="shared" si="9"/>
        <v>0</v>
      </c>
      <c r="I125" s="26" t="s">
        <v>216</v>
      </c>
      <c r="J125" s="26" t="s">
        <v>215</v>
      </c>
    </row>
    <row r="126" spans="1:10" ht="17.25" x14ac:dyDescent="0.25">
      <c r="A126" s="22">
        <f t="shared" si="12"/>
        <v>100</v>
      </c>
      <c r="B126" s="23" t="s">
        <v>131</v>
      </c>
      <c r="C126" s="24">
        <v>288.39999999999998</v>
      </c>
      <c r="D126" s="20">
        <v>15.2</v>
      </c>
      <c r="E126" s="20">
        <v>15.2</v>
      </c>
      <c r="F126" s="19">
        <f t="shared" si="13"/>
        <v>4383.6799999999994</v>
      </c>
      <c r="G126" s="19">
        <v>100</v>
      </c>
      <c r="H126" s="19">
        <f t="shared" si="9"/>
        <v>4483.6799999999994</v>
      </c>
      <c r="I126" s="26" t="s">
        <v>216</v>
      </c>
      <c r="J126" s="26" t="s">
        <v>215</v>
      </c>
    </row>
    <row r="127" spans="1:10" ht="17.25" x14ac:dyDescent="0.25">
      <c r="A127" s="22">
        <f t="shared" si="12"/>
        <v>101</v>
      </c>
      <c r="B127" s="23" t="s">
        <v>132</v>
      </c>
      <c r="C127" s="24">
        <v>288.39999999999998</v>
      </c>
      <c r="D127" s="20">
        <v>15.2</v>
      </c>
      <c r="E127" s="20">
        <v>15.2</v>
      </c>
      <c r="F127" s="19">
        <f t="shared" si="13"/>
        <v>4383.6799999999994</v>
      </c>
      <c r="G127" s="19">
        <v>100</v>
      </c>
      <c r="H127" s="19">
        <f t="shared" si="9"/>
        <v>4483.6799999999994</v>
      </c>
      <c r="I127" s="26" t="s">
        <v>217</v>
      </c>
      <c r="J127" s="26" t="s">
        <v>215</v>
      </c>
    </row>
    <row r="128" spans="1:10" ht="17.25" x14ac:dyDescent="0.25">
      <c r="A128" s="22">
        <f t="shared" si="12"/>
        <v>102</v>
      </c>
      <c r="B128" s="23" t="s">
        <v>133</v>
      </c>
      <c r="C128" s="24">
        <v>288.39999999999998</v>
      </c>
      <c r="D128" s="20">
        <v>15.2</v>
      </c>
      <c r="E128" s="20">
        <v>15.2</v>
      </c>
      <c r="F128" s="19">
        <f t="shared" si="13"/>
        <v>4383.6799999999994</v>
      </c>
      <c r="G128" s="19">
        <v>100</v>
      </c>
      <c r="H128" s="19">
        <f t="shared" si="9"/>
        <v>4483.6799999999994</v>
      </c>
      <c r="I128" s="26" t="s">
        <v>217</v>
      </c>
      <c r="J128" s="26" t="s">
        <v>215</v>
      </c>
    </row>
    <row r="129" spans="1:10" ht="17.25" x14ac:dyDescent="0.25">
      <c r="A129" s="22">
        <f t="shared" si="12"/>
        <v>103</v>
      </c>
      <c r="B129" s="23" t="s">
        <v>134</v>
      </c>
      <c r="C129" s="24">
        <v>288.39999999999998</v>
      </c>
      <c r="D129" s="20">
        <v>15.2</v>
      </c>
      <c r="E129" s="20">
        <v>15.2</v>
      </c>
      <c r="F129" s="19">
        <f t="shared" si="13"/>
        <v>4383.6799999999994</v>
      </c>
      <c r="G129" s="19">
        <v>100</v>
      </c>
      <c r="H129" s="19">
        <f t="shared" si="9"/>
        <v>4483.6799999999994</v>
      </c>
      <c r="I129" s="26" t="s">
        <v>217</v>
      </c>
      <c r="J129" s="26" t="s">
        <v>215</v>
      </c>
    </row>
    <row r="130" spans="1:10" ht="17.25" x14ac:dyDescent="0.25">
      <c r="A130" s="22">
        <f t="shared" si="12"/>
        <v>104</v>
      </c>
      <c r="B130" s="23" t="s">
        <v>135</v>
      </c>
      <c r="C130" s="24">
        <v>288.39999999999998</v>
      </c>
      <c r="D130" s="20">
        <v>15.2</v>
      </c>
      <c r="E130" s="20">
        <v>15.2</v>
      </c>
      <c r="F130" s="19">
        <f t="shared" si="13"/>
        <v>4383.6799999999994</v>
      </c>
      <c r="G130" s="19">
        <v>100</v>
      </c>
      <c r="H130" s="19">
        <f t="shared" si="9"/>
        <v>4483.6799999999994</v>
      </c>
      <c r="I130" s="26" t="s">
        <v>217</v>
      </c>
      <c r="J130" s="26" t="s">
        <v>215</v>
      </c>
    </row>
    <row r="131" spans="1:10" ht="17.25" x14ac:dyDescent="0.25">
      <c r="A131" s="22">
        <f t="shared" si="12"/>
        <v>105</v>
      </c>
      <c r="B131" s="23" t="s">
        <v>136</v>
      </c>
      <c r="C131" s="24">
        <v>288.39999999999998</v>
      </c>
      <c r="D131" s="22">
        <v>15.2</v>
      </c>
      <c r="E131" s="20">
        <v>15.2</v>
      </c>
      <c r="F131" s="19">
        <f t="shared" si="13"/>
        <v>4383.6799999999994</v>
      </c>
      <c r="G131" s="19">
        <v>100</v>
      </c>
      <c r="H131" s="19">
        <f t="shared" si="9"/>
        <v>4483.6799999999994</v>
      </c>
      <c r="I131" s="26" t="s">
        <v>217</v>
      </c>
      <c r="J131" s="26" t="s">
        <v>215</v>
      </c>
    </row>
    <row r="132" spans="1:10" ht="17.25" x14ac:dyDescent="0.25">
      <c r="A132" s="22">
        <f t="shared" si="12"/>
        <v>106</v>
      </c>
      <c r="B132" s="23" t="s">
        <v>137</v>
      </c>
      <c r="C132" s="24">
        <v>263.44</v>
      </c>
      <c r="D132" s="20">
        <v>15.2</v>
      </c>
      <c r="E132" s="20">
        <v>15.2</v>
      </c>
      <c r="F132" s="19">
        <f t="shared" si="13"/>
        <v>4004.2879999999996</v>
      </c>
      <c r="G132" s="19">
        <v>100</v>
      </c>
      <c r="H132" s="19">
        <f t="shared" si="9"/>
        <v>4104.2879999999996</v>
      </c>
      <c r="I132" s="26" t="s">
        <v>206</v>
      </c>
      <c r="J132" s="26" t="s">
        <v>215</v>
      </c>
    </row>
    <row r="133" spans="1:10" ht="17.25" x14ac:dyDescent="0.25">
      <c r="A133" s="22">
        <f t="shared" si="12"/>
        <v>107</v>
      </c>
      <c r="B133" s="23" t="s">
        <v>138</v>
      </c>
      <c r="C133" s="24">
        <v>288.39999999999998</v>
      </c>
      <c r="D133" s="20">
        <v>15.2</v>
      </c>
      <c r="E133" s="20">
        <v>15.2</v>
      </c>
      <c r="F133" s="19">
        <f t="shared" si="13"/>
        <v>4383.6799999999994</v>
      </c>
      <c r="G133" s="19">
        <v>100</v>
      </c>
      <c r="H133" s="19">
        <f t="shared" si="9"/>
        <v>4483.6799999999994</v>
      </c>
      <c r="I133" s="26" t="s">
        <v>218</v>
      </c>
      <c r="J133" s="26" t="s">
        <v>215</v>
      </c>
    </row>
    <row r="134" spans="1:10" ht="17.25" x14ac:dyDescent="0.25">
      <c r="A134" s="22">
        <f t="shared" si="12"/>
        <v>108</v>
      </c>
      <c r="B134" s="23" t="s">
        <v>139</v>
      </c>
      <c r="C134" s="24">
        <v>288.39999999999998</v>
      </c>
      <c r="D134" s="20">
        <v>15.2</v>
      </c>
      <c r="E134" s="20">
        <v>15.2</v>
      </c>
      <c r="F134" s="19">
        <f t="shared" si="13"/>
        <v>4383.6799999999994</v>
      </c>
      <c r="G134" s="19">
        <v>100</v>
      </c>
      <c r="H134" s="19">
        <f t="shared" si="9"/>
        <v>4483.6799999999994</v>
      </c>
      <c r="I134" s="26" t="s">
        <v>208</v>
      </c>
      <c r="J134" s="26" t="s">
        <v>215</v>
      </c>
    </row>
    <row r="135" spans="1:10" ht="17.25" x14ac:dyDescent="0.25">
      <c r="A135" s="22">
        <f t="shared" si="12"/>
        <v>109</v>
      </c>
      <c r="B135" s="29" t="s">
        <v>140</v>
      </c>
      <c r="C135" s="24">
        <v>288.39999999999998</v>
      </c>
      <c r="D135" s="20">
        <v>15.2</v>
      </c>
      <c r="E135" s="20">
        <v>15.2</v>
      </c>
      <c r="F135" s="19">
        <f t="shared" si="13"/>
        <v>4383.6799999999994</v>
      </c>
      <c r="G135" s="19">
        <v>100</v>
      </c>
      <c r="H135" s="19">
        <f t="shared" si="9"/>
        <v>4483.6799999999994</v>
      </c>
      <c r="I135" s="26" t="s">
        <v>208</v>
      </c>
      <c r="J135" s="26" t="s">
        <v>215</v>
      </c>
    </row>
    <row r="136" spans="1:10" ht="17.25" x14ac:dyDescent="0.25">
      <c r="A136" s="22">
        <f t="shared" si="12"/>
        <v>110</v>
      </c>
      <c r="B136" s="23" t="s">
        <v>141</v>
      </c>
      <c r="C136" s="24">
        <v>288.39999999999998</v>
      </c>
      <c r="D136" s="20">
        <v>15.2</v>
      </c>
      <c r="E136" s="20">
        <v>15.2</v>
      </c>
      <c r="F136" s="19">
        <f t="shared" si="13"/>
        <v>4383.6799999999994</v>
      </c>
      <c r="G136" s="19">
        <v>100</v>
      </c>
      <c r="H136" s="19">
        <f t="shared" si="9"/>
        <v>4483.6799999999994</v>
      </c>
      <c r="I136" s="26" t="s">
        <v>210</v>
      </c>
      <c r="J136" s="26" t="s">
        <v>215</v>
      </c>
    </row>
    <row r="137" spans="1:10" ht="17.25" x14ac:dyDescent="0.25">
      <c r="A137" s="22">
        <f t="shared" si="12"/>
        <v>111</v>
      </c>
      <c r="B137" s="23" t="s">
        <v>142</v>
      </c>
      <c r="C137" s="24">
        <v>288.39999999999998</v>
      </c>
      <c r="D137" s="20">
        <v>15.2</v>
      </c>
      <c r="E137" s="20">
        <v>15.2</v>
      </c>
      <c r="F137" s="19">
        <f t="shared" si="13"/>
        <v>4383.6799999999994</v>
      </c>
      <c r="G137" s="19">
        <v>100</v>
      </c>
      <c r="H137" s="19">
        <f t="shared" si="9"/>
        <v>4483.6799999999994</v>
      </c>
      <c r="I137" s="26" t="s">
        <v>210</v>
      </c>
      <c r="J137" s="26" t="s">
        <v>215</v>
      </c>
    </row>
    <row r="138" spans="1:10" ht="17.25" x14ac:dyDescent="0.25">
      <c r="A138" s="22">
        <f t="shared" si="12"/>
        <v>112</v>
      </c>
      <c r="B138" s="23" t="s">
        <v>143</v>
      </c>
      <c r="C138" s="24">
        <v>269.94</v>
      </c>
      <c r="D138" s="20">
        <v>15.2</v>
      </c>
      <c r="E138" s="20">
        <v>0</v>
      </c>
      <c r="F138" s="19">
        <f t="shared" si="13"/>
        <v>0</v>
      </c>
      <c r="G138" s="19"/>
      <c r="H138" s="19">
        <f t="shared" si="9"/>
        <v>0</v>
      </c>
      <c r="I138" s="26" t="s">
        <v>219</v>
      </c>
      <c r="J138" s="26" t="s">
        <v>215</v>
      </c>
    </row>
    <row r="139" spans="1:10" ht="17.25" x14ac:dyDescent="0.25">
      <c r="A139" s="22"/>
      <c r="B139" s="38" t="s">
        <v>144</v>
      </c>
      <c r="C139" s="24"/>
      <c r="D139" s="20"/>
      <c r="E139" s="20"/>
      <c r="F139" s="19"/>
      <c r="G139" s="19"/>
      <c r="H139" s="19"/>
    </row>
    <row r="140" spans="1:10" ht="31.5" x14ac:dyDescent="0.25">
      <c r="A140" s="22">
        <f>A138+1</f>
        <v>113</v>
      </c>
      <c r="B140" s="23" t="s">
        <v>145</v>
      </c>
      <c r="C140" s="24">
        <v>422.3</v>
      </c>
      <c r="D140" s="20">
        <v>15.2</v>
      </c>
      <c r="E140" s="20">
        <v>15.2</v>
      </c>
      <c r="F140" s="19">
        <f t="shared" ref="F140:F149" si="14">C140*E140</f>
        <v>6418.96</v>
      </c>
      <c r="G140" s="19">
        <v>100</v>
      </c>
      <c r="H140" s="19">
        <f t="shared" ref="H140:H164" si="15">SUM(F140+G140)</f>
        <v>6518.96</v>
      </c>
      <c r="I140" s="26" t="s">
        <v>194</v>
      </c>
      <c r="J140" s="46" t="s">
        <v>220</v>
      </c>
    </row>
    <row r="141" spans="1:10" ht="31.5" x14ac:dyDescent="0.25">
      <c r="A141" s="22">
        <f t="shared" si="12"/>
        <v>114</v>
      </c>
      <c r="B141" s="23" t="s">
        <v>146</v>
      </c>
      <c r="C141" s="24">
        <v>340.19</v>
      </c>
      <c r="D141" s="20">
        <v>15.2</v>
      </c>
      <c r="E141" s="20">
        <v>15.2</v>
      </c>
      <c r="F141" s="19">
        <f t="shared" si="14"/>
        <v>5170.8879999999999</v>
      </c>
      <c r="G141" s="19">
        <v>100</v>
      </c>
      <c r="H141" s="19">
        <f t="shared" si="15"/>
        <v>5270.8879999999999</v>
      </c>
      <c r="I141" s="26" t="s">
        <v>192</v>
      </c>
      <c r="J141" s="46" t="s">
        <v>220</v>
      </c>
    </row>
    <row r="142" spans="1:10" ht="31.5" x14ac:dyDescent="0.25">
      <c r="A142" s="22">
        <f t="shared" si="12"/>
        <v>115</v>
      </c>
      <c r="B142" s="29" t="s">
        <v>147</v>
      </c>
      <c r="C142" s="24">
        <v>269.8</v>
      </c>
      <c r="D142" s="20">
        <v>15.2</v>
      </c>
      <c r="E142" s="20">
        <v>15.2</v>
      </c>
      <c r="F142" s="19">
        <f t="shared" si="14"/>
        <v>4100.96</v>
      </c>
      <c r="G142" s="19">
        <v>100</v>
      </c>
      <c r="H142" s="19">
        <f t="shared" si="15"/>
        <v>4200.96</v>
      </c>
      <c r="I142" s="26" t="s">
        <v>221</v>
      </c>
      <c r="J142" s="46" t="s">
        <v>220</v>
      </c>
    </row>
    <row r="143" spans="1:10" ht="31.5" x14ac:dyDescent="0.25">
      <c r="A143" s="22">
        <f t="shared" si="12"/>
        <v>116</v>
      </c>
      <c r="B143" s="23" t="s">
        <v>148</v>
      </c>
      <c r="C143" s="24">
        <v>358.99</v>
      </c>
      <c r="D143" s="20">
        <v>15.2</v>
      </c>
      <c r="E143" s="20">
        <v>15.2</v>
      </c>
      <c r="F143" s="19">
        <f t="shared" si="14"/>
        <v>5456.6480000000001</v>
      </c>
      <c r="G143" s="19">
        <v>100</v>
      </c>
      <c r="H143" s="19">
        <f t="shared" si="15"/>
        <v>5556.6480000000001</v>
      </c>
      <c r="I143" s="26" t="s">
        <v>221</v>
      </c>
      <c r="J143" s="46" t="s">
        <v>220</v>
      </c>
    </row>
    <row r="144" spans="1:10" ht="31.5" x14ac:dyDescent="0.25">
      <c r="A144" s="22">
        <f t="shared" si="12"/>
        <v>117</v>
      </c>
      <c r="B144" s="23" t="s">
        <v>149</v>
      </c>
      <c r="C144" s="24">
        <v>358.99</v>
      </c>
      <c r="D144" s="20">
        <v>15.2</v>
      </c>
      <c r="E144" s="20">
        <v>15.2</v>
      </c>
      <c r="F144" s="19">
        <f t="shared" si="14"/>
        <v>5456.6480000000001</v>
      </c>
      <c r="G144" s="19">
        <v>100</v>
      </c>
      <c r="H144" s="19">
        <f t="shared" si="15"/>
        <v>5556.6480000000001</v>
      </c>
      <c r="I144" s="26" t="s">
        <v>221</v>
      </c>
      <c r="J144" s="46" t="s">
        <v>220</v>
      </c>
    </row>
    <row r="145" spans="1:10" ht="31.5" x14ac:dyDescent="0.25">
      <c r="A145" s="22">
        <f t="shared" si="12"/>
        <v>118</v>
      </c>
      <c r="B145" s="29" t="s">
        <v>150</v>
      </c>
      <c r="C145" s="24">
        <v>358.99</v>
      </c>
      <c r="D145" s="37">
        <v>15.2</v>
      </c>
      <c r="E145" s="20">
        <v>15.2</v>
      </c>
      <c r="F145" s="19">
        <f t="shared" si="14"/>
        <v>5456.6480000000001</v>
      </c>
      <c r="G145" s="19">
        <v>100</v>
      </c>
      <c r="H145" s="19">
        <f t="shared" si="15"/>
        <v>5556.6480000000001</v>
      </c>
      <c r="I145" s="26" t="s">
        <v>222</v>
      </c>
      <c r="J145" s="46" t="s">
        <v>220</v>
      </c>
    </row>
    <row r="146" spans="1:10" ht="31.5" x14ac:dyDescent="0.25">
      <c r="A146" s="22">
        <f t="shared" si="12"/>
        <v>119</v>
      </c>
      <c r="B146" s="29" t="s">
        <v>151</v>
      </c>
      <c r="C146" s="24">
        <v>323.43</v>
      </c>
      <c r="D146" s="37">
        <v>15.2</v>
      </c>
      <c r="E146" s="20">
        <v>15.2</v>
      </c>
      <c r="F146" s="19">
        <f t="shared" si="14"/>
        <v>4916.1359999999995</v>
      </c>
      <c r="G146" s="19">
        <v>100</v>
      </c>
      <c r="H146" s="19">
        <f t="shared" si="15"/>
        <v>5016.1359999999995</v>
      </c>
      <c r="I146" s="26" t="s">
        <v>221</v>
      </c>
      <c r="J146" s="46" t="s">
        <v>220</v>
      </c>
    </row>
    <row r="147" spans="1:10" ht="31.5" x14ac:dyDescent="0.25">
      <c r="A147" s="22">
        <f t="shared" si="12"/>
        <v>120</v>
      </c>
      <c r="B147" s="23" t="s">
        <v>152</v>
      </c>
      <c r="C147" s="24">
        <v>280.63</v>
      </c>
      <c r="D147" s="20">
        <v>15.2</v>
      </c>
      <c r="E147" s="20">
        <v>15.2</v>
      </c>
      <c r="F147" s="19">
        <f t="shared" si="14"/>
        <v>4265.576</v>
      </c>
      <c r="G147" s="19">
        <v>100</v>
      </c>
      <c r="H147" s="19">
        <f t="shared" si="15"/>
        <v>4365.576</v>
      </c>
      <c r="I147" s="26" t="s">
        <v>210</v>
      </c>
      <c r="J147" s="46" t="s">
        <v>220</v>
      </c>
    </row>
    <row r="148" spans="1:10" ht="31.5" x14ac:dyDescent="0.25">
      <c r="A148" s="22">
        <f t="shared" si="12"/>
        <v>121</v>
      </c>
      <c r="B148" s="29" t="s">
        <v>153</v>
      </c>
      <c r="C148" s="24">
        <v>280.63</v>
      </c>
      <c r="D148" s="20">
        <v>15.2</v>
      </c>
      <c r="E148" s="20">
        <v>15.2</v>
      </c>
      <c r="F148" s="19">
        <f t="shared" si="14"/>
        <v>4265.576</v>
      </c>
      <c r="G148" s="33">
        <v>100</v>
      </c>
      <c r="H148" s="19">
        <f t="shared" si="15"/>
        <v>4365.576</v>
      </c>
      <c r="I148" s="26" t="s">
        <v>210</v>
      </c>
      <c r="J148" s="46" t="s">
        <v>220</v>
      </c>
    </row>
    <row r="149" spans="1:10" ht="31.5" x14ac:dyDescent="0.25">
      <c r="A149" s="22">
        <f>A148+1</f>
        <v>122</v>
      </c>
      <c r="B149" s="29" t="s">
        <v>155</v>
      </c>
      <c r="C149" s="24">
        <v>323.5</v>
      </c>
      <c r="D149" s="20">
        <v>15.2</v>
      </c>
      <c r="E149" s="20">
        <v>15.2</v>
      </c>
      <c r="F149" s="19">
        <f t="shared" si="14"/>
        <v>4917.2</v>
      </c>
      <c r="G149" s="33">
        <v>100</v>
      </c>
      <c r="H149" s="19">
        <f t="shared" si="15"/>
        <v>5017.2</v>
      </c>
      <c r="I149" s="26" t="s">
        <v>224</v>
      </c>
      <c r="J149" s="46" t="s">
        <v>220</v>
      </c>
    </row>
    <row r="150" spans="1:10" ht="17.25" x14ac:dyDescent="0.25">
      <c r="A150" s="22"/>
      <c r="B150" s="17" t="s">
        <v>156</v>
      </c>
      <c r="C150" s="24"/>
      <c r="D150" s="20"/>
      <c r="E150" s="20"/>
      <c r="F150" s="19"/>
      <c r="G150" s="19"/>
      <c r="H150" s="19"/>
    </row>
    <row r="151" spans="1:10" ht="17.25" x14ac:dyDescent="0.25">
      <c r="A151" s="22">
        <f>A149+1</f>
        <v>123</v>
      </c>
      <c r="B151" s="30" t="s">
        <v>157</v>
      </c>
      <c r="C151" s="24">
        <v>428.48</v>
      </c>
      <c r="D151" s="22">
        <v>15.2</v>
      </c>
      <c r="E151" s="20">
        <v>15.2</v>
      </c>
      <c r="F151" s="19">
        <f>C151*E151</f>
        <v>6512.8959999999997</v>
      </c>
      <c r="G151" s="19">
        <v>100</v>
      </c>
      <c r="H151" s="19">
        <f t="shared" si="15"/>
        <v>6612.8959999999997</v>
      </c>
      <c r="I151" s="26" t="s">
        <v>195</v>
      </c>
      <c r="J151" s="26" t="s">
        <v>156</v>
      </c>
    </row>
    <row r="152" spans="1:10" ht="17.25" x14ac:dyDescent="0.25">
      <c r="A152" s="22">
        <f>A151+1</f>
        <v>124</v>
      </c>
      <c r="B152" s="23" t="s">
        <v>158</v>
      </c>
      <c r="C152" s="24">
        <v>422.3</v>
      </c>
      <c r="D152" s="20">
        <v>15.2</v>
      </c>
      <c r="E152" s="20">
        <v>15.2</v>
      </c>
      <c r="F152" s="19">
        <f>C152*E152</f>
        <v>6418.96</v>
      </c>
      <c r="G152" s="19">
        <v>100</v>
      </c>
      <c r="H152" s="19">
        <f t="shared" si="15"/>
        <v>6518.96</v>
      </c>
      <c r="I152" s="26" t="s">
        <v>194</v>
      </c>
      <c r="J152" s="46" t="s">
        <v>225</v>
      </c>
    </row>
    <row r="153" spans="1:10" ht="17.25" x14ac:dyDescent="0.25">
      <c r="A153" s="22">
        <f>A152+1</f>
        <v>125</v>
      </c>
      <c r="B153" s="23" t="s">
        <v>159</v>
      </c>
      <c r="C153" s="24">
        <v>428.48</v>
      </c>
      <c r="D153" s="20">
        <v>15.2</v>
      </c>
      <c r="E153" s="20">
        <v>15.2</v>
      </c>
      <c r="F153" s="19">
        <f>C153*E153</f>
        <v>6512.8959999999997</v>
      </c>
      <c r="G153" s="19">
        <v>100</v>
      </c>
      <c r="H153" s="19">
        <f t="shared" si="15"/>
        <v>6612.8959999999997</v>
      </c>
      <c r="I153" s="47" t="s">
        <v>192</v>
      </c>
      <c r="J153" s="46" t="s">
        <v>33</v>
      </c>
    </row>
    <row r="154" spans="1:10" ht="31.5" x14ac:dyDescent="0.25">
      <c r="A154" s="22">
        <f>A153+1</f>
        <v>126</v>
      </c>
      <c r="B154" s="23" t="s">
        <v>160</v>
      </c>
      <c r="C154" s="24">
        <v>428.55</v>
      </c>
      <c r="D154" s="20">
        <v>15.2</v>
      </c>
      <c r="E154" s="20">
        <v>15.2</v>
      </c>
      <c r="F154" s="19">
        <f>C154*E154</f>
        <v>6513.96</v>
      </c>
      <c r="G154" s="32">
        <v>100</v>
      </c>
      <c r="H154" s="19">
        <f t="shared" si="15"/>
        <v>6613.96</v>
      </c>
      <c r="I154" s="26" t="s">
        <v>195</v>
      </c>
      <c r="J154" s="46" t="s">
        <v>226</v>
      </c>
    </row>
    <row r="155" spans="1:10" ht="17.25" x14ac:dyDescent="0.25">
      <c r="A155" s="22"/>
      <c r="B155" s="17" t="s">
        <v>161</v>
      </c>
      <c r="C155" s="24"/>
      <c r="D155" s="20"/>
      <c r="E155" s="20"/>
      <c r="F155" s="19"/>
      <c r="G155" s="19"/>
      <c r="H155" s="19"/>
    </row>
    <row r="156" spans="1:10" ht="17.25" x14ac:dyDescent="0.25">
      <c r="A156" s="22">
        <f>A154+1</f>
        <v>127</v>
      </c>
      <c r="B156" s="23" t="s">
        <v>162</v>
      </c>
      <c r="C156" s="24">
        <v>411.21</v>
      </c>
      <c r="D156" s="20">
        <v>15.2</v>
      </c>
      <c r="E156" s="20">
        <v>15.2</v>
      </c>
      <c r="F156" s="19">
        <f>C156*E156</f>
        <v>6250.3919999999998</v>
      </c>
      <c r="G156" s="19">
        <v>100</v>
      </c>
      <c r="H156" s="19">
        <f t="shared" si="15"/>
        <v>6350.3919999999998</v>
      </c>
      <c r="I156" s="26" t="s">
        <v>192</v>
      </c>
      <c r="J156" s="26" t="s">
        <v>161</v>
      </c>
    </row>
    <row r="157" spans="1:10" ht="17.25" x14ac:dyDescent="0.25">
      <c r="A157" s="22">
        <f>A156+1</f>
        <v>128</v>
      </c>
      <c r="B157" s="23" t="s">
        <v>163</v>
      </c>
      <c r="C157" s="24">
        <v>281.89999999999998</v>
      </c>
      <c r="D157" s="20">
        <v>15.2</v>
      </c>
      <c r="E157" s="20">
        <v>15.2</v>
      </c>
      <c r="F157" s="19">
        <f>C157*E157</f>
        <v>4284.8799999999992</v>
      </c>
      <c r="G157" s="19">
        <v>100</v>
      </c>
      <c r="H157" s="19">
        <f t="shared" si="15"/>
        <v>4384.8799999999992</v>
      </c>
      <c r="I157" s="26" t="s">
        <v>213</v>
      </c>
      <c r="J157" s="26" t="s">
        <v>215</v>
      </c>
    </row>
    <row r="158" spans="1:10" ht="17.25" x14ac:dyDescent="0.25">
      <c r="A158" s="22">
        <f>A157+1</f>
        <v>129</v>
      </c>
      <c r="B158" s="29" t="s">
        <v>164</v>
      </c>
      <c r="C158" s="24">
        <v>213.66</v>
      </c>
      <c r="D158" s="20">
        <v>15.2</v>
      </c>
      <c r="E158" s="20">
        <v>15.2</v>
      </c>
      <c r="F158" s="19">
        <f>C158*E158</f>
        <v>3247.6319999999996</v>
      </c>
      <c r="G158" s="19">
        <v>100</v>
      </c>
      <c r="H158" s="19">
        <f t="shared" si="15"/>
        <v>3347.6319999999996</v>
      </c>
      <c r="I158" s="26" t="s">
        <v>210</v>
      </c>
      <c r="J158" s="26" t="s">
        <v>161</v>
      </c>
    </row>
    <row r="159" spans="1:10" ht="17.25" x14ac:dyDescent="0.25">
      <c r="A159" s="22"/>
      <c r="B159" s="34" t="s">
        <v>165</v>
      </c>
      <c r="C159" s="24"/>
      <c r="D159" s="20"/>
      <c r="E159" s="20"/>
      <c r="F159" s="19"/>
      <c r="G159" s="19"/>
      <c r="H159" s="19"/>
    </row>
    <row r="160" spans="1:10" ht="17.25" x14ac:dyDescent="0.25">
      <c r="A160" s="22">
        <f>A158+1</f>
        <v>130</v>
      </c>
      <c r="B160" s="29" t="s">
        <v>166</v>
      </c>
      <c r="C160" s="24">
        <v>399.64</v>
      </c>
      <c r="D160" s="20">
        <v>15.2</v>
      </c>
      <c r="E160" s="20">
        <v>15.2</v>
      </c>
      <c r="F160" s="19">
        <f>C160*E160</f>
        <v>6074.5279999999993</v>
      </c>
      <c r="G160" s="19">
        <v>100</v>
      </c>
      <c r="H160" s="19">
        <f t="shared" si="15"/>
        <v>6174.5279999999993</v>
      </c>
      <c r="I160" s="26" t="s">
        <v>165</v>
      </c>
      <c r="J160" s="26" t="s">
        <v>232</v>
      </c>
    </row>
    <row r="161" spans="1:10" ht="17.25" x14ac:dyDescent="0.25">
      <c r="A161" s="22"/>
      <c r="B161" s="34" t="s">
        <v>167</v>
      </c>
      <c r="C161" s="24"/>
      <c r="D161" s="20"/>
      <c r="E161" s="20"/>
      <c r="F161" s="19"/>
      <c r="G161" s="19"/>
      <c r="H161" s="19"/>
    </row>
    <row r="162" spans="1:10" ht="17.25" x14ac:dyDescent="0.25">
      <c r="A162" s="22">
        <f>A160+1</f>
        <v>131</v>
      </c>
      <c r="B162" s="29" t="s">
        <v>168</v>
      </c>
      <c r="C162" s="24">
        <v>399.64</v>
      </c>
      <c r="D162" s="20">
        <v>15.2</v>
      </c>
      <c r="E162" s="20">
        <v>15.2</v>
      </c>
      <c r="F162" s="19">
        <f>C162*E162</f>
        <v>6074.5279999999993</v>
      </c>
      <c r="G162" s="19">
        <v>100</v>
      </c>
      <c r="H162" s="19">
        <f t="shared" si="15"/>
        <v>6174.5279999999993</v>
      </c>
      <c r="I162" s="26" t="s">
        <v>167</v>
      </c>
      <c r="J162" s="26" t="s">
        <v>15</v>
      </c>
    </row>
    <row r="163" spans="1:10" ht="17.25" x14ac:dyDescent="0.3">
      <c r="A163" s="39"/>
      <c r="B163" s="40" t="s">
        <v>169</v>
      </c>
      <c r="C163" s="24"/>
      <c r="D163" s="20"/>
      <c r="E163" s="20"/>
      <c r="F163" s="19"/>
      <c r="G163" s="19"/>
      <c r="H163" s="19"/>
    </row>
    <row r="164" spans="1:10" ht="17.25" x14ac:dyDescent="0.3">
      <c r="A164" s="39">
        <f>A162+1</f>
        <v>132</v>
      </c>
      <c r="B164" s="1" t="s">
        <v>170</v>
      </c>
      <c r="C164" s="24">
        <v>422.3</v>
      </c>
      <c r="D164" s="20">
        <v>15.2</v>
      </c>
      <c r="E164" s="20">
        <v>15.2</v>
      </c>
      <c r="F164" s="19">
        <f>C164*E164</f>
        <v>6418.96</v>
      </c>
      <c r="G164" s="19">
        <v>100</v>
      </c>
      <c r="H164" s="19">
        <f t="shared" si="15"/>
        <v>6518.96</v>
      </c>
      <c r="I164" s="26" t="s">
        <v>169</v>
      </c>
      <c r="J164" s="26" t="s">
        <v>228</v>
      </c>
    </row>
    <row r="165" spans="1:10" ht="17.25" x14ac:dyDescent="0.25">
      <c r="A165" s="16"/>
      <c r="B165" s="41"/>
      <c r="H165" s="41"/>
    </row>
    <row r="166" spans="1:10" ht="17.25" x14ac:dyDescent="0.25">
      <c r="A166" s="16"/>
      <c r="B166" s="42"/>
      <c r="H166" s="41"/>
    </row>
    <row r="167" spans="1:10" ht="17.25" x14ac:dyDescent="0.25">
      <c r="A167" s="16"/>
      <c r="B167" s="41"/>
      <c r="H167" s="41"/>
    </row>
    <row r="168" spans="1:10" ht="17.25" x14ac:dyDescent="0.25">
      <c r="A168" s="22"/>
      <c r="B168" s="41"/>
      <c r="H168" s="41"/>
    </row>
    <row r="169" spans="1:10" ht="17.25" x14ac:dyDescent="0.25">
      <c r="A169" s="30"/>
      <c r="B169" s="41"/>
      <c r="D169" s="1" t="s">
        <v>0</v>
      </c>
      <c r="H169" s="41"/>
    </row>
    <row r="170" spans="1:10" ht="17.25" x14ac:dyDescent="0.25">
      <c r="A170" s="30"/>
      <c r="B170" s="41"/>
      <c r="H170" s="41"/>
    </row>
    <row r="171" spans="1:10" ht="17.25" x14ac:dyDescent="0.25">
      <c r="A171" s="30"/>
      <c r="B171" s="41"/>
      <c r="H171" s="41"/>
    </row>
    <row r="172" spans="1:10" ht="17.25" x14ac:dyDescent="0.3">
      <c r="A172" s="27" t="s">
        <v>0</v>
      </c>
      <c r="B172" s="43"/>
      <c r="H172" s="41"/>
    </row>
    <row r="173" spans="1:10" x14ac:dyDescent="0.25">
      <c r="H173" s="41"/>
    </row>
    <row r="174" spans="1:10" x14ac:dyDescent="0.25">
      <c r="H174" s="41"/>
    </row>
    <row r="175" spans="1:10" x14ac:dyDescent="0.25">
      <c r="H175" s="41"/>
    </row>
    <row r="176" spans="1:10" x14ac:dyDescent="0.25">
      <c r="H176" s="41"/>
    </row>
    <row r="180" spans="6:6" x14ac:dyDescent="0.25">
      <c r="F180" s="1" t="s">
        <v>0</v>
      </c>
    </row>
    <row r="196" spans="2:2" x14ac:dyDescent="0.25">
      <c r="B196" s="2" t="s">
        <v>0</v>
      </c>
    </row>
  </sheetData>
  <mergeCells count="13">
    <mergeCell ref="C3:F3"/>
    <mergeCell ref="E4:F4"/>
    <mergeCell ref="C6:F6"/>
    <mergeCell ref="A7:A9"/>
    <mergeCell ref="B7:B9"/>
    <mergeCell ref="C7:C9"/>
    <mergeCell ref="D7:D9"/>
    <mergeCell ref="E7:E9"/>
    <mergeCell ref="I7:I9"/>
    <mergeCell ref="J7:J9"/>
    <mergeCell ref="F7:F9"/>
    <mergeCell ref="G7:G8"/>
    <mergeCell ref="H7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10"/>
  <sheetViews>
    <sheetView topLeftCell="I1" workbookViewId="0">
      <selection activeCell="P18" sqref="P18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2" width="14.85546875" style="1" customWidth="1"/>
    <col min="13" max="13" width="15.5703125" style="1" customWidth="1"/>
    <col min="14" max="14" width="27.28515625" style="1" customWidth="1"/>
    <col min="15" max="15" width="32.42578125" style="1" customWidth="1"/>
    <col min="16" max="16384" width="12.7109375" style="1"/>
  </cols>
  <sheetData>
    <row r="4" spans="1:15" ht="17.25" customHeight="1" x14ac:dyDescent="0.25">
      <c r="A4" s="11"/>
      <c r="B4" s="11"/>
      <c r="C4" s="12"/>
      <c r="D4" s="111" t="s">
        <v>1</v>
      </c>
      <c r="E4" s="112"/>
      <c r="F4" s="112"/>
      <c r="G4" s="112"/>
      <c r="H4" s="112"/>
      <c r="I4" s="113"/>
      <c r="J4" s="13"/>
      <c r="K4" s="13"/>
      <c r="L4" s="13"/>
      <c r="M4" s="14"/>
    </row>
    <row r="5" spans="1:15" ht="17.25" customHeight="1" x14ac:dyDescent="0.25">
      <c r="A5" s="92" t="s">
        <v>2</v>
      </c>
      <c r="B5" s="120" t="s">
        <v>241</v>
      </c>
      <c r="C5" s="94" t="s">
        <v>3</v>
      </c>
      <c r="D5" s="97" t="s">
        <v>4</v>
      </c>
      <c r="E5" s="106" t="s">
        <v>242</v>
      </c>
      <c r="F5" s="106" t="s">
        <v>243</v>
      </c>
      <c r="G5" s="100" t="s">
        <v>5</v>
      </c>
      <c r="H5" s="100" t="s">
        <v>6</v>
      </c>
      <c r="I5" s="106" t="s">
        <v>7</v>
      </c>
      <c r="J5" s="106" t="s">
        <v>178</v>
      </c>
      <c r="K5" s="106" t="s">
        <v>244</v>
      </c>
      <c r="L5" s="106" t="s">
        <v>245</v>
      </c>
      <c r="M5" s="106" t="s">
        <v>11</v>
      </c>
      <c r="N5" s="103" t="s">
        <v>187</v>
      </c>
      <c r="O5" s="103" t="s">
        <v>188</v>
      </c>
    </row>
    <row r="6" spans="1:15" ht="17.25" customHeight="1" x14ac:dyDescent="0.25">
      <c r="A6" s="93"/>
      <c r="B6" s="120"/>
      <c r="C6" s="95"/>
      <c r="D6" s="98"/>
      <c r="E6" s="107"/>
      <c r="F6" s="107"/>
      <c r="G6" s="101"/>
      <c r="H6" s="101"/>
      <c r="I6" s="107"/>
      <c r="J6" s="108"/>
      <c r="K6" s="108"/>
      <c r="L6" s="108"/>
      <c r="M6" s="107"/>
      <c r="N6" s="104"/>
      <c r="O6" s="104"/>
    </row>
    <row r="7" spans="1:15" ht="17.25" customHeight="1" x14ac:dyDescent="0.25">
      <c r="A7" s="93"/>
      <c r="B7" s="121"/>
      <c r="C7" s="96"/>
      <c r="D7" s="99"/>
      <c r="E7" s="108"/>
      <c r="F7" s="108"/>
      <c r="G7" s="102"/>
      <c r="H7" s="102"/>
      <c r="I7" s="108"/>
      <c r="J7" s="15" t="s">
        <v>173</v>
      </c>
      <c r="K7" s="15" t="s">
        <v>250</v>
      </c>
      <c r="L7" s="15" t="s">
        <v>174</v>
      </c>
      <c r="M7" s="108"/>
      <c r="N7" s="105"/>
      <c r="O7" s="105"/>
    </row>
    <row r="8" spans="1:15" ht="17.25" customHeight="1" x14ac:dyDescent="0.25">
      <c r="A8" s="16"/>
      <c r="B8" s="16"/>
      <c r="C8" s="17" t="s">
        <v>15</v>
      </c>
      <c r="D8" s="18"/>
      <c r="E8" s="19"/>
      <c r="F8" s="19"/>
      <c r="G8" s="20"/>
      <c r="H8" s="20"/>
      <c r="I8" s="19"/>
      <c r="J8" s="19"/>
      <c r="K8" s="19"/>
      <c r="L8" s="19"/>
      <c r="M8" s="21"/>
      <c r="N8" s="26"/>
      <c r="O8" s="26"/>
    </row>
    <row r="9" spans="1:15" ht="17.25" customHeight="1" x14ac:dyDescent="0.25">
      <c r="A9" s="22">
        <v>1</v>
      </c>
      <c r="B9" s="22" t="s">
        <v>251</v>
      </c>
      <c r="C9" s="23" t="s">
        <v>16</v>
      </c>
      <c r="D9" s="24">
        <v>968.2</v>
      </c>
      <c r="E9" s="25">
        <f>D9*1.1507</f>
        <v>1114.1077400000001</v>
      </c>
      <c r="F9" s="25">
        <f>E9</f>
        <v>1114.1077400000001</v>
      </c>
      <c r="G9" s="20">
        <v>15.2</v>
      </c>
      <c r="H9" s="20">
        <v>15.2</v>
      </c>
      <c r="I9" s="19">
        <f>D9*H9</f>
        <v>14716.64</v>
      </c>
      <c r="J9" s="19"/>
      <c r="K9" s="19"/>
      <c r="L9" s="19"/>
      <c r="M9" s="19">
        <f>SUM(I9+J9+K9+L9)</f>
        <v>14716.64</v>
      </c>
      <c r="N9" s="26" t="s">
        <v>189</v>
      </c>
      <c r="O9" s="26" t="s">
        <v>190</v>
      </c>
    </row>
    <row r="10" spans="1:15" ht="17.25" customHeight="1" x14ac:dyDescent="0.25">
      <c r="A10" s="22"/>
      <c r="B10" s="16"/>
      <c r="C10" s="17" t="s">
        <v>17</v>
      </c>
      <c r="D10" s="24"/>
      <c r="E10" s="25"/>
      <c r="F10" s="25"/>
      <c r="G10" s="20"/>
      <c r="H10" s="20"/>
      <c r="I10" s="19"/>
      <c r="J10" s="19"/>
      <c r="K10" s="19"/>
      <c r="L10" s="19"/>
      <c r="M10" s="19"/>
      <c r="N10" s="26"/>
      <c r="O10" s="26"/>
    </row>
    <row r="11" spans="1:15" ht="17.25" customHeight="1" x14ac:dyDescent="0.25">
      <c r="A11" s="22">
        <f>A9+1</f>
        <v>2</v>
      </c>
      <c r="B11" s="16"/>
      <c r="C11" s="23" t="s">
        <v>18</v>
      </c>
      <c r="D11" s="24">
        <v>834.3</v>
      </c>
      <c r="E11" s="25">
        <f t="shared" ref="E11:E74" si="0">D11*1.1507</f>
        <v>960.02900999999997</v>
      </c>
      <c r="F11" s="25">
        <f t="shared" ref="F11:F74" si="1">E11</f>
        <v>960.02900999999997</v>
      </c>
      <c r="G11" s="20">
        <v>15.2</v>
      </c>
      <c r="H11" s="20">
        <v>15.2</v>
      </c>
      <c r="I11" s="19">
        <f>D11*H11</f>
        <v>12681.359999999999</v>
      </c>
      <c r="J11" s="19"/>
      <c r="K11" s="19"/>
      <c r="L11" s="19"/>
      <c r="M11" s="19">
        <f t="shared" ref="M11:M74" si="2">SUM(I11+J11+K11+L11)</f>
        <v>12681.359999999999</v>
      </c>
      <c r="N11" s="26" t="s">
        <v>398</v>
      </c>
      <c r="O11" s="26" t="s">
        <v>17</v>
      </c>
    </row>
    <row r="12" spans="1:15" ht="17.25" customHeight="1" x14ac:dyDescent="0.25">
      <c r="A12" s="22">
        <f>A11+1</f>
        <v>3</v>
      </c>
      <c r="B12" s="16" t="s">
        <v>252</v>
      </c>
      <c r="C12" s="23" t="s">
        <v>19</v>
      </c>
      <c r="D12" s="24">
        <v>508.11</v>
      </c>
      <c r="E12" s="25">
        <f t="shared" si="0"/>
        <v>584.68217700000002</v>
      </c>
      <c r="F12" s="25">
        <f t="shared" si="1"/>
        <v>584.68217700000002</v>
      </c>
      <c r="G12" s="20">
        <v>15.2</v>
      </c>
      <c r="H12" s="20">
        <v>15.2</v>
      </c>
      <c r="I12" s="19">
        <f>D12*H12</f>
        <v>7723.2719999999999</v>
      </c>
      <c r="J12" s="19">
        <v>622.32000000000005</v>
      </c>
      <c r="K12" s="19"/>
      <c r="L12" s="19"/>
      <c r="M12" s="19">
        <f t="shared" si="2"/>
        <v>8345.5920000000006</v>
      </c>
      <c r="N12" s="26" t="s">
        <v>395</v>
      </c>
      <c r="O12" s="26" t="s">
        <v>17</v>
      </c>
    </row>
    <row r="13" spans="1:15" ht="17.25" customHeight="1" x14ac:dyDescent="0.25">
      <c r="A13" s="22">
        <f>A12+1</f>
        <v>4</v>
      </c>
      <c r="B13" s="16" t="s">
        <v>253</v>
      </c>
      <c r="C13" s="23" t="s">
        <v>20</v>
      </c>
      <c r="D13" s="24">
        <v>430.92</v>
      </c>
      <c r="E13" s="25">
        <f t="shared" si="0"/>
        <v>495.85964400000006</v>
      </c>
      <c r="F13" s="25">
        <f t="shared" si="1"/>
        <v>495.85964400000006</v>
      </c>
      <c r="G13" s="20">
        <v>15.2</v>
      </c>
      <c r="H13" s="20">
        <v>15.2</v>
      </c>
      <c r="I13" s="19">
        <f>D13*H13</f>
        <v>6549.9840000000004</v>
      </c>
      <c r="J13" s="19"/>
      <c r="K13" s="19"/>
      <c r="L13" s="19"/>
      <c r="M13" s="19">
        <f t="shared" si="2"/>
        <v>6549.9840000000004</v>
      </c>
      <c r="N13" s="26" t="s">
        <v>192</v>
      </c>
      <c r="O13" s="26" t="s">
        <v>17</v>
      </c>
    </row>
    <row r="14" spans="1:15" ht="17.25" customHeight="1" x14ac:dyDescent="0.25">
      <c r="A14" s="22">
        <f>A13+1</f>
        <v>5</v>
      </c>
      <c r="B14" s="16" t="s">
        <v>254</v>
      </c>
      <c r="C14" s="23" t="s">
        <v>21</v>
      </c>
      <c r="D14" s="24">
        <v>360.43</v>
      </c>
      <c r="E14" s="25">
        <f t="shared" si="0"/>
        <v>414.746801</v>
      </c>
      <c r="F14" s="25">
        <f t="shared" si="1"/>
        <v>414.746801</v>
      </c>
      <c r="G14" s="20">
        <v>15.2</v>
      </c>
      <c r="H14" s="20">
        <v>15.2</v>
      </c>
      <c r="I14" s="19">
        <f>D14*H14</f>
        <v>5478.5360000000001</v>
      </c>
      <c r="J14" s="19">
        <v>1037.2</v>
      </c>
      <c r="K14" s="19"/>
      <c r="L14" s="19"/>
      <c r="M14" s="19">
        <f t="shared" si="2"/>
        <v>6515.7359999999999</v>
      </c>
      <c r="N14" s="26" t="s">
        <v>192</v>
      </c>
      <c r="O14" s="26" t="s">
        <v>17</v>
      </c>
    </row>
    <row r="15" spans="1:15" ht="17.25" customHeight="1" x14ac:dyDescent="0.25">
      <c r="A15" s="22">
        <f>A14+1</f>
        <v>6</v>
      </c>
      <c r="B15" s="16" t="s">
        <v>255</v>
      </c>
      <c r="C15" s="23" t="s">
        <v>22</v>
      </c>
      <c r="D15" s="24">
        <v>342.13</v>
      </c>
      <c r="E15" s="25">
        <f t="shared" si="0"/>
        <v>393.68899099999999</v>
      </c>
      <c r="F15" s="25">
        <f t="shared" si="1"/>
        <v>393.68899099999999</v>
      </c>
      <c r="G15" s="20">
        <v>15.2</v>
      </c>
      <c r="H15" s="20">
        <v>15.2</v>
      </c>
      <c r="I15" s="19">
        <f>D15*H15</f>
        <v>5200.3759999999993</v>
      </c>
      <c r="J15" s="19">
        <v>1037.2</v>
      </c>
      <c r="K15" s="19"/>
      <c r="L15" s="19"/>
      <c r="M15" s="19">
        <f t="shared" si="2"/>
        <v>6237.5759999999991</v>
      </c>
      <c r="N15" s="26" t="s">
        <v>193</v>
      </c>
      <c r="O15" s="26" t="s">
        <v>17</v>
      </c>
    </row>
    <row r="16" spans="1:15" ht="17.25" customHeight="1" x14ac:dyDescent="0.25">
      <c r="A16" s="22"/>
      <c r="B16" s="16" t="s">
        <v>238</v>
      </c>
      <c r="C16" s="17" t="s">
        <v>23</v>
      </c>
      <c r="D16" s="24"/>
      <c r="E16" s="25"/>
      <c r="F16" s="25"/>
      <c r="G16" s="20"/>
      <c r="H16" s="20"/>
      <c r="I16" s="19"/>
      <c r="J16" s="19"/>
      <c r="K16" s="19"/>
      <c r="L16" s="19"/>
      <c r="M16" s="19"/>
      <c r="N16" s="26"/>
      <c r="O16" s="26"/>
    </row>
    <row r="17" spans="1:15" ht="17.25" customHeight="1" x14ac:dyDescent="0.3">
      <c r="A17" s="26">
        <f>A15+1</f>
        <v>7</v>
      </c>
      <c r="B17" s="27" t="s">
        <v>256</v>
      </c>
      <c r="C17" s="28" t="s">
        <v>24</v>
      </c>
      <c r="D17" s="24">
        <v>587.1</v>
      </c>
      <c r="E17" s="25">
        <f t="shared" si="0"/>
        <v>675.5759700000001</v>
      </c>
      <c r="F17" s="25">
        <f t="shared" si="1"/>
        <v>675.5759700000001</v>
      </c>
      <c r="G17" s="20">
        <v>15.2</v>
      </c>
      <c r="H17" s="20">
        <v>15.2</v>
      </c>
      <c r="I17" s="19">
        <f>D17*H17</f>
        <v>8923.92</v>
      </c>
      <c r="J17" s="19"/>
      <c r="K17" s="19"/>
      <c r="L17" s="19"/>
      <c r="M17" s="19">
        <f t="shared" si="2"/>
        <v>8923.92</v>
      </c>
      <c r="N17" s="26" t="s">
        <v>194</v>
      </c>
      <c r="O17" s="26" t="s">
        <v>23</v>
      </c>
    </row>
    <row r="18" spans="1:15" ht="17.25" customHeight="1" x14ac:dyDescent="0.25">
      <c r="A18" s="22">
        <f>A17+1</f>
        <v>8</v>
      </c>
      <c r="B18" s="16" t="s">
        <v>257</v>
      </c>
      <c r="C18" s="23" t="s">
        <v>25</v>
      </c>
      <c r="D18" s="24">
        <v>350</v>
      </c>
      <c r="E18" s="25">
        <f t="shared" si="0"/>
        <v>402.745</v>
      </c>
      <c r="F18" s="25">
        <f t="shared" si="1"/>
        <v>402.745</v>
      </c>
      <c r="G18" s="20">
        <v>15.2</v>
      </c>
      <c r="H18" s="20">
        <v>15.2</v>
      </c>
      <c r="I18" s="19">
        <f>D18*H18</f>
        <v>5320</v>
      </c>
      <c r="J18" s="19">
        <v>1244.6400000000001</v>
      </c>
      <c r="K18" s="19"/>
      <c r="L18" s="19"/>
      <c r="M18" s="19">
        <f t="shared" si="2"/>
        <v>6564.64</v>
      </c>
      <c r="N18" s="26" t="s">
        <v>197</v>
      </c>
      <c r="O18" s="26" t="s">
        <v>23</v>
      </c>
    </row>
    <row r="19" spans="1:15" ht="17.25" customHeight="1" x14ac:dyDescent="0.25">
      <c r="A19" s="22">
        <f>A18+1</f>
        <v>9</v>
      </c>
      <c r="B19" s="16" t="s">
        <v>258</v>
      </c>
      <c r="C19" s="23" t="s">
        <v>26</v>
      </c>
      <c r="D19" s="24">
        <v>391.63</v>
      </c>
      <c r="E19" s="25">
        <f t="shared" si="0"/>
        <v>450.648641</v>
      </c>
      <c r="F19" s="25">
        <f t="shared" si="1"/>
        <v>450.648641</v>
      </c>
      <c r="G19" s="20">
        <v>15.2</v>
      </c>
      <c r="H19" s="20">
        <v>15.2</v>
      </c>
      <c r="I19" s="19">
        <f>D19*H19</f>
        <v>5952.7759999999998</v>
      </c>
      <c r="J19" s="19">
        <v>1037.2</v>
      </c>
      <c r="K19" s="19"/>
      <c r="L19" s="19"/>
      <c r="M19" s="19">
        <f t="shared" si="2"/>
        <v>6989.9759999999997</v>
      </c>
      <c r="N19" s="26" t="s">
        <v>192</v>
      </c>
      <c r="O19" s="26" t="s">
        <v>23</v>
      </c>
    </row>
    <row r="20" spans="1:15" ht="17.25" customHeight="1" x14ac:dyDescent="0.3">
      <c r="A20" s="22">
        <f>A19+1</f>
        <v>10</v>
      </c>
      <c r="B20" s="27" t="s">
        <v>259</v>
      </c>
      <c r="C20" s="28" t="s">
        <v>27</v>
      </c>
      <c r="D20" s="24">
        <v>300</v>
      </c>
      <c r="E20" s="25">
        <f t="shared" si="0"/>
        <v>345.21000000000004</v>
      </c>
      <c r="F20" s="25">
        <f t="shared" si="1"/>
        <v>345.21000000000004</v>
      </c>
      <c r="G20" s="20">
        <v>15.2</v>
      </c>
      <c r="H20" s="20">
        <v>15.2</v>
      </c>
      <c r="I20" s="19">
        <f>D20*H20</f>
        <v>4560</v>
      </c>
      <c r="J20" s="19"/>
      <c r="K20" s="19"/>
      <c r="L20" s="19"/>
      <c r="M20" s="19">
        <f t="shared" si="2"/>
        <v>4560</v>
      </c>
      <c r="N20" s="26" t="s">
        <v>197</v>
      </c>
      <c r="O20" s="26" t="s">
        <v>23</v>
      </c>
    </row>
    <row r="21" spans="1:15" ht="17.25" customHeight="1" x14ac:dyDescent="0.25">
      <c r="A21" s="22">
        <f>A20+1</f>
        <v>11</v>
      </c>
      <c r="B21" s="16" t="s">
        <v>260</v>
      </c>
      <c r="C21" s="29" t="s">
        <v>28</v>
      </c>
      <c r="D21" s="24">
        <v>391.63</v>
      </c>
      <c r="E21" s="25">
        <f t="shared" si="0"/>
        <v>450.648641</v>
      </c>
      <c r="F21" s="25">
        <f t="shared" si="1"/>
        <v>450.648641</v>
      </c>
      <c r="G21" s="20">
        <v>15.2</v>
      </c>
      <c r="H21" s="20">
        <v>15.2</v>
      </c>
      <c r="I21" s="19">
        <f>D21*H21</f>
        <v>5952.7759999999998</v>
      </c>
      <c r="J21" s="19"/>
      <c r="K21" s="19"/>
      <c r="L21" s="19"/>
      <c r="M21" s="19">
        <f t="shared" si="2"/>
        <v>5952.7759999999998</v>
      </c>
      <c r="N21" s="26" t="s">
        <v>192</v>
      </c>
      <c r="O21" s="26" t="s">
        <v>23</v>
      </c>
    </row>
    <row r="22" spans="1:15" ht="17.25" customHeight="1" x14ac:dyDescent="0.25">
      <c r="A22" s="22"/>
      <c r="B22" s="16"/>
      <c r="C22" s="17" t="s">
        <v>29</v>
      </c>
      <c r="D22" s="24"/>
      <c r="E22" s="25"/>
      <c r="F22" s="25"/>
      <c r="G22" s="20"/>
      <c r="H22" s="20"/>
      <c r="I22" s="19"/>
      <c r="J22" s="19"/>
      <c r="K22" s="19"/>
      <c r="L22" s="19"/>
      <c r="M22" s="19"/>
      <c r="N22" s="26"/>
      <c r="O22" s="26"/>
    </row>
    <row r="23" spans="1:15" ht="17.25" customHeight="1" x14ac:dyDescent="0.25">
      <c r="A23" s="22">
        <f>A21+1</f>
        <v>12</v>
      </c>
      <c r="B23" s="16" t="s">
        <v>261</v>
      </c>
      <c r="C23" s="23" t="s">
        <v>30</v>
      </c>
      <c r="D23" s="24">
        <v>430.92</v>
      </c>
      <c r="E23" s="25">
        <f t="shared" si="0"/>
        <v>495.85964400000006</v>
      </c>
      <c r="F23" s="25">
        <f t="shared" si="1"/>
        <v>495.85964400000006</v>
      </c>
      <c r="G23" s="20">
        <v>15.2</v>
      </c>
      <c r="H23" s="20">
        <v>15.2</v>
      </c>
      <c r="I23" s="19">
        <f>D23*H23</f>
        <v>6549.9840000000004</v>
      </c>
      <c r="J23" s="19">
        <v>1037.2</v>
      </c>
      <c r="K23" s="19"/>
      <c r="L23" s="19"/>
      <c r="M23" s="19">
        <f t="shared" si="2"/>
        <v>7587.1840000000002</v>
      </c>
      <c r="N23" s="26" t="s">
        <v>192</v>
      </c>
      <c r="O23" s="26" t="s">
        <v>229</v>
      </c>
    </row>
    <row r="24" spans="1:15" ht="17.25" customHeight="1" x14ac:dyDescent="0.25">
      <c r="A24" s="22"/>
      <c r="B24" s="16"/>
      <c r="C24" s="17" t="s">
        <v>31</v>
      </c>
      <c r="D24" s="24"/>
      <c r="E24" s="25"/>
      <c r="F24" s="25"/>
      <c r="G24" s="20"/>
      <c r="H24" s="20"/>
      <c r="I24" s="19"/>
      <c r="J24" s="19"/>
      <c r="K24" s="19"/>
      <c r="L24" s="19"/>
      <c r="M24" s="19"/>
      <c r="N24" s="26"/>
      <c r="O24" s="26"/>
    </row>
    <row r="25" spans="1:15" ht="17.25" customHeight="1" x14ac:dyDescent="0.25">
      <c r="A25" s="22">
        <f>A23+1</f>
        <v>13</v>
      </c>
      <c r="B25" s="16" t="s">
        <v>262</v>
      </c>
      <c r="C25" s="23" t="s">
        <v>32</v>
      </c>
      <c r="D25" s="24">
        <v>428.55</v>
      </c>
      <c r="E25" s="25">
        <f t="shared" si="0"/>
        <v>493.13248500000003</v>
      </c>
      <c r="F25" s="25">
        <f t="shared" si="1"/>
        <v>493.13248500000003</v>
      </c>
      <c r="G25" s="20">
        <v>15.2</v>
      </c>
      <c r="H25" s="20">
        <v>15.2</v>
      </c>
      <c r="I25" s="19">
        <f>D25*H25</f>
        <v>6513.96</v>
      </c>
      <c r="J25" s="19">
        <v>1037.2</v>
      </c>
      <c r="K25" s="19"/>
      <c r="L25" s="19"/>
      <c r="M25" s="19">
        <f t="shared" si="2"/>
        <v>7551.16</v>
      </c>
      <c r="N25" s="26" t="s">
        <v>198</v>
      </c>
      <c r="O25" s="26" t="s">
        <v>33</v>
      </c>
    </row>
    <row r="26" spans="1:15" ht="17.25" customHeight="1" x14ac:dyDescent="0.25">
      <c r="A26" s="22"/>
      <c r="B26" s="16"/>
      <c r="C26" s="17" t="s">
        <v>33</v>
      </c>
      <c r="D26" s="24"/>
      <c r="E26" s="25"/>
      <c r="F26" s="25"/>
      <c r="G26" s="20"/>
      <c r="H26" s="20"/>
      <c r="I26" s="19"/>
      <c r="J26" s="19"/>
      <c r="K26" s="19"/>
      <c r="L26" s="19"/>
      <c r="M26" s="19"/>
      <c r="N26" s="26"/>
      <c r="O26" s="26"/>
    </row>
    <row r="27" spans="1:15" ht="17.25" customHeight="1" x14ac:dyDescent="0.25">
      <c r="A27" s="22">
        <f>A25+1</f>
        <v>14</v>
      </c>
      <c r="B27" s="16" t="s">
        <v>263</v>
      </c>
      <c r="C27" s="23" t="s">
        <v>34</v>
      </c>
      <c r="D27" s="24">
        <v>453.2</v>
      </c>
      <c r="E27" s="25">
        <f t="shared" si="0"/>
        <v>521.49724000000003</v>
      </c>
      <c r="F27" s="25">
        <f t="shared" si="1"/>
        <v>521.49724000000003</v>
      </c>
      <c r="G27" s="20">
        <v>15.2</v>
      </c>
      <c r="H27" s="20">
        <v>15.2</v>
      </c>
      <c r="I27" s="19">
        <f t="shared" ref="I27:I33" si="3">D27*H27</f>
        <v>6888.6399999999994</v>
      </c>
      <c r="J27" s="19">
        <v>1037.2</v>
      </c>
      <c r="K27" s="19"/>
      <c r="L27" s="19"/>
      <c r="M27" s="19">
        <f t="shared" si="2"/>
        <v>7925.8399999999992</v>
      </c>
      <c r="N27" s="26" t="s">
        <v>198</v>
      </c>
      <c r="O27" s="26" t="s">
        <v>33</v>
      </c>
    </row>
    <row r="28" spans="1:15" ht="17.25" customHeight="1" x14ac:dyDescent="0.25">
      <c r="A28" s="22">
        <f t="shared" ref="A28:A33" si="4">A27+1</f>
        <v>15</v>
      </c>
      <c r="B28" s="16" t="s">
        <v>264</v>
      </c>
      <c r="C28" s="29" t="s">
        <v>35</v>
      </c>
      <c r="D28" s="24">
        <v>442.9</v>
      </c>
      <c r="E28" s="25">
        <f t="shared" si="0"/>
        <v>509.64503000000002</v>
      </c>
      <c r="F28" s="25">
        <f t="shared" si="1"/>
        <v>509.64503000000002</v>
      </c>
      <c r="G28" s="20">
        <v>15.2</v>
      </c>
      <c r="H28" s="20">
        <v>15.2</v>
      </c>
      <c r="I28" s="19">
        <f t="shared" si="3"/>
        <v>6732.079999999999</v>
      </c>
      <c r="J28" s="19"/>
      <c r="K28" s="19"/>
      <c r="L28" s="19"/>
      <c r="M28" s="19">
        <f t="shared" si="2"/>
        <v>6732.079999999999</v>
      </c>
      <c r="N28" s="26" t="s">
        <v>397</v>
      </c>
      <c r="O28" s="26" t="s">
        <v>396</v>
      </c>
    </row>
    <row r="29" spans="1:15" ht="17.25" customHeight="1" x14ac:dyDescent="0.25">
      <c r="A29" s="22">
        <f t="shared" si="4"/>
        <v>16</v>
      </c>
      <c r="B29" s="16" t="s">
        <v>265</v>
      </c>
      <c r="C29" s="23" t="s">
        <v>36</v>
      </c>
      <c r="D29" s="24">
        <v>350</v>
      </c>
      <c r="E29" s="25">
        <f t="shared" si="0"/>
        <v>402.745</v>
      </c>
      <c r="F29" s="25">
        <f t="shared" si="1"/>
        <v>402.745</v>
      </c>
      <c r="G29" s="20">
        <v>15.2</v>
      </c>
      <c r="H29" s="20">
        <v>15.2</v>
      </c>
      <c r="I29" s="19">
        <f t="shared" si="3"/>
        <v>5320</v>
      </c>
      <c r="J29" s="19">
        <v>829.76</v>
      </c>
      <c r="K29" s="19"/>
      <c r="L29" s="19"/>
      <c r="M29" s="19">
        <f t="shared" si="2"/>
        <v>6149.76</v>
      </c>
      <c r="N29" s="26" t="s">
        <v>196</v>
      </c>
      <c r="O29" s="26" t="s">
        <v>33</v>
      </c>
    </row>
    <row r="30" spans="1:15" ht="17.25" customHeight="1" x14ac:dyDescent="0.25">
      <c r="A30" s="22">
        <f t="shared" si="4"/>
        <v>17</v>
      </c>
      <c r="B30" s="16" t="s">
        <v>266</v>
      </c>
      <c r="C30" s="23" t="s">
        <v>37</v>
      </c>
      <c r="D30" s="24">
        <v>428.55</v>
      </c>
      <c r="E30" s="25">
        <f t="shared" si="0"/>
        <v>493.13248500000003</v>
      </c>
      <c r="F30" s="25">
        <f t="shared" si="1"/>
        <v>493.13248500000003</v>
      </c>
      <c r="G30" s="20">
        <v>15.2</v>
      </c>
      <c r="H30" s="20">
        <v>15.2</v>
      </c>
      <c r="I30" s="19">
        <f t="shared" si="3"/>
        <v>6513.96</v>
      </c>
      <c r="J30" s="19">
        <v>1037.2</v>
      </c>
      <c r="K30" s="19"/>
      <c r="L30" s="19"/>
      <c r="M30" s="19">
        <f t="shared" si="2"/>
        <v>7551.16</v>
      </c>
      <c r="N30" s="26" t="s">
        <v>198</v>
      </c>
      <c r="O30" s="26" t="s">
        <v>33</v>
      </c>
    </row>
    <row r="31" spans="1:15" ht="17.25" customHeight="1" x14ac:dyDescent="0.25">
      <c r="A31" s="22">
        <f t="shared" si="4"/>
        <v>18</v>
      </c>
      <c r="B31" s="16" t="s">
        <v>267</v>
      </c>
      <c r="C31" s="23" t="s">
        <v>38</v>
      </c>
      <c r="D31" s="24">
        <v>428.55</v>
      </c>
      <c r="E31" s="25">
        <f t="shared" si="0"/>
        <v>493.13248500000003</v>
      </c>
      <c r="F31" s="25">
        <f t="shared" si="1"/>
        <v>493.13248500000003</v>
      </c>
      <c r="G31" s="20">
        <v>15.2</v>
      </c>
      <c r="H31" s="20">
        <v>15.2</v>
      </c>
      <c r="I31" s="19">
        <f t="shared" si="3"/>
        <v>6513.96</v>
      </c>
      <c r="J31" s="19">
        <v>829.76</v>
      </c>
      <c r="K31" s="19"/>
      <c r="L31" s="19"/>
      <c r="M31" s="19">
        <f t="shared" si="2"/>
        <v>7343.72</v>
      </c>
      <c r="N31" s="26" t="s">
        <v>198</v>
      </c>
      <c r="O31" s="26" t="s">
        <v>33</v>
      </c>
    </row>
    <row r="32" spans="1:15" ht="17.25" customHeight="1" x14ac:dyDescent="0.25">
      <c r="A32" s="22">
        <f t="shared" si="4"/>
        <v>19</v>
      </c>
      <c r="B32" s="16" t="s">
        <v>268</v>
      </c>
      <c r="C32" s="23" t="s">
        <v>39</v>
      </c>
      <c r="D32" s="24">
        <v>428.55</v>
      </c>
      <c r="E32" s="25">
        <f t="shared" si="0"/>
        <v>493.13248500000003</v>
      </c>
      <c r="F32" s="25">
        <f t="shared" si="1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829.76</v>
      </c>
      <c r="K32" s="19"/>
      <c r="L32" s="19"/>
      <c r="M32" s="19">
        <f t="shared" si="2"/>
        <v>7343.72</v>
      </c>
      <c r="N32" s="26" t="s">
        <v>198</v>
      </c>
      <c r="O32" s="26" t="s">
        <v>33</v>
      </c>
    </row>
    <row r="33" spans="1:15" ht="17.25" customHeight="1" x14ac:dyDescent="0.25">
      <c r="A33" s="22">
        <f t="shared" si="4"/>
        <v>20</v>
      </c>
      <c r="B33" s="16" t="s">
        <v>269</v>
      </c>
      <c r="C33" s="23" t="s">
        <v>40</v>
      </c>
      <c r="D33" s="24">
        <v>411.21</v>
      </c>
      <c r="E33" s="25">
        <f t="shared" si="0"/>
        <v>473.17934700000001</v>
      </c>
      <c r="F33" s="25">
        <f t="shared" si="1"/>
        <v>473.17934700000001</v>
      </c>
      <c r="G33" s="20">
        <v>15.2</v>
      </c>
      <c r="H33" s="20">
        <v>15.2</v>
      </c>
      <c r="I33" s="19">
        <f t="shared" si="3"/>
        <v>6250.3919999999998</v>
      </c>
      <c r="J33" s="19"/>
      <c r="K33" s="19"/>
      <c r="L33" s="19"/>
      <c r="M33" s="19">
        <f t="shared" si="2"/>
        <v>6250.3919999999998</v>
      </c>
      <c r="N33" s="26" t="s">
        <v>200</v>
      </c>
      <c r="O33" s="26" t="s">
        <v>156</v>
      </c>
    </row>
    <row r="34" spans="1:15" ht="17.25" customHeight="1" x14ac:dyDescent="0.25">
      <c r="A34" s="22"/>
      <c r="B34" s="16"/>
      <c r="C34" s="17" t="s">
        <v>41</v>
      </c>
      <c r="D34" s="24"/>
      <c r="E34" s="25"/>
      <c r="F34" s="25"/>
      <c r="G34" s="20"/>
      <c r="H34" s="20"/>
      <c r="I34" s="19"/>
      <c r="J34" s="19"/>
      <c r="K34" s="19"/>
      <c r="L34" s="19"/>
      <c r="M34" s="19"/>
      <c r="N34" s="26"/>
      <c r="O34" s="26"/>
    </row>
    <row r="35" spans="1:15" ht="17.25" customHeight="1" x14ac:dyDescent="0.25">
      <c r="A35" s="22">
        <f>A33+1</f>
        <v>21</v>
      </c>
      <c r="B35" s="16" t="s">
        <v>270</v>
      </c>
      <c r="C35" s="29" t="s">
        <v>42</v>
      </c>
      <c r="D35" s="24">
        <v>422.3</v>
      </c>
      <c r="E35" s="25">
        <f t="shared" si="0"/>
        <v>485.94061000000005</v>
      </c>
      <c r="F35" s="25">
        <f t="shared" si="1"/>
        <v>485.94061000000005</v>
      </c>
      <c r="G35" s="20">
        <v>15.2</v>
      </c>
      <c r="H35" s="20">
        <v>15.2</v>
      </c>
      <c r="I35" s="19">
        <f>D35*H35</f>
        <v>6418.96</v>
      </c>
      <c r="J35" s="19">
        <v>622.32000000000005</v>
      </c>
      <c r="K35" s="19"/>
      <c r="L35" s="19"/>
      <c r="M35" s="19">
        <f t="shared" si="2"/>
        <v>7041.28</v>
      </c>
      <c r="N35" s="26" t="s">
        <v>194</v>
      </c>
      <c r="O35" s="26" t="s">
        <v>41</v>
      </c>
    </row>
    <row r="36" spans="1:15" ht="17.25" customHeight="1" x14ac:dyDescent="0.25">
      <c r="A36" s="22">
        <f>A35+1</f>
        <v>22</v>
      </c>
      <c r="B36" s="16" t="s">
        <v>271</v>
      </c>
      <c r="C36" s="23" t="s">
        <v>43</v>
      </c>
      <c r="D36" s="24">
        <v>423.45</v>
      </c>
      <c r="E36" s="25">
        <f t="shared" si="0"/>
        <v>487.263915</v>
      </c>
      <c r="F36" s="25">
        <f t="shared" si="1"/>
        <v>487.263915</v>
      </c>
      <c r="G36" s="20">
        <v>15.2</v>
      </c>
      <c r="H36" s="20">
        <v>15.2</v>
      </c>
      <c r="I36" s="19">
        <f>D36*H36</f>
        <v>6436.44</v>
      </c>
      <c r="J36" s="19">
        <v>1244.6400000000001</v>
      </c>
      <c r="K36" s="19"/>
      <c r="L36" s="19"/>
      <c r="M36" s="19">
        <f t="shared" si="2"/>
        <v>7681.08</v>
      </c>
      <c r="N36" s="26" t="s">
        <v>200</v>
      </c>
      <c r="O36" s="26" t="s">
        <v>41</v>
      </c>
    </row>
    <row r="37" spans="1:15" ht="17.25" customHeight="1" x14ac:dyDescent="0.25">
      <c r="A37" s="22">
        <f>A36+1</f>
        <v>23</v>
      </c>
      <c r="B37" s="16" t="s">
        <v>272</v>
      </c>
      <c r="C37" s="30" t="s">
        <v>44</v>
      </c>
      <c r="D37" s="24">
        <v>341.54</v>
      </c>
      <c r="E37" s="25">
        <f t="shared" si="0"/>
        <v>393.01007800000002</v>
      </c>
      <c r="F37" s="25">
        <f t="shared" si="1"/>
        <v>393.01007800000002</v>
      </c>
      <c r="G37" s="22">
        <v>15.2</v>
      </c>
      <c r="H37" s="20">
        <v>15.2</v>
      </c>
      <c r="I37" s="19">
        <f>D37*H37</f>
        <v>5191.4080000000004</v>
      </c>
      <c r="J37" s="19"/>
      <c r="K37" s="19"/>
      <c r="L37" s="19"/>
      <c r="M37" s="19">
        <f t="shared" si="2"/>
        <v>5191.4080000000004</v>
      </c>
      <c r="N37" s="26" t="s">
        <v>192</v>
      </c>
      <c r="O37" s="26" t="s">
        <v>41</v>
      </c>
    </row>
    <row r="38" spans="1:15" ht="17.25" customHeight="1" x14ac:dyDescent="0.25">
      <c r="A38" s="22"/>
      <c r="B38" s="16"/>
      <c r="C38" s="17" t="s">
        <v>45</v>
      </c>
      <c r="D38" s="24"/>
      <c r="E38" s="25"/>
      <c r="F38" s="25"/>
      <c r="G38" s="20"/>
      <c r="H38" s="20"/>
      <c r="I38" s="19"/>
      <c r="J38" s="19"/>
      <c r="K38" s="19"/>
      <c r="L38" s="19"/>
      <c r="M38" s="19"/>
      <c r="N38" s="26"/>
      <c r="O38" s="26"/>
    </row>
    <row r="39" spans="1:15" ht="17.25" customHeight="1" x14ac:dyDescent="0.25">
      <c r="A39" s="22">
        <f>A37+1</f>
        <v>24</v>
      </c>
      <c r="B39" s="22" t="s">
        <v>273</v>
      </c>
      <c r="C39" s="31" t="s">
        <v>46</v>
      </c>
      <c r="D39" s="24">
        <v>422.3</v>
      </c>
      <c r="E39" s="25">
        <f t="shared" si="0"/>
        <v>485.94061000000005</v>
      </c>
      <c r="F39" s="25">
        <f t="shared" si="1"/>
        <v>485.94061000000005</v>
      </c>
      <c r="G39" s="20">
        <v>15.2</v>
      </c>
      <c r="H39" s="20">
        <v>15.2</v>
      </c>
      <c r="I39" s="19">
        <f>D39*H39</f>
        <v>6418.96</v>
      </c>
      <c r="J39" s="19"/>
      <c r="K39" s="32"/>
      <c r="L39" s="32"/>
      <c r="M39" s="19">
        <f t="shared" si="2"/>
        <v>6418.96</v>
      </c>
      <c r="N39" s="26" t="s">
        <v>194</v>
      </c>
      <c r="O39" s="26" t="s">
        <v>45</v>
      </c>
    </row>
    <row r="40" spans="1:15" ht="17.25" customHeight="1" x14ac:dyDescent="0.25">
      <c r="A40" s="22">
        <f>A39+1</f>
        <v>25</v>
      </c>
      <c r="B40" s="16" t="s">
        <v>274</v>
      </c>
      <c r="C40" s="23" t="s">
        <v>47</v>
      </c>
      <c r="D40" s="24">
        <v>428.55</v>
      </c>
      <c r="E40" s="25">
        <f t="shared" si="0"/>
        <v>493.13248500000003</v>
      </c>
      <c r="F40" s="25">
        <f t="shared" si="1"/>
        <v>493.13248500000003</v>
      </c>
      <c r="G40" s="20">
        <v>15.2</v>
      </c>
      <c r="H40" s="20">
        <v>15.2</v>
      </c>
      <c r="I40" s="19">
        <f>D40*H40</f>
        <v>6513.96</v>
      </c>
      <c r="J40" s="19">
        <v>1037.2</v>
      </c>
      <c r="K40" s="32"/>
      <c r="L40" s="32"/>
      <c r="M40" s="19">
        <f t="shared" si="2"/>
        <v>7551.16</v>
      </c>
      <c r="N40" s="26" t="s">
        <v>201</v>
      </c>
      <c r="O40" s="26" t="s">
        <v>45</v>
      </c>
    </row>
    <row r="41" spans="1:15" ht="17.25" customHeight="1" x14ac:dyDescent="0.25">
      <c r="A41" s="22">
        <f>A40+1</f>
        <v>26</v>
      </c>
      <c r="B41" s="16" t="s">
        <v>275</v>
      </c>
      <c r="C41" s="23" t="s">
        <v>48</v>
      </c>
      <c r="D41" s="24">
        <v>412</v>
      </c>
      <c r="E41" s="25">
        <f t="shared" si="0"/>
        <v>474.08840000000004</v>
      </c>
      <c r="F41" s="25">
        <f t="shared" si="1"/>
        <v>474.08840000000004</v>
      </c>
      <c r="G41" s="20">
        <v>15.2</v>
      </c>
      <c r="H41" s="20">
        <v>15.2</v>
      </c>
      <c r="I41" s="19">
        <f>D41*H41</f>
        <v>6262.4</v>
      </c>
      <c r="J41" s="19">
        <v>622.32000000000005</v>
      </c>
      <c r="K41" s="32"/>
      <c r="L41" s="32"/>
      <c r="M41" s="19">
        <f t="shared" si="2"/>
        <v>6884.7199999999993</v>
      </c>
      <c r="N41" s="26" t="s">
        <v>201</v>
      </c>
      <c r="O41" s="26" t="s">
        <v>45</v>
      </c>
    </row>
    <row r="42" spans="1:15" ht="17.25" customHeight="1" x14ac:dyDescent="0.25">
      <c r="A42" s="22"/>
      <c r="B42" s="16"/>
      <c r="C42" s="17" t="s">
        <v>49</v>
      </c>
      <c r="D42" s="24"/>
      <c r="E42" s="25"/>
      <c r="F42" s="25"/>
      <c r="G42" s="20"/>
      <c r="H42" s="20"/>
      <c r="I42" s="19"/>
      <c r="J42" s="19"/>
      <c r="K42" s="19"/>
      <c r="L42" s="19"/>
      <c r="M42" s="19"/>
      <c r="N42" s="26"/>
      <c r="O42" s="26"/>
    </row>
    <row r="43" spans="1:15" ht="40.5" customHeight="1" x14ac:dyDescent="0.25">
      <c r="A43" s="22">
        <f>A41+1</f>
        <v>27</v>
      </c>
      <c r="B43" s="16" t="s">
        <v>276</v>
      </c>
      <c r="C43" s="23" t="s">
        <v>50</v>
      </c>
      <c r="D43" s="24">
        <v>422.3</v>
      </c>
      <c r="E43" s="25">
        <f t="shared" si="0"/>
        <v>485.94061000000005</v>
      </c>
      <c r="F43" s="25">
        <f t="shared" si="1"/>
        <v>485.94061000000005</v>
      </c>
      <c r="G43" s="20">
        <v>15.2</v>
      </c>
      <c r="H43" s="20">
        <v>15.2</v>
      </c>
      <c r="I43" s="19">
        <f>D43*H43</f>
        <v>6418.96</v>
      </c>
      <c r="J43" s="19"/>
      <c r="K43" s="19"/>
      <c r="L43" s="19"/>
      <c r="M43" s="19">
        <f t="shared" si="2"/>
        <v>6418.96</v>
      </c>
      <c r="N43" s="26" t="s">
        <v>195</v>
      </c>
      <c r="O43" s="26" t="s">
        <v>49</v>
      </c>
    </row>
    <row r="44" spans="1:15" ht="40.5" customHeight="1" x14ac:dyDescent="0.25">
      <c r="A44" s="22">
        <f>A43+1</f>
        <v>28</v>
      </c>
      <c r="B44" s="16" t="s">
        <v>277</v>
      </c>
      <c r="C44" s="23" t="s">
        <v>51</v>
      </c>
      <c r="D44" s="24">
        <v>369.98</v>
      </c>
      <c r="E44" s="25">
        <f t="shared" si="0"/>
        <v>425.73598600000003</v>
      </c>
      <c r="F44" s="25">
        <f t="shared" si="1"/>
        <v>425.73598600000003</v>
      </c>
      <c r="G44" s="20">
        <v>15.2</v>
      </c>
      <c r="H44" s="20">
        <v>15.2</v>
      </c>
      <c r="I44" s="19">
        <f>D44*H44</f>
        <v>5623.6959999999999</v>
      </c>
      <c r="J44" s="19">
        <v>1244.6400000000001</v>
      </c>
      <c r="K44" s="19"/>
      <c r="L44" s="19"/>
      <c r="M44" s="19">
        <f t="shared" si="2"/>
        <v>6868.3360000000002</v>
      </c>
      <c r="N44" s="46" t="s">
        <v>202</v>
      </c>
      <c r="O44" s="26" t="s">
        <v>49</v>
      </c>
    </row>
    <row r="45" spans="1:15" ht="40.5" customHeight="1" x14ac:dyDescent="0.25">
      <c r="A45" s="22">
        <f>A44+1</f>
        <v>29</v>
      </c>
      <c r="B45" s="16" t="s">
        <v>278</v>
      </c>
      <c r="C45" s="23" t="s">
        <v>52</v>
      </c>
      <c r="D45" s="24">
        <v>369.98</v>
      </c>
      <c r="E45" s="25">
        <f t="shared" si="0"/>
        <v>425.73598600000003</v>
      </c>
      <c r="F45" s="25">
        <f t="shared" si="1"/>
        <v>425.73598600000003</v>
      </c>
      <c r="G45" s="20">
        <v>15.2</v>
      </c>
      <c r="H45" s="20">
        <v>15.2</v>
      </c>
      <c r="I45" s="19">
        <f>D45*H45</f>
        <v>5623.6959999999999</v>
      </c>
      <c r="J45" s="19">
        <v>1037.2</v>
      </c>
      <c r="K45" s="19"/>
      <c r="L45" s="19"/>
      <c r="M45" s="19">
        <f t="shared" si="2"/>
        <v>6660.8959999999997</v>
      </c>
      <c r="N45" s="46" t="s">
        <v>203</v>
      </c>
      <c r="O45" s="26" t="s">
        <v>49</v>
      </c>
    </row>
    <row r="46" spans="1:15" ht="40.5" customHeight="1" x14ac:dyDescent="0.25">
      <c r="A46" s="22">
        <f>A45+1</f>
        <v>30</v>
      </c>
      <c r="B46" s="16" t="s">
        <v>279</v>
      </c>
      <c r="C46" s="23" t="s">
        <v>53</v>
      </c>
      <c r="D46" s="24">
        <v>338.69</v>
      </c>
      <c r="E46" s="25">
        <f t="shared" si="0"/>
        <v>389.73058300000002</v>
      </c>
      <c r="F46" s="25">
        <f t="shared" si="1"/>
        <v>389.73058300000002</v>
      </c>
      <c r="G46" s="20">
        <v>15.2</v>
      </c>
      <c r="H46" s="20">
        <v>15.2</v>
      </c>
      <c r="I46" s="19">
        <f>D46*H46</f>
        <v>5148.0879999999997</v>
      </c>
      <c r="J46" s="19">
        <v>1037.2</v>
      </c>
      <c r="K46" s="19"/>
      <c r="L46" s="19"/>
      <c r="M46" s="19">
        <f t="shared" si="2"/>
        <v>6185.2879999999996</v>
      </c>
      <c r="N46" s="46" t="s">
        <v>204</v>
      </c>
      <c r="O46" s="26" t="s">
        <v>49</v>
      </c>
    </row>
    <row r="47" spans="1:15" ht="17.25" customHeight="1" x14ac:dyDescent="0.25">
      <c r="A47" s="22"/>
      <c r="B47" s="16"/>
      <c r="C47" s="17" t="s">
        <v>54</v>
      </c>
      <c r="D47" s="24"/>
      <c r="E47" s="25"/>
      <c r="F47" s="25"/>
      <c r="G47" s="20"/>
      <c r="H47" s="20"/>
      <c r="I47" s="19"/>
      <c r="J47" s="19"/>
      <c r="K47" s="19"/>
      <c r="L47" s="19"/>
      <c r="M47" s="19"/>
      <c r="N47" s="46"/>
      <c r="O47" s="26"/>
    </row>
    <row r="48" spans="1:15" ht="17.25" customHeight="1" x14ac:dyDescent="0.25">
      <c r="A48" s="22">
        <f>A46+1</f>
        <v>31</v>
      </c>
      <c r="B48" s="16" t="s">
        <v>280</v>
      </c>
      <c r="C48" s="23" t="s">
        <v>55</v>
      </c>
      <c r="D48" s="24">
        <v>399.64</v>
      </c>
      <c r="E48" s="25">
        <f t="shared" si="0"/>
        <v>459.865748</v>
      </c>
      <c r="F48" s="25">
        <f t="shared" si="1"/>
        <v>459.865748</v>
      </c>
      <c r="G48" s="20">
        <v>15.2</v>
      </c>
      <c r="H48" s="20">
        <v>15.2</v>
      </c>
      <c r="I48" s="19">
        <f t="shared" ref="I48:I54" si="5">D48*H48</f>
        <v>6074.5279999999993</v>
      </c>
      <c r="J48" s="19"/>
      <c r="K48" s="19"/>
      <c r="L48" s="19"/>
      <c r="M48" s="19">
        <f t="shared" si="2"/>
        <v>6074.5279999999993</v>
      </c>
      <c r="N48" s="26" t="s">
        <v>194</v>
      </c>
      <c r="O48" s="26" t="s">
        <v>54</v>
      </c>
    </row>
    <row r="49" spans="1:15" ht="17.25" customHeight="1" x14ac:dyDescent="0.25">
      <c r="A49" s="22">
        <f t="shared" ref="A49:A54" si="6">A48+1</f>
        <v>32</v>
      </c>
      <c r="B49" s="16" t="s">
        <v>281</v>
      </c>
      <c r="C49" s="23" t="s">
        <v>56</v>
      </c>
      <c r="D49" s="24">
        <v>430.91</v>
      </c>
      <c r="E49" s="25">
        <f t="shared" si="0"/>
        <v>495.84813700000007</v>
      </c>
      <c r="F49" s="25">
        <f t="shared" si="1"/>
        <v>495.84813700000007</v>
      </c>
      <c r="G49" s="20">
        <v>15.2</v>
      </c>
      <c r="H49" s="20">
        <v>15.2</v>
      </c>
      <c r="I49" s="19">
        <f t="shared" si="5"/>
        <v>6549.8320000000003</v>
      </c>
      <c r="J49" s="19">
        <v>1037.2</v>
      </c>
      <c r="K49" s="19"/>
      <c r="L49" s="19"/>
      <c r="M49" s="19">
        <f t="shared" si="2"/>
        <v>7587.0320000000002</v>
      </c>
      <c r="N49" s="26" t="s">
        <v>192</v>
      </c>
      <c r="O49" s="26" t="s">
        <v>54</v>
      </c>
    </row>
    <row r="50" spans="1:15" ht="17.25" customHeight="1" x14ac:dyDescent="0.25">
      <c r="A50" s="22">
        <f t="shared" si="6"/>
        <v>33</v>
      </c>
      <c r="B50" s="16" t="s">
        <v>282</v>
      </c>
      <c r="C50" s="23" t="s">
        <v>57</v>
      </c>
      <c r="D50" s="24">
        <v>160</v>
      </c>
      <c r="E50" s="25">
        <f t="shared" si="0"/>
        <v>184.11200000000002</v>
      </c>
      <c r="F50" s="25">
        <f t="shared" si="1"/>
        <v>184.11200000000002</v>
      </c>
      <c r="G50" s="20">
        <v>0</v>
      </c>
      <c r="H50" s="20">
        <v>0</v>
      </c>
      <c r="I50" s="19">
        <f t="shared" si="5"/>
        <v>0</v>
      </c>
      <c r="J50" s="19"/>
      <c r="K50" s="19"/>
      <c r="L50" s="19"/>
      <c r="M50" s="19">
        <f t="shared" si="2"/>
        <v>0</v>
      </c>
      <c r="N50" s="26" t="s">
        <v>206</v>
      </c>
      <c r="O50" s="26" t="s">
        <v>54</v>
      </c>
    </row>
    <row r="51" spans="1:15" ht="17.25" customHeight="1" x14ac:dyDescent="0.25">
      <c r="A51" s="22">
        <f t="shared" si="6"/>
        <v>34</v>
      </c>
      <c r="B51" s="16" t="s">
        <v>283</v>
      </c>
      <c r="C51" s="23" t="s">
        <v>58</v>
      </c>
      <c r="D51" s="24">
        <v>160</v>
      </c>
      <c r="E51" s="25">
        <f t="shared" si="0"/>
        <v>184.11200000000002</v>
      </c>
      <c r="F51" s="25">
        <f t="shared" si="1"/>
        <v>184.11200000000002</v>
      </c>
      <c r="G51" s="20">
        <v>15.2</v>
      </c>
      <c r="H51" s="20">
        <v>15.2</v>
      </c>
      <c r="I51" s="19">
        <f t="shared" si="5"/>
        <v>2432</v>
      </c>
      <c r="J51" s="19">
        <v>1037.2</v>
      </c>
      <c r="K51" s="19">
        <v>47</v>
      </c>
      <c r="L51" s="19"/>
      <c r="M51" s="19">
        <f t="shared" si="2"/>
        <v>3516.2</v>
      </c>
      <c r="N51" s="26" t="s">
        <v>205</v>
      </c>
      <c r="O51" s="26" t="s">
        <v>54</v>
      </c>
    </row>
    <row r="52" spans="1:15" ht="17.25" customHeight="1" x14ac:dyDescent="0.25">
      <c r="A52" s="22">
        <f t="shared" si="6"/>
        <v>35</v>
      </c>
      <c r="B52" s="16" t="s">
        <v>284</v>
      </c>
      <c r="C52" s="23" t="s">
        <v>59</v>
      </c>
      <c r="D52" s="24">
        <v>130</v>
      </c>
      <c r="E52" s="25">
        <f t="shared" si="0"/>
        <v>149.59100000000001</v>
      </c>
      <c r="F52" s="25">
        <f t="shared" si="1"/>
        <v>149.59100000000001</v>
      </c>
      <c r="G52" s="20">
        <v>15.2</v>
      </c>
      <c r="H52" s="20">
        <v>15.2</v>
      </c>
      <c r="I52" s="19">
        <f t="shared" si="5"/>
        <v>1976</v>
      </c>
      <c r="J52" s="19">
        <v>1037.2</v>
      </c>
      <c r="K52" s="19">
        <v>162.96</v>
      </c>
      <c r="L52" s="19"/>
      <c r="M52" s="19">
        <f t="shared" si="2"/>
        <v>3176.16</v>
      </c>
      <c r="N52" s="26" t="s">
        <v>206</v>
      </c>
      <c r="O52" s="26" t="s">
        <v>54</v>
      </c>
    </row>
    <row r="53" spans="1:15" ht="17.25" customHeight="1" x14ac:dyDescent="0.25">
      <c r="A53" s="22">
        <f t="shared" si="6"/>
        <v>36</v>
      </c>
      <c r="B53" s="16" t="s">
        <v>285</v>
      </c>
      <c r="C53" s="23" t="s">
        <v>60</v>
      </c>
      <c r="D53" s="24">
        <v>254.53</v>
      </c>
      <c r="E53" s="25">
        <f t="shared" si="0"/>
        <v>292.88767100000001</v>
      </c>
      <c r="F53" s="25">
        <f t="shared" si="1"/>
        <v>292.88767100000001</v>
      </c>
      <c r="G53" s="20">
        <v>15.2</v>
      </c>
      <c r="H53" s="20">
        <v>0</v>
      </c>
      <c r="I53" s="19">
        <f t="shared" si="5"/>
        <v>0</v>
      </c>
      <c r="J53" s="19"/>
      <c r="K53" s="19"/>
      <c r="L53" s="19"/>
      <c r="M53" s="19">
        <f t="shared" si="2"/>
        <v>0</v>
      </c>
      <c r="N53" s="26" t="s">
        <v>207</v>
      </c>
      <c r="O53" s="26" t="s">
        <v>54</v>
      </c>
    </row>
    <row r="54" spans="1:15" ht="17.25" customHeight="1" x14ac:dyDescent="0.25">
      <c r="A54" s="22">
        <f t="shared" si="6"/>
        <v>37</v>
      </c>
      <c r="B54" s="16" t="s">
        <v>286</v>
      </c>
      <c r="C54" s="23" t="s">
        <v>175</v>
      </c>
      <c r="D54" s="24">
        <v>140.19999999999999</v>
      </c>
      <c r="E54" s="25">
        <f t="shared" si="0"/>
        <v>161.32813999999999</v>
      </c>
      <c r="F54" s="25">
        <f t="shared" si="1"/>
        <v>161.32813999999999</v>
      </c>
      <c r="G54" s="20">
        <v>15.2</v>
      </c>
      <c r="H54" s="20">
        <v>15.2</v>
      </c>
      <c r="I54" s="19">
        <f t="shared" si="5"/>
        <v>2131.0399999999995</v>
      </c>
      <c r="J54" s="19"/>
      <c r="K54" s="19">
        <v>143.11000000000001</v>
      </c>
      <c r="L54" s="19"/>
      <c r="M54" s="19">
        <f t="shared" si="2"/>
        <v>2274.1499999999996</v>
      </c>
      <c r="N54" s="26" t="s">
        <v>206</v>
      </c>
      <c r="O54" s="26" t="s">
        <v>54</v>
      </c>
    </row>
    <row r="55" spans="1:15" ht="17.25" customHeight="1" x14ac:dyDescent="0.25">
      <c r="A55" s="22"/>
      <c r="B55" s="16"/>
      <c r="C55" s="17" t="s">
        <v>61</v>
      </c>
      <c r="D55" s="24"/>
      <c r="E55" s="25"/>
      <c r="F55" s="25"/>
      <c r="G55" s="20"/>
      <c r="H55" s="20"/>
      <c r="I55" s="19"/>
      <c r="J55" s="19"/>
      <c r="K55" s="19"/>
      <c r="L55" s="19"/>
      <c r="M55" s="19"/>
      <c r="N55" s="26"/>
      <c r="O55" s="26"/>
    </row>
    <row r="56" spans="1:15" ht="17.25" customHeight="1" x14ac:dyDescent="0.25">
      <c r="A56" s="22">
        <f>A54+1</f>
        <v>38</v>
      </c>
      <c r="B56" s="16" t="s">
        <v>287</v>
      </c>
      <c r="C56" s="23" t="s">
        <v>63</v>
      </c>
      <c r="D56" s="24">
        <v>386.53</v>
      </c>
      <c r="E56" s="25">
        <f t="shared" si="0"/>
        <v>444.78007099999996</v>
      </c>
      <c r="F56" s="25">
        <f t="shared" si="1"/>
        <v>444.78007099999996</v>
      </c>
      <c r="G56" s="20">
        <v>15.2</v>
      </c>
      <c r="H56" s="20">
        <v>15.2</v>
      </c>
      <c r="I56" s="19">
        <f t="shared" ref="I56:I68" si="7">D56*H56</f>
        <v>5875.2559999999994</v>
      </c>
      <c r="J56" s="19">
        <v>1244.6400000000001</v>
      </c>
      <c r="K56" s="19"/>
      <c r="L56" s="19"/>
      <c r="M56" s="19">
        <f t="shared" si="2"/>
        <v>7119.8959999999997</v>
      </c>
      <c r="N56" s="26" t="s">
        <v>192</v>
      </c>
      <c r="O56" s="26" t="s">
        <v>61</v>
      </c>
    </row>
    <row r="57" spans="1:15" ht="17.25" customHeight="1" x14ac:dyDescent="0.25">
      <c r="A57" s="22">
        <f t="shared" ref="A57:A68" si="8">A56+1</f>
        <v>39</v>
      </c>
      <c r="B57" s="16" t="s">
        <v>288</v>
      </c>
      <c r="C57" s="23" t="s">
        <v>64</v>
      </c>
      <c r="D57" s="24">
        <v>386.53</v>
      </c>
      <c r="E57" s="25">
        <f t="shared" si="0"/>
        <v>444.78007099999996</v>
      </c>
      <c r="F57" s="25">
        <f t="shared" si="1"/>
        <v>444.78007099999996</v>
      </c>
      <c r="G57" s="20">
        <v>15.2</v>
      </c>
      <c r="H57" s="20">
        <v>15.2</v>
      </c>
      <c r="I57" s="19">
        <f t="shared" si="7"/>
        <v>5875.2559999999994</v>
      </c>
      <c r="J57" s="19"/>
      <c r="K57" s="19"/>
      <c r="L57" s="19"/>
      <c r="M57" s="19">
        <f t="shared" si="2"/>
        <v>5875.2559999999994</v>
      </c>
      <c r="N57" s="26" t="s">
        <v>192</v>
      </c>
      <c r="O57" s="26" t="s">
        <v>61</v>
      </c>
    </row>
    <row r="58" spans="1:15" ht="17.25" customHeight="1" x14ac:dyDescent="0.25">
      <c r="A58" s="22">
        <f t="shared" si="8"/>
        <v>40</v>
      </c>
      <c r="B58" s="16" t="s">
        <v>289</v>
      </c>
      <c r="C58" s="23" t="s">
        <v>65</v>
      </c>
      <c r="D58" s="24">
        <v>422.3</v>
      </c>
      <c r="E58" s="25">
        <f t="shared" si="0"/>
        <v>485.94061000000005</v>
      </c>
      <c r="F58" s="25">
        <f t="shared" si="1"/>
        <v>485.94061000000005</v>
      </c>
      <c r="G58" s="20">
        <v>15.2</v>
      </c>
      <c r="H58" s="20">
        <v>15.2</v>
      </c>
      <c r="I58" s="19">
        <f t="shared" si="7"/>
        <v>6418.96</v>
      </c>
      <c r="J58" s="19">
        <v>1037.2</v>
      </c>
      <c r="K58" s="19"/>
      <c r="L58" s="19"/>
      <c r="M58" s="19">
        <f t="shared" si="2"/>
        <v>7456.16</v>
      </c>
      <c r="N58" s="26" t="s">
        <v>194</v>
      </c>
      <c r="O58" s="26" t="s">
        <v>61</v>
      </c>
    </row>
    <row r="59" spans="1:15" ht="17.25" customHeight="1" x14ac:dyDescent="0.25">
      <c r="A59" s="22">
        <f t="shared" si="8"/>
        <v>41</v>
      </c>
      <c r="B59" s="16" t="s">
        <v>290</v>
      </c>
      <c r="C59" s="23" t="s">
        <v>66</v>
      </c>
      <c r="D59" s="24">
        <v>406.27</v>
      </c>
      <c r="E59" s="25">
        <f t="shared" si="0"/>
        <v>467.494889</v>
      </c>
      <c r="F59" s="25">
        <f t="shared" si="1"/>
        <v>467.494889</v>
      </c>
      <c r="G59" s="20">
        <v>15.2</v>
      </c>
      <c r="H59" s="20">
        <v>15.2</v>
      </c>
      <c r="I59" s="19">
        <f t="shared" si="7"/>
        <v>6175.3039999999992</v>
      </c>
      <c r="J59" s="19"/>
      <c r="K59" s="19"/>
      <c r="L59" s="19"/>
      <c r="M59" s="19">
        <f t="shared" si="2"/>
        <v>6175.3039999999992</v>
      </c>
      <c r="N59" s="26" t="s">
        <v>192</v>
      </c>
      <c r="O59" s="26" t="s">
        <v>61</v>
      </c>
    </row>
    <row r="60" spans="1:15" ht="17.25" customHeight="1" x14ac:dyDescent="0.25">
      <c r="A60" s="22">
        <f t="shared" si="8"/>
        <v>42</v>
      </c>
      <c r="B60" s="16" t="s">
        <v>291</v>
      </c>
      <c r="C60" s="23" t="s">
        <v>67</v>
      </c>
      <c r="D60" s="24">
        <v>386.53</v>
      </c>
      <c r="E60" s="25">
        <f t="shared" si="0"/>
        <v>444.78007099999996</v>
      </c>
      <c r="F60" s="25">
        <f t="shared" si="1"/>
        <v>444.78007099999996</v>
      </c>
      <c r="G60" s="20">
        <v>15.2</v>
      </c>
      <c r="H60" s="20">
        <v>15.2</v>
      </c>
      <c r="I60" s="19">
        <f t="shared" si="7"/>
        <v>5875.2559999999994</v>
      </c>
      <c r="J60" s="19"/>
      <c r="K60" s="19"/>
      <c r="L60" s="19"/>
      <c r="M60" s="19">
        <f t="shared" si="2"/>
        <v>5875.2559999999994</v>
      </c>
      <c r="N60" s="26" t="s">
        <v>192</v>
      </c>
      <c r="O60" s="26" t="s">
        <v>61</v>
      </c>
    </row>
    <row r="61" spans="1:15" ht="17.25" customHeight="1" x14ac:dyDescent="0.25">
      <c r="A61" s="22">
        <f t="shared" si="8"/>
        <v>43</v>
      </c>
      <c r="B61" s="16" t="s">
        <v>292</v>
      </c>
      <c r="C61" s="23" t="s">
        <v>68</v>
      </c>
      <c r="D61" s="24">
        <v>288.39999999999998</v>
      </c>
      <c r="E61" s="25">
        <f t="shared" si="0"/>
        <v>331.86187999999999</v>
      </c>
      <c r="F61" s="25">
        <f t="shared" si="1"/>
        <v>331.86187999999999</v>
      </c>
      <c r="G61" s="20">
        <v>15.2</v>
      </c>
      <c r="H61" s="20">
        <v>15.2</v>
      </c>
      <c r="I61" s="19">
        <f t="shared" si="7"/>
        <v>4383.6799999999994</v>
      </c>
      <c r="J61" s="19">
        <v>1659.52</v>
      </c>
      <c r="K61" s="19"/>
      <c r="L61" s="19"/>
      <c r="M61" s="19">
        <f t="shared" si="2"/>
        <v>6043.1999999999989</v>
      </c>
      <c r="N61" s="26" t="s">
        <v>208</v>
      </c>
      <c r="O61" s="26" t="s">
        <v>61</v>
      </c>
    </row>
    <row r="62" spans="1:15" ht="17.25" customHeight="1" x14ac:dyDescent="0.25">
      <c r="A62" s="22">
        <f t="shared" si="8"/>
        <v>44</v>
      </c>
      <c r="B62" s="16" t="s">
        <v>293</v>
      </c>
      <c r="C62" s="23" t="s">
        <v>69</v>
      </c>
      <c r="D62" s="24">
        <v>288.39999999999998</v>
      </c>
      <c r="E62" s="25">
        <f t="shared" si="0"/>
        <v>331.86187999999999</v>
      </c>
      <c r="F62" s="25">
        <f t="shared" si="1"/>
        <v>331.86187999999999</v>
      </c>
      <c r="G62" s="20">
        <v>15.2</v>
      </c>
      <c r="H62" s="20">
        <v>15.2</v>
      </c>
      <c r="I62" s="19">
        <f t="shared" si="7"/>
        <v>4383.6799999999994</v>
      </c>
      <c r="J62" s="19">
        <v>1244.6400000000001</v>
      </c>
      <c r="K62" s="19"/>
      <c r="L62" s="19"/>
      <c r="M62" s="19">
        <f t="shared" si="2"/>
        <v>5628.32</v>
      </c>
      <c r="N62" s="26" t="s">
        <v>208</v>
      </c>
      <c r="O62" s="26" t="s">
        <v>61</v>
      </c>
    </row>
    <row r="63" spans="1:15" ht="17.25" customHeight="1" x14ac:dyDescent="0.25">
      <c r="A63" s="22">
        <f t="shared" si="8"/>
        <v>45</v>
      </c>
      <c r="B63" s="16" t="s">
        <v>294</v>
      </c>
      <c r="C63" s="23" t="s">
        <v>70</v>
      </c>
      <c r="D63" s="24">
        <v>288.39999999999998</v>
      </c>
      <c r="E63" s="25">
        <f t="shared" si="0"/>
        <v>331.86187999999999</v>
      </c>
      <c r="F63" s="25">
        <f t="shared" si="1"/>
        <v>331.86187999999999</v>
      </c>
      <c r="G63" s="20">
        <v>15.2</v>
      </c>
      <c r="H63" s="20">
        <v>15.2</v>
      </c>
      <c r="I63" s="19">
        <f t="shared" si="7"/>
        <v>4383.6799999999994</v>
      </c>
      <c r="J63" s="19">
        <v>1244.6400000000001</v>
      </c>
      <c r="K63" s="19"/>
      <c r="L63" s="19"/>
      <c r="M63" s="19">
        <f t="shared" si="2"/>
        <v>5628.32</v>
      </c>
      <c r="N63" s="26" t="s">
        <v>208</v>
      </c>
      <c r="O63" s="26" t="s">
        <v>61</v>
      </c>
    </row>
    <row r="64" spans="1:15" ht="17.25" customHeight="1" x14ac:dyDescent="0.25">
      <c r="A64" s="22">
        <f t="shared" si="8"/>
        <v>46</v>
      </c>
      <c r="B64" s="16" t="s">
        <v>295</v>
      </c>
      <c r="C64" s="23" t="s">
        <v>71</v>
      </c>
      <c r="D64" s="24">
        <v>288.39999999999998</v>
      </c>
      <c r="E64" s="25">
        <f t="shared" si="0"/>
        <v>331.86187999999999</v>
      </c>
      <c r="F64" s="25">
        <f t="shared" si="1"/>
        <v>331.86187999999999</v>
      </c>
      <c r="G64" s="20">
        <v>15.2</v>
      </c>
      <c r="H64" s="20">
        <v>15.2</v>
      </c>
      <c r="I64" s="19">
        <f t="shared" si="7"/>
        <v>4383.6799999999994</v>
      </c>
      <c r="J64" s="19">
        <v>1244.6400000000001</v>
      </c>
      <c r="K64" s="19"/>
      <c r="L64" s="19"/>
      <c r="M64" s="19">
        <f t="shared" si="2"/>
        <v>5628.32</v>
      </c>
      <c r="N64" s="26" t="s">
        <v>208</v>
      </c>
      <c r="O64" s="26" t="s">
        <v>61</v>
      </c>
    </row>
    <row r="65" spans="1:15" ht="17.25" customHeight="1" x14ac:dyDescent="0.25">
      <c r="A65" s="22">
        <f t="shared" si="8"/>
        <v>47</v>
      </c>
      <c r="B65" s="16" t="s">
        <v>296</v>
      </c>
      <c r="C65" s="23" t="s">
        <v>72</v>
      </c>
      <c r="D65" s="24">
        <v>342.13</v>
      </c>
      <c r="E65" s="25">
        <f t="shared" si="0"/>
        <v>393.68899099999999</v>
      </c>
      <c r="F65" s="25">
        <f t="shared" si="1"/>
        <v>393.68899099999999</v>
      </c>
      <c r="G65" s="20">
        <v>15.2</v>
      </c>
      <c r="H65" s="20">
        <v>15.2</v>
      </c>
      <c r="I65" s="19">
        <f t="shared" si="7"/>
        <v>5200.3759999999993</v>
      </c>
      <c r="J65" s="19">
        <v>1037.2</v>
      </c>
      <c r="K65" s="19"/>
      <c r="L65" s="19"/>
      <c r="M65" s="19">
        <f t="shared" si="2"/>
        <v>6237.5759999999991</v>
      </c>
      <c r="N65" s="26" t="s">
        <v>193</v>
      </c>
      <c r="O65" s="26" t="s">
        <v>61</v>
      </c>
    </row>
    <row r="66" spans="1:15" ht="17.25" customHeight="1" x14ac:dyDescent="0.25">
      <c r="A66" s="22">
        <f t="shared" si="8"/>
        <v>48</v>
      </c>
      <c r="B66" s="16" t="s">
        <v>297</v>
      </c>
      <c r="C66" s="30" t="s">
        <v>73</v>
      </c>
      <c r="D66" s="24">
        <v>342.13</v>
      </c>
      <c r="E66" s="25">
        <f t="shared" si="0"/>
        <v>393.68899099999999</v>
      </c>
      <c r="F66" s="25">
        <f t="shared" si="1"/>
        <v>393.68899099999999</v>
      </c>
      <c r="G66" s="20">
        <v>15.2</v>
      </c>
      <c r="H66" s="20">
        <v>15.2</v>
      </c>
      <c r="I66" s="19">
        <f t="shared" si="7"/>
        <v>5200.3759999999993</v>
      </c>
      <c r="J66" s="19"/>
      <c r="K66" s="19"/>
      <c r="L66" s="19"/>
      <c r="M66" s="19">
        <f t="shared" si="2"/>
        <v>5200.3759999999993</v>
      </c>
      <c r="N66" s="26" t="s">
        <v>209</v>
      </c>
      <c r="O66" s="26" t="s">
        <v>61</v>
      </c>
    </row>
    <row r="67" spans="1:15" ht="17.25" customHeight="1" x14ac:dyDescent="0.25">
      <c r="A67" s="22">
        <f t="shared" si="8"/>
        <v>49</v>
      </c>
      <c r="B67" s="16" t="s">
        <v>298</v>
      </c>
      <c r="C67" s="23" t="s">
        <v>74</v>
      </c>
      <c r="D67" s="24">
        <v>342.13</v>
      </c>
      <c r="E67" s="25">
        <f t="shared" si="0"/>
        <v>393.68899099999999</v>
      </c>
      <c r="F67" s="25">
        <f t="shared" si="1"/>
        <v>393.68899099999999</v>
      </c>
      <c r="G67" s="20">
        <v>15.2</v>
      </c>
      <c r="H67" s="20">
        <v>15.2</v>
      </c>
      <c r="I67" s="19">
        <f t="shared" si="7"/>
        <v>5200.3759999999993</v>
      </c>
      <c r="J67" s="19">
        <v>829.76</v>
      </c>
      <c r="K67" s="19"/>
      <c r="L67" s="19"/>
      <c r="M67" s="19">
        <f t="shared" si="2"/>
        <v>6030.1359999999995</v>
      </c>
      <c r="N67" s="26" t="s">
        <v>193</v>
      </c>
      <c r="O67" s="26" t="s">
        <v>61</v>
      </c>
    </row>
    <row r="68" spans="1:15" ht="17.25" customHeight="1" x14ac:dyDescent="0.25">
      <c r="A68" s="22">
        <f t="shared" si="8"/>
        <v>50</v>
      </c>
      <c r="B68" s="16" t="s">
        <v>299</v>
      </c>
      <c r="C68" s="23" t="s">
        <v>75</v>
      </c>
      <c r="D68" s="24">
        <v>220</v>
      </c>
      <c r="E68" s="25">
        <f t="shared" si="0"/>
        <v>253.15400000000002</v>
      </c>
      <c r="F68" s="25">
        <f t="shared" si="1"/>
        <v>253.15400000000002</v>
      </c>
      <c r="G68" s="20">
        <v>15.2</v>
      </c>
      <c r="H68" s="20">
        <v>15.2</v>
      </c>
      <c r="I68" s="19">
        <f t="shared" si="7"/>
        <v>3344</v>
      </c>
      <c r="J68" s="19">
        <v>622.32000000000005</v>
      </c>
      <c r="K68" s="19"/>
      <c r="L68" s="19"/>
      <c r="M68" s="19">
        <f t="shared" si="2"/>
        <v>3966.32</v>
      </c>
      <c r="N68" s="26" t="s">
        <v>219</v>
      </c>
      <c r="O68" s="26" t="s">
        <v>61</v>
      </c>
    </row>
    <row r="69" spans="1:15" ht="17.25" customHeight="1" x14ac:dyDescent="0.25">
      <c r="A69" s="22"/>
      <c r="B69" s="16"/>
      <c r="C69" s="17" t="s">
        <v>76</v>
      </c>
      <c r="D69" s="24"/>
      <c r="E69" s="25"/>
      <c r="F69" s="25"/>
      <c r="G69" s="20"/>
      <c r="H69" s="20"/>
      <c r="I69" s="19"/>
      <c r="J69" s="19"/>
      <c r="K69" s="19"/>
      <c r="L69" s="19"/>
      <c r="M69" s="19"/>
      <c r="N69" s="26"/>
      <c r="O69" s="26"/>
    </row>
    <row r="70" spans="1:15" ht="17.25" customHeight="1" x14ac:dyDescent="0.25">
      <c r="A70" s="22">
        <f>A68+1</f>
        <v>51</v>
      </c>
      <c r="B70" s="16" t="s">
        <v>300</v>
      </c>
      <c r="C70" s="23" t="s">
        <v>77</v>
      </c>
      <c r="D70" s="24">
        <v>288.39999999999998</v>
      </c>
      <c r="E70" s="25">
        <f t="shared" si="0"/>
        <v>331.86187999999999</v>
      </c>
      <c r="F70" s="25">
        <f t="shared" si="1"/>
        <v>331.86187999999999</v>
      </c>
      <c r="G70" s="20">
        <v>15.2</v>
      </c>
      <c r="H70" s="20">
        <v>15.2</v>
      </c>
      <c r="I70" s="19">
        <f t="shared" ref="I70:I76" si="9">D70*H70</f>
        <v>4383.6799999999994</v>
      </c>
      <c r="J70" s="19">
        <v>1452.08</v>
      </c>
      <c r="K70" s="19"/>
      <c r="L70" s="19"/>
      <c r="M70" s="19">
        <f t="shared" si="2"/>
        <v>5835.7599999999993</v>
      </c>
      <c r="N70" s="26" t="s">
        <v>210</v>
      </c>
      <c r="O70" s="26" t="s">
        <v>76</v>
      </c>
    </row>
    <row r="71" spans="1:15" ht="17.25" customHeight="1" x14ac:dyDescent="0.25">
      <c r="A71" s="22">
        <f t="shared" ref="A71:A76" si="10">A70+1</f>
        <v>52</v>
      </c>
      <c r="B71" s="16" t="s">
        <v>301</v>
      </c>
      <c r="C71" s="23" t="s">
        <v>78</v>
      </c>
      <c r="D71" s="24">
        <v>288.39999999999998</v>
      </c>
      <c r="E71" s="25">
        <f t="shared" si="0"/>
        <v>331.86187999999999</v>
      </c>
      <c r="F71" s="25">
        <f t="shared" si="1"/>
        <v>331.86187999999999</v>
      </c>
      <c r="G71" s="20">
        <v>15.2</v>
      </c>
      <c r="H71" s="20">
        <v>15.2</v>
      </c>
      <c r="I71" s="19">
        <f t="shared" si="9"/>
        <v>4383.6799999999994</v>
      </c>
      <c r="J71" s="19">
        <v>1452.08</v>
      </c>
      <c r="K71" s="19"/>
      <c r="L71" s="19"/>
      <c r="M71" s="19">
        <f t="shared" si="2"/>
        <v>5835.7599999999993</v>
      </c>
      <c r="N71" s="26" t="s">
        <v>208</v>
      </c>
      <c r="O71" s="26" t="s">
        <v>76</v>
      </c>
    </row>
    <row r="72" spans="1:15" ht="17.25" customHeight="1" x14ac:dyDescent="0.25">
      <c r="A72" s="22">
        <f t="shared" si="10"/>
        <v>53</v>
      </c>
      <c r="B72" s="22" t="s">
        <v>302</v>
      </c>
      <c r="C72" s="29" t="s">
        <v>79</v>
      </c>
      <c r="D72" s="24">
        <v>288.39999999999998</v>
      </c>
      <c r="E72" s="25">
        <f t="shared" si="0"/>
        <v>331.86187999999999</v>
      </c>
      <c r="F72" s="25">
        <f t="shared" si="1"/>
        <v>331.86187999999999</v>
      </c>
      <c r="G72" s="22">
        <v>15.2</v>
      </c>
      <c r="H72" s="20">
        <v>15.2</v>
      </c>
      <c r="I72" s="19">
        <f t="shared" si="9"/>
        <v>4383.6799999999994</v>
      </c>
      <c r="J72" s="19">
        <v>622.32000000000005</v>
      </c>
      <c r="K72" s="19"/>
      <c r="L72" s="19"/>
      <c r="M72" s="19">
        <f t="shared" si="2"/>
        <v>5005.9999999999991</v>
      </c>
      <c r="N72" s="26" t="s">
        <v>208</v>
      </c>
      <c r="O72" s="26" t="s">
        <v>76</v>
      </c>
    </row>
    <row r="73" spans="1:15" ht="17.25" customHeight="1" x14ac:dyDescent="0.25">
      <c r="A73" s="22">
        <f t="shared" si="10"/>
        <v>54</v>
      </c>
      <c r="B73" s="16" t="s">
        <v>303</v>
      </c>
      <c r="C73" s="23" t="s">
        <v>80</v>
      </c>
      <c r="D73" s="24">
        <v>288.39999999999998</v>
      </c>
      <c r="E73" s="25">
        <f t="shared" si="0"/>
        <v>331.86187999999999</v>
      </c>
      <c r="F73" s="25">
        <f t="shared" si="1"/>
        <v>331.86187999999999</v>
      </c>
      <c r="G73" s="20">
        <v>15.2</v>
      </c>
      <c r="H73" s="20">
        <v>15.2</v>
      </c>
      <c r="I73" s="19">
        <f t="shared" si="9"/>
        <v>4383.6799999999994</v>
      </c>
      <c r="J73" s="19">
        <v>1244.6400000000001</v>
      </c>
      <c r="K73" s="19"/>
      <c r="L73" s="19"/>
      <c r="M73" s="19">
        <f t="shared" si="2"/>
        <v>5628.32</v>
      </c>
      <c r="N73" s="26" t="s">
        <v>208</v>
      </c>
      <c r="O73" s="26" t="s">
        <v>76</v>
      </c>
    </row>
    <row r="74" spans="1:15" ht="17.25" customHeight="1" x14ac:dyDescent="0.25">
      <c r="A74" s="22">
        <f t="shared" si="10"/>
        <v>55</v>
      </c>
      <c r="B74" s="16" t="s">
        <v>304</v>
      </c>
      <c r="C74" s="23" t="s">
        <v>81</v>
      </c>
      <c r="D74" s="24">
        <v>288.39999999999998</v>
      </c>
      <c r="E74" s="25">
        <f t="shared" si="0"/>
        <v>331.86187999999999</v>
      </c>
      <c r="F74" s="25">
        <f t="shared" si="1"/>
        <v>331.86187999999999</v>
      </c>
      <c r="G74" s="20">
        <v>15.2</v>
      </c>
      <c r="H74" s="20">
        <v>15.2</v>
      </c>
      <c r="I74" s="19">
        <f t="shared" si="9"/>
        <v>4383.6799999999994</v>
      </c>
      <c r="J74" s="19">
        <v>1037.2</v>
      </c>
      <c r="K74" s="19"/>
      <c r="L74" s="19"/>
      <c r="M74" s="19">
        <f t="shared" si="2"/>
        <v>5420.8799999999992</v>
      </c>
      <c r="N74" s="26" t="s">
        <v>208</v>
      </c>
      <c r="O74" s="26" t="s">
        <v>76</v>
      </c>
    </row>
    <row r="75" spans="1:15" ht="17.25" customHeight="1" x14ac:dyDescent="0.25">
      <c r="A75" s="3">
        <f t="shared" si="10"/>
        <v>56</v>
      </c>
      <c r="B75" s="16" t="s">
        <v>305</v>
      </c>
      <c r="C75" s="23" t="s">
        <v>82</v>
      </c>
      <c r="D75" s="24">
        <v>288.39999999999998</v>
      </c>
      <c r="E75" s="25">
        <f t="shared" ref="E75:E137" si="11">D75*1.1507</f>
        <v>331.86187999999999</v>
      </c>
      <c r="F75" s="25">
        <f t="shared" ref="F75:F137" si="12">E75</f>
        <v>331.86187999999999</v>
      </c>
      <c r="G75" s="20">
        <v>15.2</v>
      </c>
      <c r="H75" s="20">
        <v>15.2</v>
      </c>
      <c r="I75" s="19">
        <f t="shared" si="9"/>
        <v>4383.6799999999994</v>
      </c>
      <c r="J75" s="19">
        <v>1244.6400000000001</v>
      </c>
      <c r="K75" s="19"/>
      <c r="L75" s="19"/>
      <c r="M75" s="19">
        <f t="shared" ref="M75:M137" si="13">SUM(I75+J75+K75+L75)</f>
        <v>5628.32</v>
      </c>
      <c r="N75" s="26" t="s">
        <v>208</v>
      </c>
      <c r="O75" s="26" t="s">
        <v>76</v>
      </c>
    </row>
    <row r="76" spans="1:15" ht="17.25" customHeight="1" x14ac:dyDescent="0.25">
      <c r="A76" s="22">
        <f t="shared" si="10"/>
        <v>57</v>
      </c>
      <c r="B76" s="16" t="s">
        <v>306</v>
      </c>
      <c r="C76" s="23" t="s">
        <v>83</v>
      </c>
      <c r="D76" s="24">
        <v>392.92</v>
      </c>
      <c r="E76" s="25">
        <f t="shared" si="11"/>
        <v>452.13304400000004</v>
      </c>
      <c r="F76" s="25">
        <f t="shared" si="12"/>
        <v>452.13304400000004</v>
      </c>
      <c r="G76" s="20">
        <v>15.2</v>
      </c>
      <c r="H76" s="20">
        <v>15.2</v>
      </c>
      <c r="I76" s="19">
        <f t="shared" si="9"/>
        <v>5972.384</v>
      </c>
      <c r="J76" s="19">
        <v>1244.6400000000001</v>
      </c>
      <c r="K76" s="19"/>
      <c r="L76" s="19"/>
      <c r="M76" s="19">
        <f t="shared" si="13"/>
        <v>7217.0240000000003</v>
      </c>
      <c r="N76" s="26" t="s">
        <v>211</v>
      </c>
      <c r="O76" s="26" t="s">
        <v>90</v>
      </c>
    </row>
    <row r="77" spans="1:15" ht="31.35" customHeight="1" x14ac:dyDescent="0.25">
      <c r="A77" s="22"/>
      <c r="B77" s="22"/>
      <c r="C77" s="34" t="s">
        <v>84</v>
      </c>
      <c r="D77" s="24"/>
      <c r="E77" s="25"/>
      <c r="F77" s="25"/>
      <c r="G77" s="35"/>
      <c r="H77" s="20"/>
      <c r="I77" s="36"/>
      <c r="J77" s="36"/>
      <c r="K77" s="36"/>
      <c r="L77" s="36"/>
      <c r="M77" s="19"/>
      <c r="N77" s="26"/>
      <c r="O77" s="26"/>
    </row>
    <row r="78" spans="1:15" ht="31.35" customHeight="1" x14ac:dyDescent="0.25">
      <c r="A78" s="22">
        <f>A76+1</f>
        <v>58</v>
      </c>
      <c r="B78" s="22" t="s">
        <v>307</v>
      </c>
      <c r="C78" s="25" t="s">
        <v>183</v>
      </c>
      <c r="D78" s="24">
        <v>464.17</v>
      </c>
      <c r="E78" s="25">
        <f t="shared" si="11"/>
        <v>534.12041900000008</v>
      </c>
      <c r="F78" s="25">
        <f t="shared" si="12"/>
        <v>534.12041900000008</v>
      </c>
      <c r="G78" s="37">
        <v>15.2</v>
      </c>
      <c r="H78" s="20">
        <v>15.2</v>
      </c>
      <c r="I78" s="19">
        <f>D78*H78</f>
        <v>7055.384</v>
      </c>
      <c r="J78" s="19"/>
      <c r="K78" s="19"/>
      <c r="L78" s="19"/>
      <c r="M78" s="19">
        <f t="shared" si="13"/>
        <v>7055.384</v>
      </c>
      <c r="N78" s="26" t="s">
        <v>194</v>
      </c>
      <c r="O78" s="46" t="s">
        <v>84</v>
      </c>
    </row>
    <row r="79" spans="1:15" ht="31.35" customHeight="1" x14ac:dyDescent="0.25">
      <c r="A79" s="22">
        <f>A78+1</f>
        <v>59</v>
      </c>
      <c r="B79" s="22" t="s">
        <v>308</v>
      </c>
      <c r="C79" s="25" t="s">
        <v>85</v>
      </c>
      <c r="D79" s="24">
        <v>327.66000000000003</v>
      </c>
      <c r="E79" s="25">
        <f t="shared" si="11"/>
        <v>377.03836200000006</v>
      </c>
      <c r="F79" s="25">
        <f t="shared" si="12"/>
        <v>377.03836200000006</v>
      </c>
      <c r="G79" s="37">
        <v>15.2</v>
      </c>
      <c r="H79" s="20">
        <v>15.2</v>
      </c>
      <c r="I79" s="19">
        <f>D79*H79</f>
        <v>4980.4319999999998</v>
      </c>
      <c r="J79" s="19">
        <v>622.32000000000005</v>
      </c>
      <c r="K79" s="19"/>
      <c r="L79" s="19"/>
      <c r="M79" s="19">
        <f t="shared" si="13"/>
        <v>5602.7519999999995</v>
      </c>
      <c r="N79" s="26" t="s">
        <v>192</v>
      </c>
      <c r="O79" s="46" t="s">
        <v>84</v>
      </c>
    </row>
    <row r="80" spans="1:15" ht="31.35" customHeight="1" x14ac:dyDescent="0.25">
      <c r="A80" s="22">
        <f>A79+1</f>
        <v>60</v>
      </c>
      <c r="B80" s="16" t="s">
        <v>309</v>
      </c>
      <c r="C80" s="25" t="s">
        <v>86</v>
      </c>
      <c r="D80" s="24">
        <v>360.43</v>
      </c>
      <c r="E80" s="25">
        <f t="shared" si="11"/>
        <v>414.746801</v>
      </c>
      <c r="F80" s="25">
        <f t="shared" si="12"/>
        <v>414.746801</v>
      </c>
      <c r="G80" s="20">
        <v>15.2</v>
      </c>
      <c r="H80" s="20">
        <v>15.2</v>
      </c>
      <c r="I80" s="19">
        <f>D80*H80</f>
        <v>5478.5360000000001</v>
      </c>
      <c r="J80" s="19">
        <v>622.32000000000005</v>
      </c>
      <c r="K80" s="19"/>
      <c r="L80" s="19"/>
      <c r="M80" s="19">
        <f t="shared" si="13"/>
        <v>6100.8559999999998</v>
      </c>
      <c r="N80" s="26" t="s">
        <v>192</v>
      </c>
      <c r="O80" s="46" t="s">
        <v>84</v>
      </c>
    </row>
    <row r="81" spans="1:15" ht="31.35" customHeight="1" x14ac:dyDescent="0.25">
      <c r="A81" s="22">
        <f>A80+1</f>
        <v>61</v>
      </c>
      <c r="B81" s="16" t="s">
        <v>310</v>
      </c>
      <c r="C81" s="25" t="s">
        <v>184</v>
      </c>
      <c r="D81" s="24">
        <v>360.43</v>
      </c>
      <c r="E81" s="25">
        <f t="shared" si="11"/>
        <v>414.746801</v>
      </c>
      <c r="F81" s="25">
        <f t="shared" si="12"/>
        <v>414.746801</v>
      </c>
      <c r="G81" s="20">
        <v>15.2</v>
      </c>
      <c r="H81" s="20">
        <v>15.2</v>
      </c>
      <c r="I81" s="19">
        <f>D81*H81</f>
        <v>5478.5360000000001</v>
      </c>
      <c r="J81" s="19"/>
      <c r="K81" s="19"/>
      <c r="L81" s="19"/>
      <c r="M81" s="19">
        <f t="shared" si="13"/>
        <v>5478.5360000000001</v>
      </c>
      <c r="N81" s="26" t="s">
        <v>231</v>
      </c>
      <c r="O81" s="46" t="s">
        <v>84</v>
      </c>
    </row>
    <row r="82" spans="1:15" ht="17.25" customHeight="1" x14ac:dyDescent="0.25">
      <c r="A82" s="22"/>
      <c r="B82" s="22"/>
      <c r="C82" s="34" t="s">
        <v>88</v>
      </c>
      <c r="D82" s="24"/>
      <c r="E82" s="25"/>
      <c r="F82" s="25"/>
      <c r="G82" s="37"/>
      <c r="H82" s="20"/>
      <c r="I82" s="19"/>
      <c r="J82" s="19"/>
      <c r="K82" s="19"/>
      <c r="L82" s="19"/>
      <c r="M82" s="19"/>
      <c r="N82" s="26"/>
      <c r="O82" s="46"/>
    </row>
    <row r="83" spans="1:15" ht="17.25" customHeight="1" x14ac:dyDescent="0.25">
      <c r="A83" s="22"/>
      <c r="B83" s="16"/>
      <c r="C83" s="17" t="s">
        <v>90</v>
      </c>
      <c r="D83" s="24"/>
      <c r="E83" s="25"/>
      <c r="F83" s="25"/>
      <c r="G83" s="20"/>
      <c r="H83" s="20"/>
      <c r="I83" s="19"/>
      <c r="J83" s="19"/>
      <c r="K83" s="19"/>
      <c r="L83" s="19"/>
      <c r="M83" s="19"/>
      <c r="N83" s="26"/>
      <c r="O83" s="26"/>
    </row>
    <row r="84" spans="1:15" ht="17.25" customHeight="1" x14ac:dyDescent="0.3">
      <c r="A84" s="3">
        <f>A81+1</f>
        <v>62</v>
      </c>
      <c r="B84" s="27" t="s">
        <v>311</v>
      </c>
      <c r="C84" s="27" t="s">
        <v>91</v>
      </c>
      <c r="D84" s="24">
        <v>422.3</v>
      </c>
      <c r="E84" s="25">
        <f t="shared" si="11"/>
        <v>485.94061000000005</v>
      </c>
      <c r="F84" s="25">
        <f t="shared" si="12"/>
        <v>485.94061000000005</v>
      </c>
      <c r="G84" s="20">
        <v>15.2</v>
      </c>
      <c r="H84" s="20">
        <v>15.2</v>
      </c>
      <c r="I84" s="19">
        <f t="shared" ref="I84:I89" si="14">D84*H84</f>
        <v>6418.96</v>
      </c>
      <c r="J84" s="19"/>
      <c r="K84" s="19"/>
      <c r="L84" s="19"/>
      <c r="M84" s="19">
        <f t="shared" si="13"/>
        <v>6418.96</v>
      </c>
      <c r="N84" s="26" t="s">
        <v>195</v>
      </c>
      <c r="O84" s="26" t="s">
        <v>90</v>
      </c>
    </row>
    <row r="85" spans="1:15" ht="17.25" customHeight="1" x14ac:dyDescent="0.25">
      <c r="A85" s="3">
        <f>A84+1</f>
        <v>63</v>
      </c>
      <c r="B85" s="16" t="s">
        <v>312</v>
      </c>
      <c r="C85" s="23" t="s">
        <v>92</v>
      </c>
      <c r="D85" s="24">
        <v>288.39999999999998</v>
      </c>
      <c r="E85" s="25">
        <f t="shared" si="11"/>
        <v>331.86187999999999</v>
      </c>
      <c r="F85" s="25">
        <f t="shared" si="12"/>
        <v>331.86187999999999</v>
      </c>
      <c r="G85" s="20">
        <v>15.2</v>
      </c>
      <c r="H85" s="20">
        <v>15.2</v>
      </c>
      <c r="I85" s="19">
        <f t="shared" si="14"/>
        <v>4383.6799999999994</v>
      </c>
      <c r="J85" s="19">
        <v>1037.2</v>
      </c>
      <c r="K85" s="19"/>
      <c r="L85" s="19"/>
      <c r="M85" s="19">
        <f t="shared" si="13"/>
        <v>5420.8799999999992</v>
      </c>
      <c r="N85" s="26" t="s">
        <v>210</v>
      </c>
      <c r="O85" s="26" t="s">
        <v>90</v>
      </c>
    </row>
    <row r="86" spans="1:15" ht="17.25" customHeight="1" x14ac:dyDescent="0.25">
      <c r="A86" s="3">
        <f>A85+1</f>
        <v>64</v>
      </c>
      <c r="B86" s="16" t="s">
        <v>313</v>
      </c>
      <c r="C86" s="30" t="s">
        <v>93</v>
      </c>
      <c r="D86" s="24">
        <v>341.46</v>
      </c>
      <c r="E86" s="25">
        <f t="shared" si="11"/>
        <v>392.91802200000001</v>
      </c>
      <c r="F86" s="25">
        <f t="shared" si="12"/>
        <v>392.91802200000001</v>
      </c>
      <c r="G86" s="20">
        <v>15.2</v>
      </c>
      <c r="H86" s="20">
        <v>15.2</v>
      </c>
      <c r="I86" s="19">
        <f t="shared" si="14"/>
        <v>5190.1919999999991</v>
      </c>
      <c r="J86" s="19"/>
      <c r="K86" s="33"/>
      <c r="L86" s="33"/>
      <c r="M86" s="19">
        <f t="shared" si="13"/>
        <v>5190.1919999999991</v>
      </c>
      <c r="N86" s="26" t="s">
        <v>212</v>
      </c>
      <c r="O86" s="26" t="s">
        <v>90</v>
      </c>
    </row>
    <row r="87" spans="1:15" ht="17.25" customHeight="1" x14ac:dyDescent="0.25">
      <c r="A87" s="3">
        <f>A86+1</f>
        <v>65</v>
      </c>
      <c r="B87" s="16" t="s">
        <v>314</v>
      </c>
      <c r="C87" s="30" t="s">
        <v>94</v>
      </c>
      <c r="D87" s="24">
        <v>338.69</v>
      </c>
      <c r="E87" s="25">
        <f t="shared" si="11"/>
        <v>389.73058300000002</v>
      </c>
      <c r="F87" s="25">
        <f t="shared" si="12"/>
        <v>389.73058300000002</v>
      </c>
      <c r="G87" s="20">
        <v>15.2</v>
      </c>
      <c r="H87" s="20">
        <v>15.2</v>
      </c>
      <c r="I87" s="19">
        <f t="shared" si="14"/>
        <v>5148.0879999999997</v>
      </c>
      <c r="J87" s="19">
        <v>622.32000000000005</v>
      </c>
      <c r="K87" s="33"/>
      <c r="L87" s="33"/>
      <c r="M87" s="19">
        <f t="shared" si="13"/>
        <v>5770.4079999999994</v>
      </c>
      <c r="N87" s="26" t="s">
        <v>192</v>
      </c>
      <c r="O87" s="26" t="s">
        <v>90</v>
      </c>
    </row>
    <row r="88" spans="1:15" ht="17.25" customHeight="1" x14ac:dyDescent="0.25">
      <c r="A88" s="3">
        <f>A87+1</f>
        <v>66</v>
      </c>
      <c r="B88" s="16" t="s">
        <v>315</v>
      </c>
      <c r="C88" s="23" t="s">
        <v>95</v>
      </c>
      <c r="D88" s="24">
        <v>422.3</v>
      </c>
      <c r="E88" s="25">
        <f t="shared" si="11"/>
        <v>485.94061000000005</v>
      </c>
      <c r="F88" s="25">
        <f t="shared" si="12"/>
        <v>485.94061000000005</v>
      </c>
      <c r="G88" s="20">
        <v>15.2</v>
      </c>
      <c r="H88" s="20">
        <v>15.2</v>
      </c>
      <c r="I88" s="19">
        <f t="shared" si="14"/>
        <v>6418.96</v>
      </c>
      <c r="J88" s="19">
        <v>622.32000000000005</v>
      </c>
      <c r="K88" s="19"/>
      <c r="L88" s="19"/>
      <c r="M88" s="19">
        <f t="shared" si="13"/>
        <v>7041.28</v>
      </c>
      <c r="N88" s="26" t="s">
        <v>193</v>
      </c>
      <c r="O88" s="26" t="s">
        <v>90</v>
      </c>
    </row>
    <row r="89" spans="1:15" ht="17.25" customHeight="1" x14ac:dyDescent="0.25">
      <c r="A89" s="3">
        <f>A88+1</f>
        <v>67</v>
      </c>
      <c r="B89" s="16">
        <v>2.1988502869999999E-2</v>
      </c>
      <c r="C89" s="23" t="s">
        <v>96</v>
      </c>
      <c r="D89" s="24">
        <v>288.39999999999998</v>
      </c>
      <c r="E89" s="25">
        <f t="shared" si="11"/>
        <v>331.86187999999999</v>
      </c>
      <c r="F89" s="25">
        <f t="shared" si="12"/>
        <v>331.86187999999999</v>
      </c>
      <c r="G89" s="20">
        <v>15.2</v>
      </c>
      <c r="H89" s="20">
        <v>15.2</v>
      </c>
      <c r="I89" s="19">
        <f t="shared" si="14"/>
        <v>4383.6799999999994</v>
      </c>
      <c r="J89" s="19"/>
      <c r="K89" s="19"/>
      <c r="L89" s="19"/>
      <c r="M89" s="19">
        <f t="shared" si="13"/>
        <v>4383.6799999999994</v>
      </c>
      <c r="N89" s="26" t="s">
        <v>210</v>
      </c>
      <c r="O89" s="26" t="s">
        <v>90</v>
      </c>
    </row>
    <row r="90" spans="1:15" ht="17.25" customHeight="1" x14ac:dyDescent="0.25">
      <c r="A90" s="22"/>
      <c r="B90" s="16"/>
      <c r="C90" s="17" t="s">
        <v>97</v>
      </c>
      <c r="D90" s="24"/>
      <c r="E90" s="25"/>
      <c r="F90" s="25"/>
      <c r="G90" s="20"/>
      <c r="H90" s="20"/>
      <c r="I90" s="19"/>
      <c r="J90" s="19"/>
      <c r="K90" s="19"/>
      <c r="L90" s="19"/>
      <c r="M90" s="19"/>
      <c r="N90" s="26"/>
      <c r="O90" s="26"/>
    </row>
    <row r="91" spans="1:15" ht="17.25" customHeight="1" x14ac:dyDescent="0.25">
      <c r="A91" s="22">
        <f>A89+1</f>
        <v>68</v>
      </c>
      <c r="B91" s="16" t="s">
        <v>316</v>
      </c>
      <c r="C91" s="29" t="s">
        <v>98</v>
      </c>
      <c r="D91" s="24">
        <v>422.3</v>
      </c>
      <c r="E91" s="25">
        <f t="shared" si="11"/>
        <v>485.94061000000005</v>
      </c>
      <c r="F91" s="25">
        <f t="shared" si="12"/>
        <v>485.94061000000005</v>
      </c>
      <c r="G91" s="20">
        <v>15.2</v>
      </c>
      <c r="H91" s="20">
        <v>15.2</v>
      </c>
      <c r="I91" s="19">
        <f t="shared" ref="I91:I113" si="15">D91*H91</f>
        <v>6418.96</v>
      </c>
      <c r="J91" s="19"/>
      <c r="K91" s="19"/>
      <c r="L91" s="19"/>
      <c r="M91" s="19">
        <f t="shared" si="13"/>
        <v>6418.96</v>
      </c>
      <c r="N91" s="26" t="s">
        <v>195</v>
      </c>
      <c r="O91" s="26" t="s">
        <v>97</v>
      </c>
    </row>
    <row r="92" spans="1:15" ht="17.25" customHeight="1" x14ac:dyDescent="0.25">
      <c r="A92" s="22">
        <f>A91+1</f>
        <v>69</v>
      </c>
      <c r="B92" s="16" t="s">
        <v>317</v>
      </c>
      <c r="C92" s="23" t="s">
        <v>99</v>
      </c>
      <c r="D92" s="24">
        <v>288.27</v>
      </c>
      <c r="E92" s="25">
        <f t="shared" si="11"/>
        <v>331.712289</v>
      </c>
      <c r="F92" s="25">
        <f t="shared" si="12"/>
        <v>331.712289</v>
      </c>
      <c r="G92" s="20">
        <v>15.2</v>
      </c>
      <c r="H92" s="20">
        <v>15.2</v>
      </c>
      <c r="I92" s="19">
        <f t="shared" si="15"/>
        <v>4381.7039999999997</v>
      </c>
      <c r="J92" s="19">
        <v>1244.6400000000001</v>
      </c>
      <c r="K92" s="19"/>
      <c r="L92" s="19"/>
      <c r="M92" s="19">
        <f t="shared" si="13"/>
        <v>5626.3440000000001</v>
      </c>
      <c r="N92" s="26" t="s">
        <v>213</v>
      </c>
      <c r="O92" s="26" t="s">
        <v>97</v>
      </c>
    </row>
    <row r="93" spans="1:15" ht="17.25" customHeight="1" x14ac:dyDescent="0.25">
      <c r="A93" s="22">
        <f>A92+1</f>
        <v>70</v>
      </c>
      <c r="B93" s="16" t="s">
        <v>318</v>
      </c>
      <c r="C93" s="23" t="s">
        <v>100</v>
      </c>
      <c r="D93" s="24">
        <v>288.27</v>
      </c>
      <c r="E93" s="25">
        <f t="shared" si="11"/>
        <v>331.712289</v>
      </c>
      <c r="F93" s="25">
        <f t="shared" si="12"/>
        <v>331.712289</v>
      </c>
      <c r="G93" s="20">
        <v>15.2</v>
      </c>
      <c r="H93" s="20">
        <v>15.2</v>
      </c>
      <c r="I93" s="19">
        <f t="shared" si="15"/>
        <v>4381.7039999999997</v>
      </c>
      <c r="J93" s="19">
        <v>1452.08</v>
      </c>
      <c r="K93" s="19"/>
      <c r="L93" s="19"/>
      <c r="M93" s="19">
        <f t="shared" si="13"/>
        <v>5833.7839999999997</v>
      </c>
      <c r="N93" s="26" t="s">
        <v>213</v>
      </c>
      <c r="O93" s="26" t="s">
        <v>97</v>
      </c>
    </row>
    <row r="94" spans="1:15" ht="17.25" customHeight="1" x14ac:dyDescent="0.25">
      <c r="A94" s="22">
        <f t="shared" ref="A94:A147" si="16">A93+1</f>
        <v>71</v>
      </c>
      <c r="B94" s="16" t="s">
        <v>319</v>
      </c>
      <c r="C94" s="23" t="s">
        <v>101</v>
      </c>
      <c r="D94" s="24">
        <v>288.27</v>
      </c>
      <c r="E94" s="25">
        <f t="shared" si="11"/>
        <v>331.712289</v>
      </c>
      <c r="F94" s="25">
        <f t="shared" si="12"/>
        <v>331.712289</v>
      </c>
      <c r="G94" s="20">
        <v>15.2</v>
      </c>
      <c r="H94" s="20">
        <v>15.2</v>
      </c>
      <c r="I94" s="19">
        <f t="shared" si="15"/>
        <v>4381.7039999999997</v>
      </c>
      <c r="J94" s="19">
        <v>1037.2</v>
      </c>
      <c r="K94" s="19"/>
      <c r="L94" s="19"/>
      <c r="M94" s="19">
        <f t="shared" si="13"/>
        <v>5418.9039999999995</v>
      </c>
      <c r="N94" s="26" t="s">
        <v>213</v>
      </c>
      <c r="O94" s="26" t="s">
        <v>97</v>
      </c>
    </row>
    <row r="95" spans="1:15" ht="17.25" customHeight="1" x14ac:dyDescent="0.25">
      <c r="A95" s="22">
        <f t="shared" si="16"/>
        <v>72</v>
      </c>
      <c r="B95" s="16" t="s">
        <v>320</v>
      </c>
      <c r="C95" s="23" t="s">
        <v>102</v>
      </c>
      <c r="D95" s="24">
        <v>288.27</v>
      </c>
      <c r="E95" s="25">
        <f t="shared" si="11"/>
        <v>331.712289</v>
      </c>
      <c r="F95" s="25">
        <f t="shared" si="12"/>
        <v>331.712289</v>
      </c>
      <c r="G95" s="20">
        <v>15.2</v>
      </c>
      <c r="H95" s="20">
        <v>15.2</v>
      </c>
      <c r="I95" s="19">
        <f t="shared" si="15"/>
        <v>4381.7039999999997</v>
      </c>
      <c r="J95" s="19">
        <v>622.32000000000005</v>
      </c>
      <c r="K95" s="19"/>
      <c r="L95" s="19"/>
      <c r="M95" s="19">
        <f t="shared" si="13"/>
        <v>5004.0239999999994</v>
      </c>
      <c r="N95" s="26" t="s">
        <v>213</v>
      </c>
      <c r="O95" s="26" t="s">
        <v>97</v>
      </c>
    </row>
    <row r="96" spans="1:15" ht="17.25" customHeight="1" x14ac:dyDescent="0.25">
      <c r="A96" s="22">
        <f t="shared" si="16"/>
        <v>73</v>
      </c>
      <c r="B96" s="16" t="s">
        <v>321</v>
      </c>
      <c r="C96" s="23" t="s">
        <v>103</v>
      </c>
      <c r="D96" s="24">
        <v>288.27</v>
      </c>
      <c r="E96" s="25">
        <f t="shared" si="11"/>
        <v>331.712289</v>
      </c>
      <c r="F96" s="25">
        <f t="shared" si="12"/>
        <v>331.712289</v>
      </c>
      <c r="G96" s="20">
        <v>15.2</v>
      </c>
      <c r="H96" s="20">
        <v>15.2</v>
      </c>
      <c r="I96" s="19">
        <f t="shared" si="15"/>
        <v>4381.7039999999997</v>
      </c>
      <c r="J96" s="19">
        <v>1244.6400000000001</v>
      </c>
      <c r="K96" s="19"/>
      <c r="L96" s="19"/>
      <c r="M96" s="19">
        <f t="shared" si="13"/>
        <v>5626.3440000000001</v>
      </c>
      <c r="N96" s="26" t="s">
        <v>213</v>
      </c>
      <c r="O96" s="26" t="s">
        <v>97</v>
      </c>
    </row>
    <row r="97" spans="1:15" ht="17.25" customHeight="1" x14ac:dyDescent="0.25">
      <c r="A97" s="22">
        <f t="shared" si="16"/>
        <v>74</v>
      </c>
      <c r="B97" s="16" t="s">
        <v>322</v>
      </c>
      <c r="C97" s="23" t="s">
        <v>104</v>
      </c>
      <c r="D97" s="24">
        <v>288.27</v>
      </c>
      <c r="E97" s="25">
        <f t="shared" si="11"/>
        <v>331.712289</v>
      </c>
      <c r="F97" s="25">
        <f t="shared" si="12"/>
        <v>331.712289</v>
      </c>
      <c r="G97" s="20">
        <v>15.2</v>
      </c>
      <c r="H97" s="20">
        <v>15.2</v>
      </c>
      <c r="I97" s="19">
        <f t="shared" si="15"/>
        <v>4381.7039999999997</v>
      </c>
      <c r="J97" s="19">
        <v>1244.6400000000001</v>
      </c>
      <c r="K97" s="19"/>
      <c r="L97" s="19"/>
      <c r="M97" s="19">
        <f t="shared" si="13"/>
        <v>5626.3440000000001</v>
      </c>
      <c r="N97" s="26" t="s">
        <v>213</v>
      </c>
      <c r="O97" s="26" t="s">
        <v>97</v>
      </c>
    </row>
    <row r="98" spans="1:15" ht="17.25" customHeight="1" x14ac:dyDescent="0.25">
      <c r="A98" s="22">
        <f t="shared" si="16"/>
        <v>75</v>
      </c>
      <c r="B98" s="16" t="s">
        <v>323</v>
      </c>
      <c r="C98" s="23" t="s">
        <v>105</v>
      </c>
      <c r="D98" s="24">
        <v>288.27</v>
      </c>
      <c r="E98" s="25">
        <f t="shared" si="11"/>
        <v>331.712289</v>
      </c>
      <c r="F98" s="25">
        <f t="shared" si="12"/>
        <v>331.712289</v>
      </c>
      <c r="G98" s="20">
        <v>15.2</v>
      </c>
      <c r="H98" s="20">
        <v>15.2</v>
      </c>
      <c r="I98" s="19">
        <f t="shared" si="15"/>
        <v>4381.7039999999997</v>
      </c>
      <c r="J98" s="19">
        <v>829.76</v>
      </c>
      <c r="K98" s="19"/>
      <c r="L98" s="19"/>
      <c r="M98" s="19">
        <f t="shared" si="13"/>
        <v>5211.4639999999999</v>
      </c>
      <c r="N98" s="26" t="s">
        <v>213</v>
      </c>
      <c r="O98" s="26" t="s">
        <v>97</v>
      </c>
    </row>
    <row r="99" spans="1:15" ht="17.25" customHeight="1" x14ac:dyDescent="0.25">
      <c r="A99" s="22">
        <f t="shared" si="16"/>
        <v>76</v>
      </c>
      <c r="B99" s="16" t="s">
        <v>324</v>
      </c>
      <c r="C99" s="23" t="s">
        <v>106</v>
      </c>
      <c r="D99" s="24">
        <v>288.27</v>
      </c>
      <c r="E99" s="25">
        <f t="shared" si="11"/>
        <v>331.712289</v>
      </c>
      <c r="F99" s="25">
        <f t="shared" si="12"/>
        <v>331.712289</v>
      </c>
      <c r="G99" s="20">
        <v>15.2</v>
      </c>
      <c r="H99" s="20">
        <v>15.2</v>
      </c>
      <c r="I99" s="19">
        <f t="shared" si="15"/>
        <v>4381.7039999999997</v>
      </c>
      <c r="J99" s="19">
        <v>1244.6400000000001</v>
      </c>
      <c r="K99" s="19"/>
      <c r="L99" s="19"/>
      <c r="M99" s="19">
        <f t="shared" si="13"/>
        <v>5626.3440000000001</v>
      </c>
      <c r="N99" s="26" t="s">
        <v>213</v>
      </c>
      <c r="O99" s="26" t="s">
        <v>97</v>
      </c>
    </row>
    <row r="100" spans="1:15" ht="17.25" customHeight="1" x14ac:dyDescent="0.25">
      <c r="A100" s="22">
        <f t="shared" si="16"/>
        <v>77</v>
      </c>
      <c r="B100" s="16" t="s">
        <v>325</v>
      </c>
      <c r="C100" s="23" t="s">
        <v>107</v>
      </c>
      <c r="D100" s="24">
        <v>288.27</v>
      </c>
      <c r="E100" s="25">
        <f t="shared" si="11"/>
        <v>331.712289</v>
      </c>
      <c r="F100" s="25">
        <f t="shared" si="12"/>
        <v>331.712289</v>
      </c>
      <c r="G100" s="20">
        <v>15.2</v>
      </c>
      <c r="H100" s="20">
        <v>15.2</v>
      </c>
      <c r="I100" s="19">
        <f t="shared" si="15"/>
        <v>4381.7039999999997</v>
      </c>
      <c r="J100" s="19">
        <v>1037.2</v>
      </c>
      <c r="K100" s="19"/>
      <c r="L100" s="19"/>
      <c r="M100" s="19">
        <f t="shared" si="13"/>
        <v>5418.9039999999995</v>
      </c>
      <c r="N100" s="26" t="s">
        <v>213</v>
      </c>
      <c r="O100" s="26" t="s">
        <v>97</v>
      </c>
    </row>
    <row r="101" spans="1:15" ht="17.25" customHeight="1" x14ac:dyDescent="0.25">
      <c r="A101" s="22">
        <f t="shared" si="16"/>
        <v>78</v>
      </c>
      <c r="B101" s="16" t="s">
        <v>326</v>
      </c>
      <c r="C101" s="23" t="s">
        <v>108</v>
      </c>
      <c r="D101" s="24">
        <v>260.58999999999997</v>
      </c>
      <c r="E101" s="25">
        <f t="shared" si="11"/>
        <v>299.86091299999998</v>
      </c>
      <c r="F101" s="25">
        <f t="shared" si="12"/>
        <v>299.86091299999998</v>
      </c>
      <c r="G101" s="20">
        <v>15.2</v>
      </c>
      <c r="H101" s="20">
        <v>15.2</v>
      </c>
      <c r="I101" s="19">
        <f t="shared" si="15"/>
        <v>3960.9679999999994</v>
      </c>
      <c r="J101" s="19">
        <v>1244.6400000000001</v>
      </c>
      <c r="K101" s="19"/>
      <c r="L101" s="19"/>
      <c r="M101" s="19">
        <f t="shared" si="13"/>
        <v>5205.6079999999993</v>
      </c>
      <c r="N101" s="26" t="s">
        <v>206</v>
      </c>
      <c r="O101" s="26" t="s">
        <v>97</v>
      </c>
    </row>
    <row r="102" spans="1:15" ht="17.25" customHeight="1" x14ac:dyDescent="0.25">
      <c r="A102" s="22">
        <f t="shared" si="16"/>
        <v>79</v>
      </c>
      <c r="B102" s="16" t="s">
        <v>327</v>
      </c>
      <c r="C102" s="23" t="s">
        <v>109</v>
      </c>
      <c r="D102" s="24">
        <v>146.77000000000001</v>
      </c>
      <c r="E102" s="25">
        <f t="shared" si="11"/>
        <v>168.88823900000003</v>
      </c>
      <c r="F102" s="25">
        <f t="shared" si="12"/>
        <v>168.88823900000003</v>
      </c>
      <c r="G102" s="20">
        <v>15.2</v>
      </c>
      <c r="H102" s="20">
        <v>15.2</v>
      </c>
      <c r="I102" s="19">
        <f t="shared" si="15"/>
        <v>2230.904</v>
      </c>
      <c r="J102" s="19">
        <v>1244.6400000000001</v>
      </c>
      <c r="K102" s="19"/>
      <c r="L102" s="19"/>
      <c r="M102" s="19">
        <f t="shared" si="13"/>
        <v>3475.5439999999999</v>
      </c>
      <c r="N102" s="26" t="s">
        <v>206</v>
      </c>
      <c r="O102" s="26" t="s">
        <v>97</v>
      </c>
    </row>
    <row r="103" spans="1:15" ht="17.25" customHeight="1" x14ac:dyDescent="0.25">
      <c r="A103" s="22">
        <f t="shared" si="16"/>
        <v>80</v>
      </c>
      <c r="B103" s="16" t="s">
        <v>328</v>
      </c>
      <c r="C103" s="23" t="s">
        <v>110</v>
      </c>
      <c r="D103" s="24">
        <v>260.58999999999997</v>
      </c>
      <c r="E103" s="25">
        <f t="shared" si="11"/>
        <v>299.86091299999998</v>
      </c>
      <c r="F103" s="25">
        <f t="shared" si="12"/>
        <v>299.86091299999998</v>
      </c>
      <c r="G103" s="20">
        <v>15.2</v>
      </c>
      <c r="H103" s="20">
        <v>15.2</v>
      </c>
      <c r="I103" s="19">
        <f t="shared" si="15"/>
        <v>3960.9679999999994</v>
      </c>
      <c r="J103" s="19">
        <v>1244.6400000000001</v>
      </c>
      <c r="K103" s="19"/>
      <c r="L103" s="19"/>
      <c r="M103" s="19">
        <f t="shared" si="13"/>
        <v>5205.6079999999993</v>
      </c>
      <c r="N103" s="26" t="s">
        <v>206</v>
      </c>
      <c r="O103" s="26" t="s">
        <v>97</v>
      </c>
    </row>
    <row r="104" spans="1:15" ht="17.25" customHeight="1" x14ac:dyDescent="0.25">
      <c r="A104" s="22">
        <f t="shared" si="16"/>
        <v>81</v>
      </c>
      <c r="B104" s="16" t="s">
        <v>329</v>
      </c>
      <c r="C104" s="23" t="s">
        <v>111</v>
      </c>
      <c r="D104" s="24">
        <v>260.58999999999997</v>
      </c>
      <c r="E104" s="25">
        <f t="shared" si="11"/>
        <v>299.86091299999998</v>
      </c>
      <c r="F104" s="25">
        <f t="shared" si="12"/>
        <v>299.86091299999998</v>
      </c>
      <c r="G104" s="20">
        <v>15.2</v>
      </c>
      <c r="H104" s="20">
        <v>15.2</v>
      </c>
      <c r="I104" s="19">
        <f t="shared" si="15"/>
        <v>3960.9679999999994</v>
      </c>
      <c r="J104" s="19">
        <v>1037.2</v>
      </c>
      <c r="K104" s="19"/>
      <c r="L104" s="19"/>
      <c r="M104" s="19">
        <f t="shared" si="13"/>
        <v>4998.1679999999997</v>
      </c>
      <c r="N104" s="26" t="s">
        <v>206</v>
      </c>
      <c r="O104" s="26" t="s">
        <v>97</v>
      </c>
    </row>
    <row r="105" spans="1:15" ht="17.25" customHeight="1" x14ac:dyDescent="0.25">
      <c r="A105" s="22">
        <f t="shared" si="16"/>
        <v>82</v>
      </c>
      <c r="B105" s="16" t="s">
        <v>330</v>
      </c>
      <c r="C105" s="23" t="s">
        <v>112</v>
      </c>
      <c r="D105" s="24">
        <v>260.58999999999997</v>
      </c>
      <c r="E105" s="25">
        <f t="shared" si="11"/>
        <v>299.86091299999998</v>
      </c>
      <c r="F105" s="25">
        <f t="shared" si="12"/>
        <v>299.86091299999998</v>
      </c>
      <c r="G105" s="20">
        <v>15.2</v>
      </c>
      <c r="H105" s="20">
        <v>15.2</v>
      </c>
      <c r="I105" s="19">
        <f t="shared" si="15"/>
        <v>3960.9679999999994</v>
      </c>
      <c r="J105" s="19">
        <v>829.76</v>
      </c>
      <c r="K105" s="19"/>
      <c r="L105" s="19">
        <v>260.58999999999997</v>
      </c>
      <c r="M105" s="19">
        <f t="shared" si="13"/>
        <v>5051.3179999999993</v>
      </c>
      <c r="N105" s="26" t="s">
        <v>206</v>
      </c>
      <c r="O105" s="26" t="s">
        <v>97</v>
      </c>
    </row>
    <row r="106" spans="1:15" ht="17.25" customHeight="1" x14ac:dyDescent="0.25">
      <c r="A106" s="22">
        <f t="shared" si="16"/>
        <v>83</v>
      </c>
      <c r="B106" s="16" t="s">
        <v>331</v>
      </c>
      <c r="C106" s="23" t="s">
        <v>113</v>
      </c>
      <c r="D106" s="24">
        <v>260.58999999999997</v>
      </c>
      <c r="E106" s="25">
        <f t="shared" si="11"/>
        <v>299.86091299999998</v>
      </c>
      <c r="F106" s="25">
        <f t="shared" si="12"/>
        <v>299.86091299999998</v>
      </c>
      <c r="G106" s="20">
        <v>15.2</v>
      </c>
      <c r="H106" s="20">
        <v>15.2</v>
      </c>
      <c r="I106" s="19">
        <f t="shared" si="15"/>
        <v>3960.9679999999994</v>
      </c>
      <c r="J106" s="19">
        <v>1037.2</v>
      </c>
      <c r="K106" s="19"/>
      <c r="L106" s="19"/>
      <c r="M106" s="19">
        <f t="shared" si="13"/>
        <v>4998.1679999999997</v>
      </c>
      <c r="N106" s="26" t="s">
        <v>205</v>
      </c>
      <c r="O106" s="26" t="s">
        <v>97</v>
      </c>
    </row>
    <row r="107" spans="1:15" ht="17.25" customHeight="1" x14ac:dyDescent="0.25">
      <c r="A107" s="22">
        <f t="shared" si="16"/>
        <v>84</v>
      </c>
      <c r="B107" s="16" t="s">
        <v>332</v>
      </c>
      <c r="C107" s="23" t="s">
        <v>114</v>
      </c>
      <c r="D107" s="24">
        <v>260.58999999999997</v>
      </c>
      <c r="E107" s="25">
        <f t="shared" si="11"/>
        <v>299.86091299999998</v>
      </c>
      <c r="F107" s="25">
        <f t="shared" si="12"/>
        <v>299.86091299999998</v>
      </c>
      <c r="G107" s="20">
        <v>15.2</v>
      </c>
      <c r="H107" s="20">
        <v>15.2</v>
      </c>
      <c r="I107" s="19">
        <f t="shared" si="15"/>
        <v>3960.9679999999994</v>
      </c>
      <c r="J107" s="19">
        <v>1037.2</v>
      </c>
      <c r="K107" s="19"/>
      <c r="L107" s="19"/>
      <c r="M107" s="19">
        <f t="shared" si="13"/>
        <v>4998.1679999999997</v>
      </c>
      <c r="N107" s="26" t="s">
        <v>206</v>
      </c>
      <c r="O107" s="26" t="s">
        <v>97</v>
      </c>
    </row>
    <row r="108" spans="1:15" ht="17.25" customHeight="1" x14ac:dyDescent="0.25">
      <c r="A108" s="22">
        <f t="shared" si="16"/>
        <v>85</v>
      </c>
      <c r="B108" s="16" t="s">
        <v>333</v>
      </c>
      <c r="C108" s="23" t="s">
        <v>115</v>
      </c>
      <c r="D108" s="24">
        <v>260.58999999999997</v>
      </c>
      <c r="E108" s="25">
        <f t="shared" si="11"/>
        <v>299.86091299999998</v>
      </c>
      <c r="F108" s="25">
        <f t="shared" si="12"/>
        <v>299.86091299999998</v>
      </c>
      <c r="G108" s="20">
        <v>15.2</v>
      </c>
      <c r="H108" s="20">
        <v>15.2</v>
      </c>
      <c r="I108" s="19">
        <f t="shared" si="15"/>
        <v>3960.9679999999994</v>
      </c>
      <c r="J108" s="19"/>
      <c r="K108" s="19"/>
      <c r="L108" s="19"/>
      <c r="M108" s="19">
        <f t="shared" si="13"/>
        <v>3960.9679999999994</v>
      </c>
      <c r="N108" s="26" t="s">
        <v>206</v>
      </c>
      <c r="O108" s="26" t="s">
        <v>97</v>
      </c>
    </row>
    <row r="109" spans="1:15" ht="17.25" customHeight="1" x14ac:dyDescent="0.25">
      <c r="A109" s="22">
        <f>A108+1</f>
        <v>86</v>
      </c>
      <c r="B109" s="16" t="s">
        <v>334</v>
      </c>
      <c r="C109" s="23" t="s">
        <v>335</v>
      </c>
      <c r="D109" s="24">
        <v>300</v>
      </c>
      <c r="E109" s="25">
        <f t="shared" si="11"/>
        <v>345.21000000000004</v>
      </c>
      <c r="F109" s="25">
        <f t="shared" si="12"/>
        <v>345.21000000000004</v>
      </c>
      <c r="G109" s="20">
        <v>15.2</v>
      </c>
      <c r="H109" s="20">
        <v>0</v>
      </c>
      <c r="I109" s="19">
        <f t="shared" si="15"/>
        <v>0</v>
      </c>
      <c r="J109" s="19"/>
      <c r="K109" s="19"/>
      <c r="L109" s="19"/>
      <c r="M109" s="19">
        <f t="shared" si="13"/>
        <v>0</v>
      </c>
      <c r="N109" s="26" t="s">
        <v>205</v>
      </c>
      <c r="O109" s="26" t="s">
        <v>97</v>
      </c>
    </row>
    <row r="110" spans="1:15" ht="17.25" customHeight="1" x14ac:dyDescent="0.25">
      <c r="A110" s="22">
        <f>A109+1</f>
        <v>87</v>
      </c>
      <c r="B110" s="16" t="s">
        <v>336</v>
      </c>
      <c r="C110" s="29" t="s">
        <v>116</v>
      </c>
      <c r="D110" s="24">
        <v>362.77</v>
      </c>
      <c r="E110" s="25">
        <f t="shared" si="11"/>
        <v>417.43943899999999</v>
      </c>
      <c r="F110" s="25">
        <f t="shared" si="12"/>
        <v>417.43943899999999</v>
      </c>
      <c r="G110" s="20">
        <v>15.2</v>
      </c>
      <c r="H110" s="20">
        <v>15.2</v>
      </c>
      <c r="I110" s="19">
        <f t="shared" si="15"/>
        <v>5514.1039999999994</v>
      </c>
      <c r="J110" s="19"/>
      <c r="K110" s="19"/>
      <c r="L110" s="19"/>
      <c r="M110" s="19">
        <f t="shared" si="13"/>
        <v>5514.1039999999994</v>
      </c>
      <c r="N110" s="26" t="s">
        <v>205</v>
      </c>
      <c r="O110" s="26" t="s">
        <v>97</v>
      </c>
    </row>
    <row r="111" spans="1:15" ht="17.25" customHeight="1" x14ac:dyDescent="0.25">
      <c r="A111" s="22">
        <f t="shared" si="16"/>
        <v>88</v>
      </c>
      <c r="B111" s="16" t="s">
        <v>337</v>
      </c>
      <c r="C111" s="23" t="s">
        <v>117</v>
      </c>
      <c r="D111" s="24">
        <v>262.22000000000003</v>
      </c>
      <c r="E111" s="25">
        <f t="shared" si="11"/>
        <v>301.73655400000007</v>
      </c>
      <c r="F111" s="25">
        <f t="shared" si="12"/>
        <v>301.73655400000007</v>
      </c>
      <c r="G111" s="20">
        <v>15.2</v>
      </c>
      <c r="H111" s="20">
        <v>15.2</v>
      </c>
      <c r="I111" s="19">
        <f t="shared" si="15"/>
        <v>3985.7440000000001</v>
      </c>
      <c r="J111" s="19">
        <v>829.76</v>
      </c>
      <c r="K111" s="19"/>
      <c r="L111" s="19"/>
      <c r="M111" s="19">
        <f t="shared" si="13"/>
        <v>4815.5039999999999</v>
      </c>
      <c r="N111" s="26" t="s">
        <v>214</v>
      </c>
      <c r="O111" s="26" t="s">
        <v>97</v>
      </c>
    </row>
    <row r="112" spans="1:15" ht="17.25" customHeight="1" x14ac:dyDescent="0.25">
      <c r="A112" s="22">
        <f>A111+1</f>
        <v>89</v>
      </c>
      <c r="B112" s="16" t="s">
        <v>338</v>
      </c>
      <c r="C112" s="23" t="s">
        <v>118</v>
      </c>
      <c r="D112" s="24">
        <v>262.22000000000003</v>
      </c>
      <c r="E112" s="25">
        <f t="shared" si="11"/>
        <v>301.73655400000007</v>
      </c>
      <c r="F112" s="25">
        <f t="shared" si="12"/>
        <v>301.73655400000007</v>
      </c>
      <c r="G112" s="20">
        <v>15.2</v>
      </c>
      <c r="H112" s="20">
        <v>15.2</v>
      </c>
      <c r="I112" s="19">
        <f t="shared" si="15"/>
        <v>3985.7440000000001</v>
      </c>
      <c r="J112" s="19">
        <v>1037.2</v>
      </c>
      <c r="K112" s="19"/>
      <c r="L112" s="19"/>
      <c r="M112" s="19">
        <f t="shared" si="13"/>
        <v>5022.9440000000004</v>
      </c>
      <c r="N112" s="26" t="s">
        <v>214</v>
      </c>
      <c r="O112" s="26" t="s">
        <v>97</v>
      </c>
    </row>
    <row r="113" spans="1:15" ht="17.25" customHeight="1" x14ac:dyDescent="0.25">
      <c r="A113" s="22">
        <f>A112+1</f>
        <v>90</v>
      </c>
      <c r="B113" s="16" t="s">
        <v>339</v>
      </c>
      <c r="C113" s="29" t="s">
        <v>119</v>
      </c>
      <c r="D113" s="24">
        <v>262.22000000000003</v>
      </c>
      <c r="E113" s="25">
        <f t="shared" si="11"/>
        <v>301.73655400000007</v>
      </c>
      <c r="F113" s="25">
        <f t="shared" si="12"/>
        <v>301.73655400000007</v>
      </c>
      <c r="G113" s="20">
        <v>15.2</v>
      </c>
      <c r="H113" s="20">
        <v>15.2</v>
      </c>
      <c r="I113" s="19">
        <f t="shared" si="15"/>
        <v>3985.7440000000001</v>
      </c>
      <c r="J113" s="19"/>
      <c r="K113" s="19"/>
      <c r="L113" s="19"/>
      <c r="M113" s="19">
        <f t="shared" si="13"/>
        <v>3985.7440000000001</v>
      </c>
      <c r="N113" s="26" t="s">
        <v>214</v>
      </c>
      <c r="O113" s="26" t="s">
        <v>97</v>
      </c>
    </row>
    <row r="114" spans="1:15" ht="17.25" customHeight="1" x14ac:dyDescent="0.25">
      <c r="A114" s="22"/>
      <c r="B114" s="56"/>
      <c r="C114" s="17" t="s">
        <v>120</v>
      </c>
      <c r="D114" s="24"/>
      <c r="E114" s="25"/>
      <c r="F114" s="25"/>
      <c r="G114" s="20"/>
      <c r="H114" s="20"/>
      <c r="I114" s="19"/>
      <c r="J114" s="19"/>
      <c r="K114" s="19"/>
      <c r="L114" s="19"/>
      <c r="M114" s="19"/>
      <c r="N114" s="26"/>
      <c r="O114" s="26"/>
    </row>
    <row r="115" spans="1:15" ht="17.25" customHeight="1" x14ac:dyDescent="0.3">
      <c r="A115" s="3">
        <f>A113+1</f>
        <v>91</v>
      </c>
      <c r="B115" s="27" t="s">
        <v>340</v>
      </c>
      <c r="C115" s="28" t="s">
        <v>121</v>
      </c>
      <c r="D115" s="24">
        <v>422.3</v>
      </c>
      <c r="E115" s="25">
        <f t="shared" si="11"/>
        <v>485.94061000000005</v>
      </c>
      <c r="F115" s="25">
        <f t="shared" si="12"/>
        <v>485.94061000000005</v>
      </c>
      <c r="G115" s="20">
        <v>15.2</v>
      </c>
      <c r="H115" s="20">
        <v>15.2</v>
      </c>
      <c r="I115" s="19">
        <f t="shared" ref="I115:I137" si="17">D115*H115</f>
        <v>6418.96</v>
      </c>
      <c r="J115" s="19"/>
      <c r="K115" s="19"/>
      <c r="L115" s="19"/>
      <c r="M115" s="19">
        <f t="shared" si="13"/>
        <v>6418.96</v>
      </c>
      <c r="N115" s="26" t="s">
        <v>194</v>
      </c>
      <c r="O115" s="26" t="s">
        <v>215</v>
      </c>
    </row>
    <row r="116" spans="1:15" ht="17.25" customHeight="1" x14ac:dyDescent="0.25">
      <c r="A116" s="22">
        <f>A115+1</f>
        <v>92</v>
      </c>
      <c r="B116" s="16" t="s">
        <v>341</v>
      </c>
      <c r="C116" s="23" t="s">
        <v>122</v>
      </c>
      <c r="D116" s="24">
        <v>428.55</v>
      </c>
      <c r="E116" s="25">
        <f t="shared" si="11"/>
        <v>493.13248500000003</v>
      </c>
      <c r="F116" s="25">
        <f t="shared" si="12"/>
        <v>493.13248500000003</v>
      </c>
      <c r="G116" s="20">
        <v>15.2</v>
      </c>
      <c r="H116" s="20">
        <v>15.2</v>
      </c>
      <c r="I116" s="19">
        <f t="shared" si="17"/>
        <v>6513.96</v>
      </c>
      <c r="J116" s="19">
        <v>1037.2</v>
      </c>
      <c r="K116" s="19"/>
      <c r="L116" s="19"/>
      <c r="M116" s="19">
        <f t="shared" si="13"/>
        <v>7551.16</v>
      </c>
      <c r="N116" s="26" t="s">
        <v>201</v>
      </c>
      <c r="O116" s="26" t="s">
        <v>215</v>
      </c>
    </row>
    <row r="117" spans="1:15" ht="17.25" customHeight="1" x14ac:dyDescent="0.25">
      <c r="A117" s="22">
        <f t="shared" si="16"/>
        <v>93</v>
      </c>
      <c r="B117" s="16" t="s">
        <v>342</v>
      </c>
      <c r="C117" s="23" t="s">
        <v>123</v>
      </c>
      <c r="D117" s="24">
        <v>309</v>
      </c>
      <c r="E117" s="25">
        <f t="shared" si="11"/>
        <v>355.56630000000001</v>
      </c>
      <c r="F117" s="25">
        <f t="shared" si="12"/>
        <v>355.56630000000001</v>
      </c>
      <c r="G117" s="20">
        <v>15.2</v>
      </c>
      <c r="H117" s="20">
        <v>15.2</v>
      </c>
      <c r="I117" s="19">
        <f t="shared" si="17"/>
        <v>4696.8</v>
      </c>
      <c r="J117" s="19">
        <v>1244.6400000000001</v>
      </c>
      <c r="K117" s="19"/>
      <c r="L117" s="19"/>
      <c r="M117" s="19">
        <f t="shared" si="13"/>
        <v>5941.4400000000005</v>
      </c>
      <c r="N117" s="26" t="s">
        <v>207</v>
      </c>
      <c r="O117" s="26" t="s">
        <v>215</v>
      </c>
    </row>
    <row r="118" spans="1:15" ht="17.25" customHeight="1" x14ac:dyDescent="0.25">
      <c r="A118" s="22">
        <f t="shared" si="16"/>
        <v>94</v>
      </c>
      <c r="B118" s="16" t="s">
        <v>343</v>
      </c>
      <c r="C118" s="23" t="s">
        <v>124</v>
      </c>
      <c r="D118" s="24">
        <v>340.19</v>
      </c>
      <c r="E118" s="25">
        <f t="shared" si="11"/>
        <v>391.45663300000001</v>
      </c>
      <c r="F118" s="25">
        <f t="shared" si="12"/>
        <v>391.45663300000001</v>
      </c>
      <c r="G118" s="20">
        <v>15.2</v>
      </c>
      <c r="H118" s="20">
        <v>15.2</v>
      </c>
      <c r="I118" s="19">
        <f t="shared" si="17"/>
        <v>5170.8879999999999</v>
      </c>
      <c r="J118" s="19">
        <v>1037.2</v>
      </c>
      <c r="K118" s="19"/>
      <c r="L118" s="19"/>
      <c r="M118" s="19">
        <f t="shared" si="13"/>
        <v>6208.0879999999997</v>
      </c>
      <c r="N118" s="26" t="s">
        <v>211</v>
      </c>
      <c r="O118" s="26" t="s">
        <v>215</v>
      </c>
    </row>
    <row r="119" spans="1:15" ht="17.25" customHeight="1" x14ac:dyDescent="0.25">
      <c r="A119" s="22">
        <f t="shared" si="16"/>
        <v>95</v>
      </c>
      <c r="B119" s="16" t="s">
        <v>344</v>
      </c>
      <c r="C119" s="23" t="s">
        <v>125</v>
      </c>
      <c r="D119" s="24">
        <v>309</v>
      </c>
      <c r="E119" s="25">
        <f t="shared" si="11"/>
        <v>355.56630000000001</v>
      </c>
      <c r="F119" s="25">
        <f t="shared" si="12"/>
        <v>355.56630000000001</v>
      </c>
      <c r="G119" s="20">
        <v>15.2</v>
      </c>
      <c r="H119" s="20">
        <v>15.2</v>
      </c>
      <c r="I119" s="19">
        <f t="shared" si="17"/>
        <v>4696.8</v>
      </c>
      <c r="J119" s="19">
        <v>829.76</v>
      </c>
      <c r="K119" s="19"/>
      <c r="L119" s="19"/>
      <c r="M119" s="19">
        <f t="shared" si="13"/>
        <v>5526.56</v>
      </c>
      <c r="N119" s="26" t="s">
        <v>216</v>
      </c>
      <c r="O119" s="26" t="s">
        <v>215</v>
      </c>
    </row>
    <row r="120" spans="1:15" ht="17.25" customHeight="1" x14ac:dyDescent="0.25">
      <c r="A120" s="22">
        <f t="shared" si="16"/>
        <v>96</v>
      </c>
      <c r="B120" s="16" t="s">
        <v>345</v>
      </c>
      <c r="C120" s="23" t="s">
        <v>126</v>
      </c>
      <c r="D120" s="24">
        <v>309</v>
      </c>
      <c r="E120" s="25">
        <f t="shared" si="11"/>
        <v>355.56630000000001</v>
      </c>
      <c r="F120" s="25">
        <f t="shared" si="12"/>
        <v>355.56630000000001</v>
      </c>
      <c r="G120" s="20">
        <v>15.2</v>
      </c>
      <c r="H120" s="20">
        <v>15.2</v>
      </c>
      <c r="I120" s="19">
        <f t="shared" si="17"/>
        <v>4696.8</v>
      </c>
      <c r="J120" s="19">
        <v>1244.6400000000001</v>
      </c>
      <c r="K120" s="19"/>
      <c r="L120" s="19"/>
      <c r="M120" s="19">
        <f t="shared" si="13"/>
        <v>5941.4400000000005</v>
      </c>
      <c r="N120" s="26" t="s">
        <v>216</v>
      </c>
      <c r="O120" s="26" t="s">
        <v>215</v>
      </c>
    </row>
    <row r="121" spans="1:15" ht="17.25" customHeight="1" x14ac:dyDescent="0.25">
      <c r="A121" s="22">
        <f t="shared" si="16"/>
        <v>97</v>
      </c>
      <c r="B121" s="16" t="s">
        <v>346</v>
      </c>
      <c r="C121" s="23" t="s">
        <v>127</v>
      </c>
      <c r="D121" s="24">
        <v>309</v>
      </c>
      <c r="E121" s="25">
        <f t="shared" si="11"/>
        <v>355.56630000000001</v>
      </c>
      <c r="F121" s="25">
        <f t="shared" si="12"/>
        <v>355.56630000000001</v>
      </c>
      <c r="G121" s="20">
        <v>15.2</v>
      </c>
      <c r="H121" s="20">
        <v>15.2</v>
      </c>
      <c r="I121" s="19">
        <f t="shared" si="17"/>
        <v>4696.8</v>
      </c>
      <c r="J121" s="19">
        <v>829.76</v>
      </c>
      <c r="K121" s="19"/>
      <c r="L121" s="19"/>
      <c r="M121" s="19">
        <f t="shared" si="13"/>
        <v>5526.56</v>
      </c>
      <c r="N121" s="26" t="s">
        <v>216</v>
      </c>
      <c r="O121" s="26" t="s">
        <v>215</v>
      </c>
    </row>
    <row r="122" spans="1:15" ht="17.25" customHeight="1" x14ac:dyDescent="0.25">
      <c r="A122" s="22">
        <f t="shared" si="16"/>
        <v>98</v>
      </c>
      <c r="B122" s="16" t="s">
        <v>347</v>
      </c>
      <c r="C122" s="23" t="s">
        <v>128</v>
      </c>
      <c r="D122" s="24">
        <v>309</v>
      </c>
      <c r="E122" s="25">
        <f t="shared" si="11"/>
        <v>355.56630000000001</v>
      </c>
      <c r="F122" s="25">
        <f t="shared" si="12"/>
        <v>355.56630000000001</v>
      </c>
      <c r="G122" s="20">
        <v>15.2</v>
      </c>
      <c r="H122" s="20">
        <v>15.2</v>
      </c>
      <c r="I122" s="19">
        <f t="shared" si="17"/>
        <v>4696.8</v>
      </c>
      <c r="J122" s="19">
        <v>1037.2</v>
      </c>
      <c r="K122" s="19"/>
      <c r="L122" s="19"/>
      <c r="M122" s="19">
        <f t="shared" si="13"/>
        <v>5734</v>
      </c>
      <c r="N122" s="26" t="s">
        <v>216</v>
      </c>
      <c r="O122" s="26" t="s">
        <v>215</v>
      </c>
    </row>
    <row r="123" spans="1:15" ht="17.25" customHeight="1" x14ac:dyDescent="0.25">
      <c r="A123" s="22">
        <f t="shared" si="16"/>
        <v>99</v>
      </c>
      <c r="B123" s="16" t="s">
        <v>348</v>
      </c>
      <c r="C123" s="23" t="s">
        <v>129</v>
      </c>
      <c r="D123" s="24">
        <v>309</v>
      </c>
      <c r="E123" s="25">
        <f t="shared" si="11"/>
        <v>355.56630000000001</v>
      </c>
      <c r="F123" s="25">
        <f t="shared" si="12"/>
        <v>355.56630000000001</v>
      </c>
      <c r="G123" s="22">
        <v>15.2</v>
      </c>
      <c r="H123" s="20">
        <v>15.2</v>
      </c>
      <c r="I123" s="19">
        <f t="shared" si="17"/>
        <v>4696.8</v>
      </c>
      <c r="J123" s="19">
        <v>622.32000000000005</v>
      </c>
      <c r="K123" s="19"/>
      <c r="L123" s="19"/>
      <c r="M123" s="19">
        <f t="shared" si="13"/>
        <v>5319.12</v>
      </c>
      <c r="N123" s="26" t="s">
        <v>216</v>
      </c>
      <c r="O123" s="26" t="s">
        <v>215</v>
      </c>
    </row>
    <row r="124" spans="1:15" ht="17.25" customHeight="1" x14ac:dyDescent="0.25">
      <c r="A124" s="22">
        <f t="shared" si="16"/>
        <v>100</v>
      </c>
      <c r="B124" s="16" t="s">
        <v>349</v>
      </c>
      <c r="C124" s="23" t="s">
        <v>130</v>
      </c>
      <c r="D124" s="24">
        <v>309</v>
      </c>
      <c r="E124" s="25">
        <f t="shared" si="11"/>
        <v>355.56630000000001</v>
      </c>
      <c r="F124" s="25">
        <f t="shared" si="12"/>
        <v>355.56630000000001</v>
      </c>
      <c r="G124" s="20">
        <v>15.2</v>
      </c>
      <c r="H124" s="20">
        <v>9.1999999999999993</v>
      </c>
      <c r="I124" s="19">
        <f t="shared" si="17"/>
        <v>2842.7999999999997</v>
      </c>
      <c r="J124" s="19">
        <v>622.32000000000005</v>
      </c>
      <c r="K124" s="19"/>
      <c r="L124" s="19"/>
      <c r="M124" s="19">
        <f t="shared" si="13"/>
        <v>3465.12</v>
      </c>
      <c r="N124" s="26" t="s">
        <v>216</v>
      </c>
      <c r="O124" s="26" t="s">
        <v>215</v>
      </c>
    </row>
    <row r="125" spans="1:15" ht="17.25" customHeight="1" x14ac:dyDescent="0.25">
      <c r="A125" s="22">
        <f t="shared" si="16"/>
        <v>101</v>
      </c>
      <c r="B125" s="16" t="s">
        <v>350</v>
      </c>
      <c r="C125" s="23" t="s">
        <v>131</v>
      </c>
      <c r="D125" s="24">
        <v>288.39999999999998</v>
      </c>
      <c r="E125" s="25">
        <f t="shared" si="11"/>
        <v>331.86187999999999</v>
      </c>
      <c r="F125" s="25">
        <f t="shared" si="12"/>
        <v>331.86187999999999</v>
      </c>
      <c r="G125" s="20">
        <v>15.2</v>
      </c>
      <c r="H125" s="20">
        <v>15.2</v>
      </c>
      <c r="I125" s="19">
        <f t="shared" si="17"/>
        <v>4383.6799999999994</v>
      </c>
      <c r="J125" s="19">
        <v>1244.6400000000001</v>
      </c>
      <c r="K125" s="19"/>
      <c r="L125" s="19"/>
      <c r="M125" s="19">
        <f t="shared" si="13"/>
        <v>5628.32</v>
      </c>
      <c r="N125" s="26" t="s">
        <v>217</v>
      </c>
      <c r="O125" s="26" t="s">
        <v>215</v>
      </c>
    </row>
    <row r="126" spans="1:15" ht="17.25" customHeight="1" x14ac:dyDescent="0.25">
      <c r="A126" s="22">
        <f t="shared" si="16"/>
        <v>102</v>
      </c>
      <c r="B126" s="16" t="s">
        <v>351</v>
      </c>
      <c r="C126" s="23" t="s">
        <v>132</v>
      </c>
      <c r="D126" s="24">
        <v>288.39999999999998</v>
      </c>
      <c r="E126" s="25">
        <f t="shared" si="11"/>
        <v>331.86187999999999</v>
      </c>
      <c r="F126" s="25">
        <f t="shared" si="12"/>
        <v>331.86187999999999</v>
      </c>
      <c r="G126" s="20">
        <v>15.2</v>
      </c>
      <c r="H126" s="20">
        <v>15.2</v>
      </c>
      <c r="I126" s="19">
        <f t="shared" si="17"/>
        <v>4383.6799999999994</v>
      </c>
      <c r="J126" s="19">
        <v>1037.2</v>
      </c>
      <c r="K126" s="19"/>
      <c r="L126" s="19"/>
      <c r="M126" s="19">
        <f t="shared" si="13"/>
        <v>5420.8799999999992</v>
      </c>
      <c r="N126" s="26" t="s">
        <v>217</v>
      </c>
      <c r="O126" s="26" t="s">
        <v>215</v>
      </c>
    </row>
    <row r="127" spans="1:15" ht="17.25" customHeight="1" x14ac:dyDescent="0.25">
      <c r="A127" s="22">
        <f t="shared" si="16"/>
        <v>103</v>
      </c>
      <c r="B127" s="16" t="s">
        <v>352</v>
      </c>
      <c r="C127" s="23" t="s">
        <v>133</v>
      </c>
      <c r="D127" s="24">
        <v>288.39999999999998</v>
      </c>
      <c r="E127" s="25">
        <f t="shared" si="11"/>
        <v>331.86187999999999</v>
      </c>
      <c r="F127" s="25">
        <f t="shared" si="12"/>
        <v>331.86187999999999</v>
      </c>
      <c r="G127" s="20">
        <v>15.2</v>
      </c>
      <c r="H127" s="20">
        <v>15.2</v>
      </c>
      <c r="I127" s="19">
        <f t="shared" si="17"/>
        <v>4383.6799999999994</v>
      </c>
      <c r="J127" s="19">
        <v>1244.6400000000001</v>
      </c>
      <c r="K127" s="19"/>
      <c r="L127" s="19"/>
      <c r="M127" s="19">
        <f t="shared" si="13"/>
        <v>5628.32</v>
      </c>
      <c r="N127" s="26" t="s">
        <v>217</v>
      </c>
      <c r="O127" s="26" t="s">
        <v>215</v>
      </c>
    </row>
    <row r="128" spans="1:15" ht="17.25" customHeight="1" x14ac:dyDescent="0.25">
      <c r="A128" s="22">
        <f t="shared" si="16"/>
        <v>104</v>
      </c>
      <c r="B128" s="16" t="s">
        <v>353</v>
      </c>
      <c r="C128" s="23" t="s">
        <v>134</v>
      </c>
      <c r="D128" s="24">
        <v>288.39999999999998</v>
      </c>
      <c r="E128" s="25">
        <f t="shared" si="11"/>
        <v>331.86187999999999</v>
      </c>
      <c r="F128" s="25">
        <f t="shared" si="12"/>
        <v>331.86187999999999</v>
      </c>
      <c r="G128" s="20">
        <v>15.2</v>
      </c>
      <c r="H128" s="20">
        <v>15.2</v>
      </c>
      <c r="I128" s="19">
        <f t="shared" si="17"/>
        <v>4383.6799999999994</v>
      </c>
      <c r="J128" s="19">
        <v>1244.6400000000001</v>
      </c>
      <c r="K128" s="19"/>
      <c r="L128" s="19"/>
      <c r="M128" s="19">
        <f t="shared" si="13"/>
        <v>5628.32</v>
      </c>
      <c r="N128" s="26" t="s">
        <v>217</v>
      </c>
      <c r="O128" s="26" t="s">
        <v>215</v>
      </c>
    </row>
    <row r="129" spans="1:15" ht="17.25" customHeight="1" x14ac:dyDescent="0.25">
      <c r="A129" s="22">
        <f t="shared" si="16"/>
        <v>105</v>
      </c>
      <c r="B129" s="16" t="s">
        <v>354</v>
      </c>
      <c r="C129" s="23" t="s">
        <v>135</v>
      </c>
      <c r="D129" s="24">
        <v>288.39999999999998</v>
      </c>
      <c r="E129" s="25">
        <f t="shared" si="11"/>
        <v>331.86187999999999</v>
      </c>
      <c r="F129" s="25">
        <f t="shared" si="12"/>
        <v>331.86187999999999</v>
      </c>
      <c r="G129" s="20">
        <v>15.2</v>
      </c>
      <c r="H129" s="20">
        <v>15.2</v>
      </c>
      <c r="I129" s="19">
        <f t="shared" si="17"/>
        <v>4383.6799999999994</v>
      </c>
      <c r="J129" s="19">
        <v>622.32000000000005</v>
      </c>
      <c r="K129" s="19"/>
      <c r="L129" s="19"/>
      <c r="M129" s="19">
        <f t="shared" si="13"/>
        <v>5005.9999999999991</v>
      </c>
      <c r="N129" s="26" t="s">
        <v>217</v>
      </c>
      <c r="O129" s="26" t="s">
        <v>215</v>
      </c>
    </row>
    <row r="130" spans="1:15" ht="17.25" customHeight="1" x14ac:dyDescent="0.25">
      <c r="A130" s="22">
        <f t="shared" si="16"/>
        <v>106</v>
      </c>
      <c r="B130" s="16" t="s">
        <v>355</v>
      </c>
      <c r="C130" s="23" t="s">
        <v>136</v>
      </c>
      <c r="D130" s="24">
        <v>288.39999999999998</v>
      </c>
      <c r="E130" s="25">
        <f t="shared" si="11"/>
        <v>331.86187999999999</v>
      </c>
      <c r="F130" s="25">
        <f t="shared" si="12"/>
        <v>331.86187999999999</v>
      </c>
      <c r="G130" s="22">
        <v>15.2</v>
      </c>
      <c r="H130" s="20">
        <v>15.2</v>
      </c>
      <c r="I130" s="19">
        <f t="shared" si="17"/>
        <v>4383.6799999999994</v>
      </c>
      <c r="J130" s="19">
        <v>622.32000000000005</v>
      </c>
      <c r="K130" s="19"/>
      <c r="L130" s="19"/>
      <c r="M130" s="19">
        <f t="shared" si="13"/>
        <v>5005.9999999999991</v>
      </c>
      <c r="N130" s="26" t="s">
        <v>217</v>
      </c>
      <c r="O130" s="26" t="s">
        <v>215</v>
      </c>
    </row>
    <row r="131" spans="1:15" ht="17.25" customHeight="1" x14ac:dyDescent="0.25">
      <c r="A131" s="22">
        <f t="shared" si="16"/>
        <v>107</v>
      </c>
      <c r="B131" s="16" t="s">
        <v>356</v>
      </c>
      <c r="C131" s="23" t="s">
        <v>137</v>
      </c>
      <c r="D131" s="24">
        <v>263.44</v>
      </c>
      <c r="E131" s="25">
        <f t="shared" si="11"/>
        <v>303.14040800000004</v>
      </c>
      <c r="F131" s="25">
        <f t="shared" si="12"/>
        <v>303.14040800000004</v>
      </c>
      <c r="G131" s="20">
        <v>15.2</v>
      </c>
      <c r="H131" s="20">
        <v>15.2</v>
      </c>
      <c r="I131" s="19">
        <f t="shared" si="17"/>
        <v>4004.2879999999996</v>
      </c>
      <c r="J131" s="19">
        <v>829.76</v>
      </c>
      <c r="K131" s="19"/>
      <c r="L131" s="19"/>
      <c r="M131" s="19">
        <f t="shared" si="13"/>
        <v>4834.0479999999998</v>
      </c>
      <c r="N131" s="26" t="s">
        <v>206</v>
      </c>
      <c r="O131" s="26" t="s">
        <v>215</v>
      </c>
    </row>
    <row r="132" spans="1:15" ht="17.25" customHeight="1" x14ac:dyDescent="0.25">
      <c r="A132" s="22">
        <f t="shared" si="16"/>
        <v>108</v>
      </c>
      <c r="B132" s="16" t="s">
        <v>357</v>
      </c>
      <c r="C132" s="23" t="s">
        <v>138</v>
      </c>
      <c r="D132" s="24">
        <v>288.39999999999998</v>
      </c>
      <c r="E132" s="25">
        <f t="shared" si="11"/>
        <v>331.86187999999999</v>
      </c>
      <c r="F132" s="25">
        <f t="shared" si="12"/>
        <v>331.86187999999999</v>
      </c>
      <c r="G132" s="20">
        <v>15.2</v>
      </c>
      <c r="H132" s="20">
        <v>15.2</v>
      </c>
      <c r="I132" s="19">
        <f t="shared" si="17"/>
        <v>4383.6799999999994</v>
      </c>
      <c r="J132" s="19"/>
      <c r="K132" s="19"/>
      <c r="L132" s="19"/>
      <c r="M132" s="19">
        <f t="shared" si="13"/>
        <v>4383.6799999999994</v>
      </c>
      <c r="N132" s="26" t="s">
        <v>218</v>
      </c>
      <c r="O132" s="26" t="s">
        <v>215</v>
      </c>
    </row>
    <row r="133" spans="1:15" ht="17.25" customHeight="1" x14ac:dyDescent="0.25">
      <c r="A133" s="22">
        <f t="shared" si="16"/>
        <v>109</v>
      </c>
      <c r="B133" s="16" t="s">
        <v>358</v>
      </c>
      <c r="C133" s="23" t="s">
        <v>139</v>
      </c>
      <c r="D133" s="24">
        <v>288.39999999999998</v>
      </c>
      <c r="E133" s="25">
        <f t="shared" si="11"/>
        <v>331.86187999999999</v>
      </c>
      <c r="F133" s="25">
        <f t="shared" si="12"/>
        <v>331.86187999999999</v>
      </c>
      <c r="G133" s="20">
        <v>15.2</v>
      </c>
      <c r="H133" s="20">
        <v>15.2</v>
      </c>
      <c r="I133" s="19">
        <f t="shared" si="17"/>
        <v>4383.6799999999994</v>
      </c>
      <c r="J133" s="19">
        <v>1659.52</v>
      </c>
      <c r="K133" s="19"/>
      <c r="L133" s="19"/>
      <c r="M133" s="19">
        <f t="shared" si="13"/>
        <v>6043.1999999999989</v>
      </c>
      <c r="N133" s="26" t="s">
        <v>208</v>
      </c>
      <c r="O133" s="26" t="s">
        <v>215</v>
      </c>
    </row>
    <row r="134" spans="1:15" ht="17.25" customHeight="1" x14ac:dyDescent="0.25">
      <c r="A134" s="22">
        <f t="shared" si="16"/>
        <v>110</v>
      </c>
      <c r="B134" s="22" t="s">
        <v>359</v>
      </c>
      <c r="C134" s="29" t="s">
        <v>140</v>
      </c>
      <c r="D134" s="24">
        <v>288.39999999999998</v>
      </c>
      <c r="E134" s="25">
        <f t="shared" si="11"/>
        <v>331.86187999999999</v>
      </c>
      <c r="F134" s="25">
        <f t="shared" si="12"/>
        <v>331.86187999999999</v>
      </c>
      <c r="G134" s="20">
        <v>15.2</v>
      </c>
      <c r="H134" s="20">
        <v>15.2</v>
      </c>
      <c r="I134" s="19">
        <f t="shared" si="17"/>
        <v>4383.6799999999994</v>
      </c>
      <c r="J134" s="19">
        <v>1244.6400000000001</v>
      </c>
      <c r="K134" s="19"/>
      <c r="L134" s="19"/>
      <c r="M134" s="19">
        <f t="shared" si="13"/>
        <v>5628.32</v>
      </c>
      <c r="N134" s="26" t="s">
        <v>208</v>
      </c>
      <c r="O134" s="26" t="s">
        <v>215</v>
      </c>
    </row>
    <row r="135" spans="1:15" ht="17.25" customHeight="1" x14ac:dyDescent="0.25">
      <c r="A135" s="22">
        <f t="shared" si="16"/>
        <v>111</v>
      </c>
      <c r="B135" s="16" t="s">
        <v>360</v>
      </c>
      <c r="C135" s="23" t="s">
        <v>141</v>
      </c>
      <c r="D135" s="24">
        <v>288.39999999999998</v>
      </c>
      <c r="E135" s="25">
        <f t="shared" si="11"/>
        <v>331.86187999999999</v>
      </c>
      <c r="F135" s="25">
        <f t="shared" si="12"/>
        <v>331.86187999999999</v>
      </c>
      <c r="G135" s="20">
        <v>15.2</v>
      </c>
      <c r="H135" s="20">
        <v>15.2</v>
      </c>
      <c r="I135" s="19">
        <f t="shared" si="17"/>
        <v>4383.6799999999994</v>
      </c>
      <c r="J135" s="19">
        <v>829.76</v>
      </c>
      <c r="K135" s="19"/>
      <c r="L135" s="19"/>
      <c r="M135" s="19">
        <f t="shared" si="13"/>
        <v>5213.4399999999996</v>
      </c>
      <c r="N135" s="26" t="s">
        <v>210</v>
      </c>
      <c r="O135" s="26" t="s">
        <v>215</v>
      </c>
    </row>
    <row r="136" spans="1:15" ht="17.25" customHeight="1" x14ac:dyDescent="0.25">
      <c r="A136" s="22">
        <f t="shared" si="16"/>
        <v>112</v>
      </c>
      <c r="B136" s="16" t="s">
        <v>361</v>
      </c>
      <c r="C136" s="23" t="s">
        <v>142</v>
      </c>
      <c r="D136" s="24">
        <v>288.39999999999998</v>
      </c>
      <c r="E136" s="25">
        <f t="shared" si="11"/>
        <v>331.86187999999999</v>
      </c>
      <c r="F136" s="25">
        <f t="shared" si="12"/>
        <v>331.86187999999999</v>
      </c>
      <c r="G136" s="20">
        <v>15.2</v>
      </c>
      <c r="H136" s="20">
        <v>15.2</v>
      </c>
      <c r="I136" s="19">
        <f t="shared" si="17"/>
        <v>4383.6799999999994</v>
      </c>
      <c r="J136" s="19">
        <v>1244.6400000000001</v>
      </c>
      <c r="K136" s="19"/>
      <c r="L136" s="19"/>
      <c r="M136" s="19">
        <f t="shared" si="13"/>
        <v>5628.32</v>
      </c>
      <c r="N136" s="26" t="s">
        <v>210</v>
      </c>
      <c r="O136" s="26" t="s">
        <v>215</v>
      </c>
    </row>
    <row r="137" spans="1:15" ht="17.25" customHeight="1" x14ac:dyDescent="0.25">
      <c r="A137" s="22">
        <f t="shared" si="16"/>
        <v>113</v>
      </c>
      <c r="B137" s="16" t="s">
        <v>362</v>
      </c>
      <c r="C137" s="23" t="s">
        <v>143</v>
      </c>
      <c r="D137" s="24">
        <v>269.94</v>
      </c>
      <c r="E137" s="25">
        <f t="shared" si="11"/>
        <v>310.619958</v>
      </c>
      <c r="F137" s="25">
        <f t="shared" si="12"/>
        <v>310.619958</v>
      </c>
      <c r="G137" s="20">
        <v>15.2</v>
      </c>
      <c r="H137" s="20">
        <v>15.2</v>
      </c>
      <c r="I137" s="19">
        <f t="shared" si="17"/>
        <v>4103.0879999999997</v>
      </c>
      <c r="J137" s="19"/>
      <c r="K137" s="19"/>
      <c r="L137" s="19"/>
      <c r="M137" s="19">
        <f t="shared" si="13"/>
        <v>4103.0879999999997</v>
      </c>
      <c r="N137" s="26" t="s">
        <v>217</v>
      </c>
      <c r="O137" s="26" t="s">
        <v>215</v>
      </c>
    </row>
    <row r="138" spans="1:15" ht="17.25" customHeight="1" x14ac:dyDescent="0.25">
      <c r="A138" s="22"/>
      <c r="B138" s="16"/>
      <c r="C138" s="38" t="s">
        <v>144</v>
      </c>
      <c r="D138" s="24"/>
      <c r="E138" s="25"/>
      <c r="F138" s="25"/>
      <c r="G138" s="20"/>
      <c r="H138" s="20"/>
      <c r="I138" s="19"/>
      <c r="J138" s="19"/>
      <c r="K138" s="19"/>
      <c r="L138" s="19"/>
      <c r="M138" s="19"/>
      <c r="N138" s="26"/>
      <c r="O138" s="46"/>
    </row>
    <row r="139" spans="1:15" ht="17.25" customHeight="1" x14ac:dyDescent="0.25">
      <c r="A139" s="22">
        <f>A137+1</f>
        <v>114</v>
      </c>
      <c r="B139" s="16" t="s">
        <v>363</v>
      </c>
      <c r="C139" s="23" t="s">
        <v>145</v>
      </c>
      <c r="D139" s="24">
        <v>422.3</v>
      </c>
      <c r="E139" s="25">
        <f t="shared" ref="E139:E164" si="18">D139*1.1507</f>
        <v>485.94061000000005</v>
      </c>
      <c r="F139" s="25">
        <f t="shared" ref="F139:F164" si="19">E139</f>
        <v>485.94061000000005</v>
      </c>
      <c r="G139" s="20">
        <v>15.2</v>
      </c>
      <c r="H139" s="20">
        <v>15.2</v>
      </c>
      <c r="I139" s="19">
        <f t="shared" ref="I139:I148" si="20">D139*H139</f>
        <v>6418.96</v>
      </c>
      <c r="J139" s="19">
        <v>829.76</v>
      </c>
      <c r="K139" s="19"/>
      <c r="L139" s="19"/>
      <c r="M139" s="19">
        <f t="shared" ref="M139:M164" si="21">SUM(I139+J139+K139+L139)</f>
        <v>7248.72</v>
      </c>
      <c r="N139" s="26" t="s">
        <v>194</v>
      </c>
      <c r="O139" s="46" t="s">
        <v>220</v>
      </c>
    </row>
    <row r="140" spans="1:15" ht="17.25" customHeight="1" x14ac:dyDescent="0.25">
      <c r="A140" s="22">
        <f t="shared" si="16"/>
        <v>115</v>
      </c>
      <c r="B140" s="16" t="s">
        <v>364</v>
      </c>
      <c r="C140" s="23" t="s">
        <v>146</v>
      </c>
      <c r="D140" s="24">
        <v>340.19</v>
      </c>
      <c r="E140" s="25">
        <f t="shared" si="18"/>
        <v>391.45663300000001</v>
      </c>
      <c r="F140" s="25">
        <f t="shared" si="19"/>
        <v>391.45663300000001</v>
      </c>
      <c r="G140" s="20">
        <v>15.2</v>
      </c>
      <c r="H140" s="20">
        <v>15.2</v>
      </c>
      <c r="I140" s="19">
        <f t="shared" si="20"/>
        <v>5170.8879999999999</v>
      </c>
      <c r="J140" s="19">
        <v>1037.2</v>
      </c>
      <c r="K140" s="19"/>
      <c r="L140" s="19"/>
      <c r="M140" s="19">
        <f t="shared" si="21"/>
        <v>6208.0879999999997</v>
      </c>
      <c r="N140" s="26" t="s">
        <v>211</v>
      </c>
      <c r="O140" s="46" t="s">
        <v>220</v>
      </c>
    </row>
    <row r="141" spans="1:15" ht="17.25" customHeight="1" x14ac:dyDescent="0.25">
      <c r="A141" s="22">
        <f t="shared" si="16"/>
        <v>116</v>
      </c>
      <c r="B141" s="22" t="s">
        <v>365</v>
      </c>
      <c r="C141" s="29" t="s">
        <v>147</v>
      </c>
      <c r="D141" s="24">
        <v>269.8</v>
      </c>
      <c r="E141" s="25">
        <f t="shared" si="18"/>
        <v>310.45886000000002</v>
      </c>
      <c r="F141" s="25">
        <f t="shared" si="19"/>
        <v>310.45886000000002</v>
      </c>
      <c r="G141" s="20">
        <v>15.2</v>
      </c>
      <c r="H141" s="20">
        <v>15.2</v>
      </c>
      <c r="I141" s="19">
        <f t="shared" si="20"/>
        <v>4100.96</v>
      </c>
      <c r="J141" s="19"/>
      <c r="K141" s="19"/>
      <c r="L141" s="19"/>
      <c r="M141" s="19">
        <f t="shared" si="21"/>
        <v>4100.96</v>
      </c>
      <c r="N141" s="26" t="s">
        <v>208</v>
      </c>
      <c r="O141" s="46" t="s">
        <v>220</v>
      </c>
    </row>
    <row r="142" spans="1:15" ht="17.25" customHeight="1" x14ac:dyDescent="0.25">
      <c r="A142" s="22">
        <f t="shared" si="16"/>
        <v>117</v>
      </c>
      <c r="B142" s="16" t="s">
        <v>366</v>
      </c>
      <c r="C142" s="23" t="s">
        <v>148</v>
      </c>
      <c r="D142" s="24">
        <v>358.99</v>
      </c>
      <c r="E142" s="25">
        <f t="shared" si="18"/>
        <v>413.08979300000004</v>
      </c>
      <c r="F142" s="25">
        <f t="shared" si="19"/>
        <v>413.08979300000004</v>
      </c>
      <c r="G142" s="20">
        <v>15.2</v>
      </c>
      <c r="H142" s="20">
        <v>15.2</v>
      </c>
      <c r="I142" s="19">
        <f t="shared" si="20"/>
        <v>5456.6480000000001</v>
      </c>
      <c r="J142" s="19">
        <v>1244.6400000000001</v>
      </c>
      <c r="K142" s="19"/>
      <c r="L142" s="19"/>
      <c r="M142" s="19">
        <f t="shared" si="21"/>
        <v>6701.2880000000005</v>
      </c>
      <c r="N142" s="26" t="s">
        <v>221</v>
      </c>
      <c r="O142" s="46" t="s">
        <v>220</v>
      </c>
    </row>
    <row r="143" spans="1:15" ht="17.25" customHeight="1" x14ac:dyDescent="0.25">
      <c r="A143" s="22">
        <f t="shared" si="16"/>
        <v>118</v>
      </c>
      <c r="B143" s="16" t="s">
        <v>367</v>
      </c>
      <c r="C143" s="23" t="s">
        <v>149</v>
      </c>
      <c r="D143" s="24">
        <v>358.99</v>
      </c>
      <c r="E143" s="25">
        <f t="shared" si="18"/>
        <v>413.08979300000004</v>
      </c>
      <c r="F143" s="25">
        <f t="shared" si="19"/>
        <v>413.08979300000004</v>
      </c>
      <c r="G143" s="20">
        <v>15.2</v>
      </c>
      <c r="H143" s="20">
        <v>15.2</v>
      </c>
      <c r="I143" s="19">
        <f t="shared" si="20"/>
        <v>5456.6480000000001</v>
      </c>
      <c r="J143" s="19">
        <v>829.76</v>
      </c>
      <c r="K143" s="19"/>
      <c r="L143" s="19"/>
      <c r="M143" s="19">
        <f t="shared" si="21"/>
        <v>6286.4080000000004</v>
      </c>
      <c r="N143" s="26" t="s">
        <v>221</v>
      </c>
      <c r="O143" s="46" t="s">
        <v>220</v>
      </c>
    </row>
    <row r="144" spans="1:15" ht="17.25" customHeight="1" x14ac:dyDescent="0.25">
      <c r="A144" s="22">
        <f t="shared" si="16"/>
        <v>119</v>
      </c>
      <c r="B144" s="22" t="s">
        <v>368</v>
      </c>
      <c r="C144" s="29" t="s">
        <v>150</v>
      </c>
      <c r="D144" s="24">
        <v>358.99</v>
      </c>
      <c r="E144" s="25">
        <f t="shared" si="18"/>
        <v>413.08979300000004</v>
      </c>
      <c r="F144" s="25">
        <f t="shared" si="19"/>
        <v>413.08979300000004</v>
      </c>
      <c r="G144" s="37">
        <v>15.2</v>
      </c>
      <c r="H144" s="20">
        <v>15.2</v>
      </c>
      <c r="I144" s="19">
        <f t="shared" si="20"/>
        <v>5456.6480000000001</v>
      </c>
      <c r="J144" s="19">
        <v>622.32000000000005</v>
      </c>
      <c r="K144" s="19"/>
      <c r="L144" s="19"/>
      <c r="M144" s="19">
        <f t="shared" si="21"/>
        <v>6078.9679999999998</v>
      </c>
      <c r="N144" s="26" t="s">
        <v>221</v>
      </c>
      <c r="O144" s="46" t="s">
        <v>220</v>
      </c>
    </row>
    <row r="145" spans="1:15" ht="17.25" customHeight="1" x14ac:dyDescent="0.25">
      <c r="A145" s="22">
        <f t="shared" si="16"/>
        <v>120</v>
      </c>
      <c r="B145" s="22" t="s">
        <v>369</v>
      </c>
      <c r="C145" s="29" t="s">
        <v>151</v>
      </c>
      <c r="D145" s="24">
        <v>323.43</v>
      </c>
      <c r="E145" s="25">
        <f t="shared" si="18"/>
        <v>372.17090100000001</v>
      </c>
      <c r="F145" s="25">
        <f t="shared" si="19"/>
        <v>372.17090100000001</v>
      </c>
      <c r="G145" s="37">
        <v>15.2</v>
      </c>
      <c r="H145" s="20">
        <v>15.2</v>
      </c>
      <c r="I145" s="19">
        <f t="shared" si="20"/>
        <v>4916.1359999999995</v>
      </c>
      <c r="J145" s="19"/>
      <c r="K145" s="19"/>
      <c r="L145" s="19"/>
      <c r="M145" s="19">
        <f t="shared" si="21"/>
        <v>4916.1359999999995</v>
      </c>
      <c r="N145" s="26" t="s">
        <v>221</v>
      </c>
      <c r="O145" s="46" t="s">
        <v>220</v>
      </c>
    </row>
    <row r="146" spans="1:15" ht="17.25" customHeight="1" x14ac:dyDescent="0.25">
      <c r="A146" s="22">
        <f t="shared" si="16"/>
        <v>121</v>
      </c>
      <c r="B146" s="16" t="s">
        <v>370</v>
      </c>
      <c r="C146" s="23" t="s">
        <v>152</v>
      </c>
      <c r="D146" s="24">
        <v>280.63</v>
      </c>
      <c r="E146" s="25">
        <f t="shared" si="18"/>
        <v>322.92094100000003</v>
      </c>
      <c r="F146" s="25">
        <f t="shared" si="19"/>
        <v>322.92094100000003</v>
      </c>
      <c r="G146" s="20">
        <v>15.2</v>
      </c>
      <c r="H146" s="20">
        <v>15.2</v>
      </c>
      <c r="I146" s="19">
        <f t="shared" si="20"/>
        <v>4265.576</v>
      </c>
      <c r="J146" s="19">
        <v>1244.6400000000001</v>
      </c>
      <c r="K146" s="19"/>
      <c r="L146" s="19"/>
      <c r="M146" s="19">
        <f t="shared" si="21"/>
        <v>5510.2160000000003</v>
      </c>
      <c r="N146" s="26" t="s">
        <v>210</v>
      </c>
      <c r="O146" s="46" t="s">
        <v>220</v>
      </c>
    </row>
    <row r="147" spans="1:15" ht="17.25" customHeight="1" x14ac:dyDescent="0.25">
      <c r="A147" s="22">
        <f t="shared" si="16"/>
        <v>122</v>
      </c>
      <c r="B147" s="16" t="s">
        <v>371</v>
      </c>
      <c r="C147" s="29" t="s">
        <v>153</v>
      </c>
      <c r="D147" s="24">
        <v>280.63</v>
      </c>
      <c r="E147" s="25">
        <f t="shared" si="18"/>
        <v>322.92094100000003</v>
      </c>
      <c r="F147" s="25">
        <f t="shared" si="19"/>
        <v>322.92094100000003</v>
      </c>
      <c r="G147" s="20">
        <v>15.2</v>
      </c>
      <c r="H147" s="20">
        <v>15.2</v>
      </c>
      <c r="I147" s="19">
        <f t="shared" si="20"/>
        <v>4265.576</v>
      </c>
      <c r="J147" s="19">
        <v>829.76</v>
      </c>
      <c r="K147" s="33"/>
      <c r="L147" s="33"/>
      <c r="M147" s="19">
        <f t="shared" si="21"/>
        <v>5095.3360000000002</v>
      </c>
      <c r="N147" s="26" t="s">
        <v>210</v>
      </c>
      <c r="O147" s="46" t="s">
        <v>220</v>
      </c>
    </row>
    <row r="148" spans="1:15" ht="17.25" customHeight="1" x14ac:dyDescent="0.25">
      <c r="A148" s="22">
        <f>A147+1</f>
        <v>123</v>
      </c>
      <c r="B148" s="16" t="s">
        <v>372</v>
      </c>
      <c r="C148" s="29" t="s">
        <v>155</v>
      </c>
      <c r="D148" s="24">
        <v>323.5</v>
      </c>
      <c r="E148" s="25">
        <f t="shared" si="18"/>
        <v>372.25145000000003</v>
      </c>
      <c r="F148" s="25">
        <f t="shared" si="19"/>
        <v>372.25145000000003</v>
      </c>
      <c r="G148" s="20">
        <v>15.2</v>
      </c>
      <c r="H148" s="20">
        <v>15.2</v>
      </c>
      <c r="I148" s="19">
        <f t="shared" si="20"/>
        <v>4917.2</v>
      </c>
      <c r="J148" s="19"/>
      <c r="K148" s="33"/>
      <c r="L148" s="33"/>
      <c r="M148" s="19">
        <f t="shared" si="21"/>
        <v>4917.2</v>
      </c>
      <c r="N148" s="26" t="s">
        <v>221</v>
      </c>
      <c r="O148" s="26" t="s">
        <v>220</v>
      </c>
    </row>
    <row r="149" spans="1:15" ht="17.25" customHeight="1" x14ac:dyDescent="0.25">
      <c r="A149" s="22"/>
      <c r="B149" s="16"/>
      <c r="C149" s="17" t="s">
        <v>156</v>
      </c>
      <c r="D149" s="24"/>
      <c r="E149" s="25"/>
      <c r="F149" s="25"/>
      <c r="G149" s="20"/>
      <c r="H149" s="20"/>
      <c r="I149" s="19"/>
      <c r="J149" s="19"/>
      <c r="K149" s="19"/>
      <c r="L149" s="19"/>
      <c r="M149" s="19"/>
      <c r="N149" s="26"/>
      <c r="O149" s="26"/>
    </row>
    <row r="150" spans="1:15" ht="17.25" customHeight="1" x14ac:dyDescent="0.25">
      <c r="A150" s="22">
        <f>A148+1</f>
        <v>124</v>
      </c>
      <c r="B150" s="16" t="s">
        <v>373</v>
      </c>
      <c r="C150" s="30" t="s">
        <v>157</v>
      </c>
      <c r="D150" s="24">
        <v>428.48</v>
      </c>
      <c r="E150" s="25">
        <f t="shared" si="18"/>
        <v>493.05193600000007</v>
      </c>
      <c r="F150" s="25">
        <f t="shared" si="19"/>
        <v>493.05193600000007</v>
      </c>
      <c r="G150" s="22">
        <v>15.2</v>
      </c>
      <c r="H150" s="20">
        <v>15.2</v>
      </c>
      <c r="I150" s="19">
        <f>D150*H150</f>
        <v>6512.8959999999997</v>
      </c>
      <c r="J150" s="19"/>
      <c r="K150" s="19"/>
      <c r="L150" s="19"/>
      <c r="M150" s="19">
        <f t="shared" si="21"/>
        <v>6512.8959999999997</v>
      </c>
      <c r="N150" s="26" t="s">
        <v>195</v>
      </c>
      <c r="O150" s="46" t="s">
        <v>156</v>
      </c>
    </row>
    <row r="151" spans="1:15" ht="17.25" customHeight="1" x14ac:dyDescent="0.25">
      <c r="A151" s="22">
        <f>A150+1</f>
        <v>125</v>
      </c>
      <c r="B151" s="16" t="s">
        <v>374</v>
      </c>
      <c r="C151" s="23" t="s">
        <v>158</v>
      </c>
      <c r="D151" s="24">
        <v>422.3</v>
      </c>
      <c r="E151" s="25">
        <f t="shared" si="18"/>
        <v>485.94061000000005</v>
      </c>
      <c r="F151" s="25">
        <f t="shared" si="19"/>
        <v>485.94061000000005</v>
      </c>
      <c r="G151" s="20">
        <v>15.2</v>
      </c>
      <c r="H151" s="20">
        <v>15.2</v>
      </c>
      <c r="I151" s="19">
        <f>D151*H151</f>
        <v>6418.96</v>
      </c>
      <c r="J151" s="19"/>
      <c r="K151" s="19"/>
      <c r="L151" s="19"/>
      <c r="M151" s="19">
        <f t="shared" si="21"/>
        <v>6418.96</v>
      </c>
      <c r="N151" s="47" t="s">
        <v>194</v>
      </c>
      <c r="O151" s="46" t="s">
        <v>225</v>
      </c>
    </row>
    <row r="152" spans="1:15" ht="29.25" customHeight="1" x14ac:dyDescent="0.25">
      <c r="A152" s="22">
        <f>A151+1</f>
        <v>126</v>
      </c>
      <c r="B152" s="16" t="s">
        <v>375</v>
      </c>
      <c r="C152" s="23" t="s">
        <v>159</v>
      </c>
      <c r="D152" s="24">
        <v>428.48</v>
      </c>
      <c r="E152" s="25">
        <f t="shared" si="18"/>
        <v>493.05193600000007</v>
      </c>
      <c r="F152" s="25">
        <f t="shared" si="19"/>
        <v>493.05193600000007</v>
      </c>
      <c r="G152" s="20">
        <v>15.2</v>
      </c>
      <c r="H152" s="20">
        <v>15.2</v>
      </c>
      <c r="I152" s="19">
        <f>D152*H152</f>
        <v>6512.8959999999997</v>
      </c>
      <c r="J152" s="19">
        <v>1244.6400000000001</v>
      </c>
      <c r="K152" s="19"/>
      <c r="L152" s="19"/>
      <c r="M152" s="19">
        <f t="shared" si="21"/>
        <v>7757.5360000000001</v>
      </c>
      <c r="N152" s="47" t="s">
        <v>192</v>
      </c>
      <c r="O152" s="46" t="s">
        <v>156</v>
      </c>
    </row>
    <row r="153" spans="1:15" ht="17.25" customHeight="1" x14ac:dyDescent="0.25">
      <c r="A153" s="22">
        <f>A152+1</f>
        <v>127</v>
      </c>
      <c r="B153" s="16" t="s">
        <v>376</v>
      </c>
      <c r="C153" s="23" t="s">
        <v>160</v>
      </c>
      <c r="D153" s="24">
        <v>428.55</v>
      </c>
      <c r="E153" s="25">
        <f t="shared" si="18"/>
        <v>493.13248500000003</v>
      </c>
      <c r="F153" s="25">
        <f t="shared" si="19"/>
        <v>493.13248500000003</v>
      </c>
      <c r="G153" s="20">
        <v>15.2</v>
      </c>
      <c r="H153" s="20">
        <v>15.2</v>
      </c>
      <c r="I153" s="19">
        <f>D153*H153</f>
        <v>6513.96</v>
      </c>
      <c r="J153" s="19">
        <v>1037.2</v>
      </c>
      <c r="K153" s="32"/>
      <c r="L153" s="32"/>
      <c r="M153" s="19">
        <f t="shared" si="21"/>
        <v>7551.16</v>
      </c>
      <c r="N153" s="26" t="s">
        <v>227</v>
      </c>
      <c r="O153" s="26" t="s">
        <v>156</v>
      </c>
    </row>
    <row r="154" spans="1:15" ht="17.25" customHeight="1" x14ac:dyDescent="0.25">
      <c r="A154" s="22"/>
      <c r="B154" s="22"/>
      <c r="C154" s="17" t="s">
        <v>161</v>
      </c>
      <c r="D154" s="24"/>
      <c r="E154" s="25"/>
      <c r="F154" s="25"/>
      <c r="G154" s="20"/>
      <c r="H154" s="20"/>
      <c r="I154" s="19"/>
      <c r="J154" s="19"/>
      <c r="K154" s="19"/>
      <c r="L154" s="19"/>
      <c r="M154" s="19"/>
      <c r="N154" s="26"/>
      <c r="O154" s="26"/>
    </row>
    <row r="155" spans="1:15" ht="17.25" customHeight="1" x14ac:dyDescent="0.25">
      <c r="A155" s="22">
        <f>A153+1</f>
        <v>128</v>
      </c>
      <c r="B155" s="16" t="s">
        <v>377</v>
      </c>
      <c r="C155" s="23" t="s">
        <v>162</v>
      </c>
      <c r="D155" s="24">
        <v>411.21</v>
      </c>
      <c r="E155" s="25">
        <f t="shared" si="18"/>
        <v>473.17934700000001</v>
      </c>
      <c r="F155" s="25">
        <f t="shared" si="19"/>
        <v>473.17934700000001</v>
      </c>
      <c r="G155" s="20">
        <v>15.2</v>
      </c>
      <c r="H155" s="20">
        <v>15.2</v>
      </c>
      <c r="I155" s="19">
        <f>D155*H155</f>
        <v>6250.3919999999998</v>
      </c>
      <c r="J155" s="19">
        <v>1037.2</v>
      </c>
      <c r="K155" s="19"/>
      <c r="L155" s="19"/>
      <c r="M155" s="19">
        <f t="shared" si="21"/>
        <v>7287.5919999999996</v>
      </c>
      <c r="N155" s="26" t="s">
        <v>192</v>
      </c>
      <c r="O155" s="26" t="s">
        <v>161</v>
      </c>
    </row>
    <row r="156" spans="1:15" ht="17.25" customHeight="1" x14ac:dyDescent="0.25">
      <c r="A156" s="22">
        <f>A155+1</f>
        <v>129</v>
      </c>
      <c r="B156" s="16" t="s">
        <v>378</v>
      </c>
      <c r="C156" s="23" t="s">
        <v>163</v>
      </c>
      <c r="D156" s="24">
        <v>281.89999999999998</v>
      </c>
      <c r="E156" s="25">
        <f t="shared" si="18"/>
        <v>324.38232999999997</v>
      </c>
      <c r="F156" s="25">
        <f t="shared" si="19"/>
        <v>324.38232999999997</v>
      </c>
      <c r="G156" s="20">
        <v>15.2</v>
      </c>
      <c r="H156" s="20">
        <v>15.2</v>
      </c>
      <c r="I156" s="19">
        <f>D156*H156</f>
        <v>4284.8799999999992</v>
      </c>
      <c r="J156" s="19">
        <v>622.32000000000005</v>
      </c>
      <c r="K156" s="19"/>
      <c r="L156" s="19"/>
      <c r="M156" s="19">
        <f t="shared" si="21"/>
        <v>4907.1999999999989</v>
      </c>
      <c r="N156" s="26" t="s">
        <v>213</v>
      </c>
      <c r="O156" s="26" t="s">
        <v>215</v>
      </c>
    </row>
    <row r="157" spans="1:15" ht="17.25" customHeight="1" x14ac:dyDescent="0.25">
      <c r="A157" s="22">
        <f>A156+1</f>
        <v>130</v>
      </c>
      <c r="B157" s="22" t="s">
        <v>379</v>
      </c>
      <c r="C157" s="29" t="s">
        <v>164</v>
      </c>
      <c r="D157" s="24">
        <v>213.66</v>
      </c>
      <c r="E157" s="25">
        <f t="shared" si="18"/>
        <v>245.85856200000001</v>
      </c>
      <c r="F157" s="25">
        <f t="shared" si="19"/>
        <v>245.85856200000001</v>
      </c>
      <c r="G157" s="20">
        <v>15.2</v>
      </c>
      <c r="H157" s="20">
        <v>15.2</v>
      </c>
      <c r="I157" s="19">
        <f>D157*H157</f>
        <v>3247.6319999999996</v>
      </c>
      <c r="J157" s="19">
        <v>622.32000000000005</v>
      </c>
      <c r="K157" s="19"/>
      <c r="L157" s="19"/>
      <c r="M157" s="19">
        <f t="shared" si="21"/>
        <v>3869.9519999999998</v>
      </c>
      <c r="N157" s="26" t="s">
        <v>210</v>
      </c>
      <c r="O157" s="26" t="s">
        <v>90</v>
      </c>
    </row>
    <row r="158" spans="1:15" ht="17.25" customHeight="1" x14ac:dyDescent="0.25">
      <c r="A158" s="22"/>
      <c r="B158" s="22"/>
      <c r="C158" s="34" t="s">
        <v>165</v>
      </c>
      <c r="D158" s="24"/>
      <c r="E158" s="25"/>
      <c r="F158" s="25"/>
      <c r="G158" s="20"/>
      <c r="H158" s="20"/>
      <c r="I158" s="19"/>
      <c r="J158" s="19"/>
      <c r="K158" s="19"/>
      <c r="L158" s="19"/>
      <c r="M158" s="19"/>
      <c r="N158" s="26"/>
      <c r="O158" s="26"/>
    </row>
    <row r="159" spans="1:15" ht="17.25" customHeight="1" x14ac:dyDescent="0.25">
      <c r="A159" s="22">
        <f>A157+1</f>
        <v>131</v>
      </c>
      <c r="B159" s="22" t="s">
        <v>380</v>
      </c>
      <c r="C159" s="29" t="s">
        <v>166</v>
      </c>
      <c r="D159" s="24">
        <v>399.64</v>
      </c>
      <c r="E159" s="25">
        <f t="shared" si="18"/>
        <v>459.865748</v>
      </c>
      <c r="F159" s="25">
        <f t="shared" si="19"/>
        <v>459.865748</v>
      </c>
      <c r="G159" s="20">
        <v>15.2</v>
      </c>
      <c r="H159" s="20">
        <v>15.2</v>
      </c>
      <c r="I159" s="19">
        <f>D159*H159</f>
        <v>6074.5279999999993</v>
      </c>
      <c r="J159" s="19"/>
      <c r="K159" s="19"/>
      <c r="L159" s="19"/>
      <c r="M159" s="19">
        <f t="shared" si="21"/>
        <v>6074.5279999999993</v>
      </c>
      <c r="N159" s="26" t="s">
        <v>165</v>
      </c>
      <c r="O159" s="26" t="s">
        <v>15</v>
      </c>
    </row>
    <row r="160" spans="1:15" ht="17.25" customHeight="1" x14ac:dyDescent="0.25">
      <c r="A160" s="22"/>
      <c r="B160" s="22"/>
      <c r="C160" s="34" t="s">
        <v>167</v>
      </c>
      <c r="D160" s="24"/>
      <c r="E160" s="25"/>
      <c r="F160" s="25"/>
      <c r="G160" s="20"/>
      <c r="H160" s="20"/>
      <c r="I160" s="19"/>
      <c r="J160" s="19"/>
      <c r="K160" s="19"/>
      <c r="L160" s="19"/>
      <c r="M160" s="19"/>
      <c r="N160" s="26"/>
      <c r="O160" s="26"/>
    </row>
    <row r="161" spans="1:15" ht="17.25" customHeight="1" x14ac:dyDescent="0.25">
      <c r="A161" s="22">
        <f>A159+1</f>
        <v>132</v>
      </c>
      <c r="B161" s="22"/>
      <c r="C161" s="29" t="s">
        <v>168</v>
      </c>
      <c r="D161" s="24">
        <v>399.64</v>
      </c>
      <c r="E161" s="25">
        <f t="shared" si="18"/>
        <v>459.865748</v>
      </c>
      <c r="F161" s="25">
        <f t="shared" si="19"/>
        <v>459.865748</v>
      </c>
      <c r="G161" s="20">
        <v>15.2</v>
      </c>
      <c r="H161" s="20">
        <v>15.2</v>
      </c>
      <c r="I161" s="19">
        <f>D161*H161</f>
        <v>6074.5279999999993</v>
      </c>
      <c r="J161" s="19"/>
      <c r="K161" s="19"/>
      <c r="L161" s="19"/>
      <c r="M161" s="19">
        <f t="shared" si="21"/>
        <v>6074.5279999999993</v>
      </c>
      <c r="N161" s="26" t="s">
        <v>167</v>
      </c>
      <c r="O161" s="26" t="s">
        <v>15</v>
      </c>
    </row>
    <row r="162" spans="1:15" ht="17.25" customHeight="1" x14ac:dyDescent="0.3">
      <c r="A162" s="39"/>
      <c r="B162" s="22"/>
      <c r="C162" s="40" t="s">
        <v>381</v>
      </c>
      <c r="D162" s="24"/>
      <c r="E162" s="25"/>
      <c r="F162" s="25"/>
      <c r="G162" s="20"/>
      <c r="H162" s="20"/>
      <c r="I162" s="19"/>
      <c r="J162" s="19"/>
      <c r="K162" s="19"/>
      <c r="L162" s="19"/>
      <c r="M162" s="19"/>
      <c r="N162" s="26"/>
      <c r="O162" s="26"/>
    </row>
    <row r="163" spans="1:15" ht="17.25" customHeight="1" x14ac:dyDescent="0.3">
      <c r="A163" s="39">
        <f>A161+1</f>
        <v>133</v>
      </c>
      <c r="B163" s="22" t="s">
        <v>382</v>
      </c>
      <c r="C163" s="1" t="s">
        <v>170</v>
      </c>
      <c r="D163" s="24">
        <v>422.3</v>
      </c>
      <c r="E163" s="25">
        <f t="shared" si="18"/>
        <v>485.94061000000005</v>
      </c>
      <c r="F163" s="25">
        <f t="shared" si="19"/>
        <v>485.94061000000005</v>
      </c>
      <c r="G163" s="20">
        <v>15.2</v>
      </c>
      <c r="H163" s="20">
        <v>15.2</v>
      </c>
      <c r="I163" s="19">
        <f>D163*H163</f>
        <v>6418.96</v>
      </c>
      <c r="J163" s="19"/>
      <c r="K163" s="19"/>
      <c r="L163" s="19"/>
      <c r="M163" s="19">
        <f t="shared" si="21"/>
        <v>6418.96</v>
      </c>
      <c r="N163" s="3" t="s">
        <v>169</v>
      </c>
      <c r="O163" s="3" t="s">
        <v>399</v>
      </c>
    </row>
    <row r="164" spans="1:15" ht="17.25" customHeight="1" x14ac:dyDescent="0.3">
      <c r="A164" s="39">
        <f>A163+1</f>
        <v>134</v>
      </c>
      <c r="B164" s="22" t="s">
        <v>383</v>
      </c>
      <c r="C164" s="1" t="s">
        <v>384</v>
      </c>
      <c r="D164" s="24">
        <v>378.29</v>
      </c>
      <c r="E164" s="25">
        <f t="shared" si="18"/>
        <v>435.29830300000003</v>
      </c>
      <c r="F164" s="25">
        <f t="shared" si="19"/>
        <v>435.29830300000003</v>
      </c>
      <c r="G164" s="20">
        <v>15.2</v>
      </c>
      <c r="H164" s="20">
        <v>0</v>
      </c>
      <c r="I164" s="19">
        <f>D164*H164</f>
        <v>0</v>
      </c>
      <c r="J164" s="19"/>
      <c r="K164" s="19"/>
      <c r="L164" s="19"/>
      <c r="M164" s="19">
        <f t="shared" si="21"/>
        <v>0</v>
      </c>
      <c r="N164" s="3" t="s">
        <v>400</v>
      </c>
      <c r="O164" s="3" t="s">
        <v>401</v>
      </c>
    </row>
    <row r="165" spans="1:15" ht="17.25" customHeight="1" x14ac:dyDescent="0.25">
      <c r="A165" s="16"/>
      <c r="C165" s="1"/>
      <c r="D165" s="33"/>
      <c r="E165" s="25"/>
      <c r="F165" s="25"/>
      <c r="G165" s="37"/>
      <c r="H165" s="37"/>
      <c r="I165" s="57">
        <f t="shared" ref="I165:M165" si="22">SUM(I9:I164)</f>
        <v>681460.78400000045</v>
      </c>
      <c r="J165" s="57">
        <f t="shared" si="22"/>
        <v>94592.63999999997</v>
      </c>
      <c r="K165" s="57">
        <f t="shared" si="22"/>
        <v>353.07000000000005</v>
      </c>
      <c r="L165" s="57">
        <f t="shared" si="22"/>
        <v>260.58999999999997</v>
      </c>
      <c r="M165" s="57">
        <f t="shared" si="22"/>
        <v>776667.08399999945</v>
      </c>
    </row>
    <row r="166" spans="1:15" ht="27.95" customHeight="1" x14ac:dyDescent="0.25">
      <c r="A166" s="16"/>
      <c r="C166" s="1"/>
      <c r="D166" s="33"/>
      <c r="E166" s="25"/>
      <c r="F166" s="25"/>
      <c r="G166" s="37"/>
      <c r="H166" s="37"/>
      <c r="I166" s="58"/>
      <c r="J166" s="58"/>
      <c r="K166" s="58"/>
      <c r="L166" s="58"/>
      <c r="M166" s="58"/>
    </row>
    <row r="167" spans="1:15" ht="27.95" customHeight="1" x14ac:dyDescent="0.25">
      <c r="A167" s="16"/>
      <c r="C167" s="1"/>
      <c r="D167" s="33"/>
      <c r="E167" s="25"/>
      <c r="F167" s="25"/>
      <c r="G167" s="37"/>
      <c r="H167" s="37"/>
      <c r="I167" s="58"/>
      <c r="J167" s="58"/>
      <c r="K167" s="58"/>
      <c r="L167" s="58"/>
      <c r="M167" s="58"/>
    </row>
    <row r="168" spans="1:15" ht="18" customHeight="1" x14ac:dyDescent="0.25">
      <c r="A168" s="22"/>
      <c r="B168" s="22" t="s">
        <v>0</v>
      </c>
      <c r="C168" s="23"/>
      <c r="D168" s="19"/>
      <c r="E168" s="59"/>
      <c r="F168" s="59"/>
      <c r="G168" s="60"/>
      <c r="H168" s="60"/>
      <c r="I168" s="44"/>
      <c r="J168" s="44"/>
      <c r="K168" s="44"/>
      <c r="L168" s="44"/>
      <c r="M168" s="44"/>
    </row>
    <row r="169" spans="1:15" ht="17.25" x14ac:dyDescent="0.25">
      <c r="A169" s="30"/>
      <c r="B169" s="62" t="s">
        <v>385</v>
      </c>
      <c r="C169" s="62" t="s">
        <v>386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62" t="s">
        <v>385</v>
      </c>
    </row>
    <row r="170" spans="1:15" ht="18" thickBot="1" x14ac:dyDescent="0.3">
      <c r="A170" s="30"/>
      <c r="B170" s="64">
        <v>3</v>
      </c>
      <c r="C170" s="64" t="s">
        <v>178</v>
      </c>
      <c r="D170" s="30"/>
      <c r="E170" s="30" t="s">
        <v>0</v>
      </c>
      <c r="F170" s="30"/>
      <c r="G170" s="30"/>
      <c r="H170" s="30"/>
      <c r="I170" s="30"/>
      <c r="J170" s="30"/>
      <c r="K170" s="30"/>
      <c r="L170" s="30"/>
      <c r="M170" s="64">
        <v>2</v>
      </c>
    </row>
    <row r="171" spans="1:15" ht="17.25" x14ac:dyDescent="0.25">
      <c r="A171" s="30"/>
      <c r="B171" s="64"/>
      <c r="C171" s="64"/>
      <c r="D171" s="30"/>
      <c r="E171" s="30"/>
      <c r="F171" s="66" t="s">
        <v>388</v>
      </c>
      <c r="G171" s="67">
        <v>2.4150000000000001E-2</v>
      </c>
      <c r="H171" s="30"/>
      <c r="I171" s="30"/>
      <c r="J171" s="30"/>
      <c r="K171" s="30"/>
      <c r="L171" s="30"/>
      <c r="M171" s="64">
        <v>4</v>
      </c>
    </row>
    <row r="172" spans="1:15" ht="18" thickBot="1" x14ac:dyDescent="0.35">
      <c r="A172" s="27" t="s">
        <v>0</v>
      </c>
      <c r="B172" s="41"/>
      <c r="C172" s="41"/>
      <c r="D172" s="27"/>
      <c r="E172" s="27"/>
      <c r="F172" s="68" t="s">
        <v>390</v>
      </c>
      <c r="G172" s="69">
        <v>435.3</v>
      </c>
      <c r="H172" s="27"/>
      <c r="I172" s="27"/>
      <c r="J172" s="27"/>
      <c r="K172" s="27"/>
      <c r="L172" s="27"/>
      <c r="M172" s="64">
        <v>8</v>
      </c>
    </row>
    <row r="173" spans="1:15" ht="16.5" thickTop="1" x14ac:dyDescent="0.25">
      <c r="B173" s="41"/>
      <c r="C173" s="41"/>
      <c r="F173" s="68"/>
      <c r="G173" s="70">
        <f>+G172*G171</f>
        <v>10.512495000000001</v>
      </c>
      <c r="M173" s="64">
        <v>10</v>
      </c>
    </row>
    <row r="174" spans="1:15" ht="16.5" thickBot="1" x14ac:dyDescent="0.3">
      <c r="B174" s="41"/>
      <c r="C174" s="41"/>
      <c r="F174" s="68" t="s">
        <v>393</v>
      </c>
      <c r="G174" s="71">
        <v>30.4</v>
      </c>
      <c r="M174" s="64">
        <v>12</v>
      </c>
    </row>
    <row r="175" spans="1:15" ht="16.5" thickTop="1" x14ac:dyDescent="0.25">
      <c r="B175" s="41"/>
      <c r="C175" s="41"/>
      <c r="F175" s="68"/>
      <c r="G175" s="70">
        <f>+G173*G174</f>
        <v>319.57984800000003</v>
      </c>
      <c r="M175" s="64">
        <v>14</v>
      </c>
    </row>
    <row r="176" spans="1:15" x14ac:dyDescent="0.25">
      <c r="B176" s="41"/>
      <c r="C176" s="41"/>
      <c r="F176" s="68"/>
      <c r="G176" s="72"/>
      <c r="M176" s="64">
        <v>32</v>
      </c>
    </row>
    <row r="177" spans="2:13" ht="16.5" thickBot="1" x14ac:dyDescent="0.3">
      <c r="B177" s="41"/>
      <c r="C177" s="41"/>
      <c r="F177" s="73" t="s">
        <v>394</v>
      </c>
      <c r="G177" s="74">
        <f>+G175/2</f>
        <v>159.78992400000001</v>
      </c>
      <c r="M177" s="64">
        <v>34</v>
      </c>
    </row>
    <row r="178" spans="2:13" x14ac:dyDescent="0.25">
      <c r="B178" s="41"/>
      <c r="C178" s="41"/>
      <c r="M178" s="41"/>
    </row>
    <row r="179" spans="2:13" x14ac:dyDescent="0.25">
      <c r="B179" s="41"/>
      <c r="C179" s="41"/>
      <c r="M179" s="41"/>
    </row>
    <row r="180" spans="2:13" x14ac:dyDescent="0.25">
      <c r="B180" s="41"/>
      <c r="C180" s="42"/>
      <c r="M180" s="41"/>
    </row>
    <row r="181" spans="2:13" x14ac:dyDescent="0.25">
      <c r="B181" s="41"/>
      <c r="C181" s="41"/>
      <c r="M181" s="41"/>
    </row>
    <row r="182" spans="2:13" x14ac:dyDescent="0.25">
      <c r="B182" s="41"/>
      <c r="C182" s="41"/>
      <c r="M182" s="41"/>
    </row>
    <row r="183" spans="2:13" x14ac:dyDescent="0.25">
      <c r="B183" s="41"/>
      <c r="C183" s="41"/>
      <c r="G183" s="1" t="s">
        <v>0</v>
      </c>
      <c r="M183" s="41"/>
    </row>
    <row r="184" spans="2:13" x14ac:dyDescent="0.25">
      <c r="B184" s="41"/>
      <c r="C184" s="41"/>
      <c r="M184" s="41"/>
    </row>
    <row r="185" spans="2:13" x14ac:dyDescent="0.25">
      <c r="B185" s="41"/>
      <c r="C185" s="41"/>
      <c r="M185" s="41"/>
    </row>
    <row r="186" spans="2:13" x14ac:dyDescent="0.25">
      <c r="B186" s="43"/>
      <c r="C186" s="43"/>
      <c r="M186" s="41"/>
    </row>
    <row r="187" spans="2:13" x14ac:dyDescent="0.25">
      <c r="M187" s="41"/>
    </row>
    <row r="188" spans="2:13" x14ac:dyDescent="0.25">
      <c r="M188" s="41"/>
    </row>
    <row r="189" spans="2:13" x14ac:dyDescent="0.25">
      <c r="M189" s="41"/>
    </row>
    <row r="190" spans="2:13" x14ac:dyDescent="0.25">
      <c r="E190" s="1" t="s">
        <v>0</v>
      </c>
      <c r="M190" s="41"/>
    </row>
    <row r="194" spans="5:9" x14ac:dyDescent="0.25">
      <c r="I194" s="1" t="s">
        <v>0</v>
      </c>
    </row>
    <row r="206" spans="5:9" x14ac:dyDescent="0.25">
      <c r="E206" s="1" t="s">
        <v>0</v>
      </c>
    </row>
    <row r="210" spans="3:3" x14ac:dyDescent="0.25">
      <c r="C210" s="2" t="s">
        <v>0</v>
      </c>
    </row>
  </sheetData>
  <mergeCells count="16">
    <mergeCell ref="N5:N7"/>
    <mergeCell ref="O5:O7"/>
    <mergeCell ref="M5:M7"/>
    <mergeCell ref="G5:G7"/>
    <mergeCell ref="H5:H7"/>
    <mergeCell ref="I5:I7"/>
    <mergeCell ref="J5:J6"/>
    <mergeCell ref="K5:K6"/>
    <mergeCell ref="L5:L6"/>
    <mergeCell ref="F5:F7"/>
    <mergeCell ref="D4:I4"/>
    <mergeCell ref="A5:A7"/>
    <mergeCell ref="B5:B7"/>
    <mergeCell ref="C5:C7"/>
    <mergeCell ref="D5:D7"/>
    <mergeCell ref="E5:E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opLeftCell="J141" workbookViewId="0">
      <selection activeCell="M7" sqref="M7:N164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1" width="14.85546875" style="1" customWidth="1"/>
    <col min="12" max="12" width="15.5703125" style="1" customWidth="1"/>
    <col min="13" max="13" width="26.140625" style="1" customWidth="1"/>
    <col min="14" max="14" width="38.28515625" style="1" customWidth="1"/>
    <col min="15" max="16384" width="12.7109375" style="1"/>
  </cols>
  <sheetData>
    <row r="1" spans="1:14" x14ac:dyDescent="0.25">
      <c r="B1" s="1" t="s">
        <v>0</v>
      </c>
      <c r="C1" s="2" t="s">
        <v>0</v>
      </c>
      <c r="E1" s="1" t="s">
        <v>0</v>
      </c>
    </row>
    <row r="2" spans="1:14" x14ac:dyDescent="0.25">
      <c r="A2" s="3" t="s">
        <v>0</v>
      </c>
      <c r="B2" s="3" t="s">
        <v>0</v>
      </c>
      <c r="D2" s="122"/>
      <c r="E2" s="122"/>
      <c r="F2" s="122"/>
      <c r="G2" s="122"/>
      <c r="H2" s="122"/>
      <c r="I2" s="122"/>
      <c r="J2" s="122"/>
      <c r="K2" s="122"/>
      <c r="L2" s="122"/>
    </row>
    <row r="3" spans="1:14" x14ac:dyDescent="0.25">
      <c r="A3" s="4" t="s">
        <v>0</v>
      </c>
      <c r="B3" s="4"/>
      <c r="C3" s="5" t="s">
        <v>0</v>
      </c>
      <c r="D3" s="109"/>
      <c r="E3" s="109"/>
      <c r="F3" s="109"/>
      <c r="G3" s="109"/>
      <c r="H3" s="109"/>
      <c r="I3" s="109"/>
      <c r="J3" s="6"/>
      <c r="K3" s="6"/>
      <c r="L3" s="7"/>
    </row>
    <row r="4" spans="1:14" x14ac:dyDescent="0.25">
      <c r="A4" s="4" t="s">
        <v>0</v>
      </c>
      <c r="B4" s="4" t="s">
        <v>0</v>
      </c>
      <c r="C4" s="5"/>
      <c r="D4" s="8"/>
      <c r="E4" s="54"/>
      <c r="F4" s="54"/>
      <c r="H4" s="110"/>
      <c r="I4" s="110"/>
      <c r="J4" s="9"/>
      <c r="K4" s="9"/>
      <c r="L4" s="7"/>
      <c r="M4" s="55"/>
    </row>
    <row r="5" spans="1:14" x14ac:dyDescent="0.25">
      <c r="A5" s="4"/>
      <c r="B5" s="4" t="s">
        <v>238</v>
      </c>
      <c r="C5" s="5"/>
      <c r="D5" s="10"/>
      <c r="E5" s="10"/>
      <c r="F5" s="10"/>
      <c r="G5" s="10"/>
      <c r="H5" s="10"/>
      <c r="I5" s="10"/>
      <c r="J5" s="10"/>
      <c r="K5" s="10"/>
      <c r="L5" s="7"/>
    </row>
    <row r="6" spans="1:14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4"/>
    </row>
    <row r="7" spans="1:14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171</v>
      </c>
      <c r="K7" s="106" t="s">
        <v>402</v>
      </c>
      <c r="L7" s="106" t="s">
        <v>11</v>
      </c>
      <c r="M7" s="103" t="s">
        <v>187</v>
      </c>
      <c r="N7" s="103" t="s">
        <v>188</v>
      </c>
    </row>
    <row r="8" spans="1:14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08"/>
      <c r="L8" s="107"/>
      <c r="M8" s="104"/>
      <c r="N8" s="104"/>
    </row>
    <row r="9" spans="1:14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12</v>
      </c>
      <c r="K9" s="15"/>
      <c r="L9" s="108"/>
      <c r="M9" s="105"/>
      <c r="N9" s="105"/>
    </row>
    <row r="10" spans="1:14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21"/>
      <c r="M10" s="26"/>
      <c r="N10" s="26"/>
    </row>
    <row r="11" spans="1:14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>
        <v>100</v>
      </c>
      <c r="K11" s="19"/>
      <c r="L11" s="19">
        <f>I11+J11+K11</f>
        <v>14816.64</v>
      </c>
      <c r="M11" s="26" t="s">
        <v>189</v>
      </c>
      <c r="N11" s="26" t="s">
        <v>190</v>
      </c>
    </row>
    <row r="12" spans="1:14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26"/>
      <c r="N12" s="26"/>
    </row>
    <row r="13" spans="1:14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 t="shared" ref="E13:E76" si="0">D13*1.1507</f>
        <v>960.02900999999997</v>
      </c>
      <c r="F13" s="25">
        <f t="shared" ref="F13:F76" si="1"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>
        <v>100</v>
      </c>
      <c r="K13" s="19"/>
      <c r="L13" s="19">
        <f t="shared" ref="L13:L76" si="2">I13+J13+K13</f>
        <v>12781.359999999999</v>
      </c>
      <c r="M13" s="26" t="s">
        <v>398</v>
      </c>
      <c r="N13" s="26" t="s">
        <v>17</v>
      </c>
    </row>
    <row r="14" spans="1:14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 t="shared" si="0"/>
        <v>584.68217700000002</v>
      </c>
      <c r="F14" s="25">
        <f t="shared" si="1"/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100</v>
      </c>
      <c r="K14" s="19"/>
      <c r="L14" s="19">
        <f t="shared" si="2"/>
        <v>7823.2719999999999</v>
      </c>
      <c r="M14" s="26" t="s">
        <v>395</v>
      </c>
      <c r="N14" s="26" t="s">
        <v>17</v>
      </c>
    </row>
    <row r="15" spans="1:14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 t="shared" si="0"/>
        <v>495.85964400000006</v>
      </c>
      <c r="F15" s="25">
        <f t="shared" si="1"/>
        <v>495.85964400000006</v>
      </c>
      <c r="G15" s="20">
        <v>15.2</v>
      </c>
      <c r="H15" s="20">
        <v>15.2</v>
      </c>
      <c r="I15" s="19">
        <f>D15*H15</f>
        <v>6549.9840000000004</v>
      </c>
      <c r="J15" s="19">
        <v>100</v>
      </c>
      <c r="K15" s="19"/>
      <c r="L15" s="19">
        <f t="shared" si="2"/>
        <v>6649.9840000000004</v>
      </c>
      <c r="M15" s="26" t="s">
        <v>192</v>
      </c>
      <c r="N15" s="26" t="s">
        <v>17</v>
      </c>
    </row>
    <row r="16" spans="1:14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 t="shared" si="0"/>
        <v>414.746801</v>
      </c>
      <c r="F16" s="25">
        <f t="shared" si="1"/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100</v>
      </c>
      <c r="K16" s="19"/>
      <c r="L16" s="19">
        <f t="shared" si="2"/>
        <v>5578.5360000000001</v>
      </c>
      <c r="M16" s="26" t="s">
        <v>192</v>
      </c>
      <c r="N16" s="26" t="s">
        <v>17</v>
      </c>
    </row>
    <row r="17" spans="1:14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 t="shared" si="0"/>
        <v>393.68899099999999</v>
      </c>
      <c r="F17" s="25">
        <f t="shared" si="1"/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100</v>
      </c>
      <c r="K17" s="19"/>
      <c r="L17" s="19">
        <f t="shared" si="2"/>
        <v>5300.3759999999993</v>
      </c>
      <c r="M17" s="26" t="s">
        <v>193</v>
      </c>
      <c r="N17" s="26" t="s">
        <v>17</v>
      </c>
    </row>
    <row r="18" spans="1:14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26"/>
      <c r="N18" s="26"/>
    </row>
    <row r="19" spans="1:14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 t="shared" si="0"/>
        <v>675.5759700000001</v>
      </c>
      <c r="F19" s="25">
        <f t="shared" si="1"/>
        <v>675.5759700000001</v>
      </c>
      <c r="G19" s="20">
        <v>15.2</v>
      </c>
      <c r="H19" s="20">
        <v>15.2</v>
      </c>
      <c r="I19" s="19">
        <f>D19*H19</f>
        <v>8923.92</v>
      </c>
      <c r="J19" s="19">
        <v>100</v>
      </c>
      <c r="K19" s="19"/>
      <c r="L19" s="19">
        <f t="shared" si="2"/>
        <v>9023.92</v>
      </c>
      <c r="M19" s="26" t="s">
        <v>194</v>
      </c>
      <c r="N19" s="26" t="s">
        <v>23</v>
      </c>
    </row>
    <row r="20" spans="1:14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 t="shared" si="0"/>
        <v>402.745</v>
      </c>
      <c r="F20" s="25">
        <f t="shared" si="1"/>
        <v>402.745</v>
      </c>
      <c r="G20" s="20">
        <v>15.2</v>
      </c>
      <c r="H20" s="20">
        <v>15.2</v>
      </c>
      <c r="I20" s="19">
        <f>D20*H20</f>
        <v>5320</v>
      </c>
      <c r="J20" s="19">
        <v>100</v>
      </c>
      <c r="K20" s="19"/>
      <c r="L20" s="19">
        <f t="shared" si="2"/>
        <v>5420</v>
      </c>
      <c r="M20" s="26" t="s">
        <v>197</v>
      </c>
      <c r="N20" s="26" t="s">
        <v>23</v>
      </c>
    </row>
    <row r="21" spans="1:14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 t="shared" si="0"/>
        <v>450.648641</v>
      </c>
      <c r="F21" s="25">
        <f t="shared" si="1"/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100</v>
      </c>
      <c r="K21" s="19"/>
      <c r="L21" s="19">
        <f t="shared" si="2"/>
        <v>6052.7759999999998</v>
      </c>
      <c r="M21" s="26" t="s">
        <v>192</v>
      </c>
      <c r="N21" s="26" t="s">
        <v>23</v>
      </c>
    </row>
    <row r="22" spans="1:14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 t="shared" si="0"/>
        <v>345.21000000000004</v>
      </c>
      <c r="F22" s="25">
        <f t="shared" si="1"/>
        <v>345.21000000000004</v>
      </c>
      <c r="G22" s="20">
        <v>15.2</v>
      </c>
      <c r="H22" s="20">
        <v>15.2</v>
      </c>
      <c r="I22" s="19">
        <f>D22*H22</f>
        <v>4560</v>
      </c>
      <c r="J22" s="19">
        <v>100</v>
      </c>
      <c r="K22" s="19"/>
      <c r="L22" s="19">
        <f t="shared" si="2"/>
        <v>4660</v>
      </c>
      <c r="M22" s="26" t="s">
        <v>197</v>
      </c>
      <c r="N22" s="26" t="s">
        <v>23</v>
      </c>
    </row>
    <row r="23" spans="1:14" ht="17.45" customHeight="1" x14ac:dyDescent="0.25">
      <c r="A23" s="22">
        <f>A22+1</f>
        <v>11</v>
      </c>
      <c r="B23" s="16" t="s">
        <v>260</v>
      </c>
      <c r="C23" s="29" t="s">
        <v>28</v>
      </c>
      <c r="D23" s="24">
        <v>391.63</v>
      </c>
      <c r="E23" s="25">
        <f t="shared" si="0"/>
        <v>450.648641</v>
      </c>
      <c r="F23" s="25">
        <f t="shared" si="1"/>
        <v>450.648641</v>
      </c>
      <c r="G23" s="20">
        <v>15.2</v>
      </c>
      <c r="H23" s="20">
        <v>15.2</v>
      </c>
      <c r="I23" s="19">
        <f>D23*H23</f>
        <v>5952.7759999999998</v>
      </c>
      <c r="J23" s="19">
        <v>100</v>
      </c>
      <c r="K23" s="19"/>
      <c r="L23" s="19">
        <f t="shared" si="2"/>
        <v>6052.7759999999998</v>
      </c>
      <c r="M23" s="26" t="s">
        <v>192</v>
      </c>
      <c r="N23" s="26" t="s">
        <v>23</v>
      </c>
    </row>
    <row r="24" spans="1:14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26"/>
      <c r="N24" s="26"/>
    </row>
    <row r="25" spans="1:14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 t="shared" si="0"/>
        <v>495.85964400000006</v>
      </c>
      <c r="F25" s="25">
        <f t="shared" si="1"/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100</v>
      </c>
      <c r="K25" s="19"/>
      <c r="L25" s="19">
        <f t="shared" si="2"/>
        <v>6649.9840000000004</v>
      </c>
      <c r="M25" s="26" t="s">
        <v>192</v>
      </c>
      <c r="N25" s="26" t="s">
        <v>229</v>
      </c>
    </row>
    <row r="26" spans="1:14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26"/>
      <c r="N26" s="26"/>
    </row>
    <row r="27" spans="1:14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 t="shared" si="0"/>
        <v>493.13248500000003</v>
      </c>
      <c r="F27" s="25">
        <f t="shared" si="1"/>
        <v>493.13248500000003</v>
      </c>
      <c r="G27" s="20">
        <v>15.2</v>
      </c>
      <c r="H27" s="20">
        <v>15.2</v>
      </c>
      <c r="I27" s="19">
        <f>D27*H27</f>
        <v>6513.96</v>
      </c>
      <c r="J27" s="19">
        <v>100</v>
      </c>
      <c r="K27" s="19"/>
      <c r="L27" s="19">
        <f t="shared" si="2"/>
        <v>6613.96</v>
      </c>
      <c r="M27" s="26" t="s">
        <v>198</v>
      </c>
      <c r="N27" s="26" t="s">
        <v>33</v>
      </c>
    </row>
    <row r="28" spans="1:14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26"/>
      <c r="N28" s="26"/>
    </row>
    <row r="29" spans="1:14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si="0"/>
        <v>521.49724000000003</v>
      </c>
      <c r="F29" s="25">
        <f t="shared" si="1"/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100</v>
      </c>
      <c r="K29" s="19"/>
      <c r="L29" s="19">
        <f t="shared" si="2"/>
        <v>6988.6399999999994</v>
      </c>
      <c r="M29" s="26" t="s">
        <v>198</v>
      </c>
      <c r="N29" s="26" t="s">
        <v>33</v>
      </c>
    </row>
    <row r="30" spans="1:14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0"/>
        <v>509.64503000000002</v>
      </c>
      <c r="F30" s="25">
        <f t="shared" si="1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>
        <v>100</v>
      </c>
      <c r="K30" s="19"/>
      <c r="L30" s="19">
        <f t="shared" si="2"/>
        <v>6832.079999999999</v>
      </c>
      <c r="M30" s="26" t="s">
        <v>397</v>
      </c>
      <c r="N30" s="26" t="s">
        <v>396</v>
      </c>
    </row>
    <row r="31" spans="1:14" ht="17.45" customHeight="1" x14ac:dyDescent="0.25">
      <c r="A31" s="22">
        <f t="shared" si="4"/>
        <v>16</v>
      </c>
      <c r="B31" s="16" t="s">
        <v>265</v>
      </c>
      <c r="C31" s="23" t="s">
        <v>36</v>
      </c>
      <c r="D31" s="24">
        <v>350</v>
      </c>
      <c r="E31" s="25">
        <f t="shared" si="0"/>
        <v>402.745</v>
      </c>
      <c r="F31" s="25">
        <f t="shared" si="1"/>
        <v>402.745</v>
      </c>
      <c r="G31" s="20">
        <v>15.2</v>
      </c>
      <c r="H31" s="20">
        <v>15.2</v>
      </c>
      <c r="I31" s="19">
        <f t="shared" si="3"/>
        <v>5320</v>
      </c>
      <c r="J31" s="19">
        <v>100</v>
      </c>
      <c r="K31" s="19"/>
      <c r="L31" s="19">
        <f t="shared" si="2"/>
        <v>5420</v>
      </c>
      <c r="M31" s="26" t="s">
        <v>196</v>
      </c>
      <c r="N31" s="26" t="s">
        <v>33</v>
      </c>
    </row>
    <row r="32" spans="1:14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0"/>
        <v>493.13248500000003</v>
      </c>
      <c r="F32" s="25">
        <f t="shared" si="1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100</v>
      </c>
      <c r="K32" s="19"/>
      <c r="L32" s="19">
        <f t="shared" si="2"/>
        <v>6613.96</v>
      </c>
      <c r="M32" s="26" t="s">
        <v>198</v>
      </c>
      <c r="N32" s="26" t="s">
        <v>33</v>
      </c>
    </row>
    <row r="33" spans="1:14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0"/>
        <v>493.13248500000003</v>
      </c>
      <c r="F33" s="25">
        <f t="shared" si="1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100</v>
      </c>
      <c r="K33" s="19"/>
      <c r="L33" s="19">
        <f t="shared" si="2"/>
        <v>6613.96</v>
      </c>
      <c r="M33" s="26" t="s">
        <v>198</v>
      </c>
      <c r="N33" s="26" t="s">
        <v>33</v>
      </c>
    </row>
    <row r="34" spans="1:14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0"/>
        <v>493.13248500000003</v>
      </c>
      <c r="F34" s="25">
        <f t="shared" si="1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100</v>
      </c>
      <c r="K34" s="19"/>
      <c r="L34" s="19">
        <f t="shared" si="2"/>
        <v>6613.96</v>
      </c>
      <c r="M34" s="26" t="s">
        <v>198</v>
      </c>
      <c r="N34" s="26" t="s">
        <v>33</v>
      </c>
    </row>
    <row r="35" spans="1:14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0"/>
        <v>473.17934700000001</v>
      </c>
      <c r="F35" s="25">
        <f t="shared" si="1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>
        <v>100</v>
      </c>
      <c r="K35" s="19"/>
      <c r="L35" s="19">
        <f t="shared" si="2"/>
        <v>6350.3919999999998</v>
      </c>
      <c r="M35" s="26" t="s">
        <v>200</v>
      </c>
      <c r="N35" s="26" t="s">
        <v>156</v>
      </c>
    </row>
    <row r="36" spans="1:14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26"/>
      <c r="N36" s="26"/>
    </row>
    <row r="37" spans="1:14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 t="shared" si="0"/>
        <v>485.94061000000005</v>
      </c>
      <c r="F37" s="25">
        <f t="shared" si="1"/>
        <v>485.94061000000005</v>
      </c>
      <c r="G37" s="20">
        <v>15.2</v>
      </c>
      <c r="H37" s="20">
        <v>15.2</v>
      </c>
      <c r="I37" s="19">
        <f>D37*H37</f>
        <v>6418.96</v>
      </c>
      <c r="J37" s="19">
        <v>100</v>
      </c>
      <c r="K37" s="19"/>
      <c r="L37" s="19">
        <f t="shared" si="2"/>
        <v>6518.96</v>
      </c>
      <c r="M37" s="26" t="s">
        <v>194</v>
      </c>
      <c r="N37" s="26" t="s">
        <v>41</v>
      </c>
    </row>
    <row r="38" spans="1:14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 t="shared" si="0"/>
        <v>487.263915</v>
      </c>
      <c r="F38" s="25">
        <f t="shared" si="1"/>
        <v>487.263915</v>
      </c>
      <c r="G38" s="20">
        <v>15.2</v>
      </c>
      <c r="H38" s="20">
        <v>15.2</v>
      </c>
      <c r="I38" s="19">
        <f>D38*H38</f>
        <v>6436.44</v>
      </c>
      <c r="J38" s="19">
        <v>100</v>
      </c>
      <c r="K38" s="19"/>
      <c r="L38" s="19">
        <f t="shared" si="2"/>
        <v>6536.44</v>
      </c>
      <c r="M38" s="26" t="s">
        <v>200</v>
      </c>
      <c r="N38" s="26" t="s">
        <v>41</v>
      </c>
    </row>
    <row r="39" spans="1:14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 t="shared" si="0"/>
        <v>393.01007800000002</v>
      </c>
      <c r="F39" s="25">
        <f t="shared" si="1"/>
        <v>393.01007800000002</v>
      </c>
      <c r="G39" s="22">
        <v>15.2</v>
      </c>
      <c r="H39" s="20">
        <v>15.2</v>
      </c>
      <c r="I39" s="19">
        <f>D39*H39</f>
        <v>5191.4080000000004</v>
      </c>
      <c r="J39" s="19">
        <v>100</v>
      </c>
      <c r="K39" s="19"/>
      <c r="L39" s="19">
        <f t="shared" si="2"/>
        <v>5291.4080000000004</v>
      </c>
      <c r="M39" s="26" t="s">
        <v>192</v>
      </c>
      <c r="N39" s="26" t="s">
        <v>41</v>
      </c>
    </row>
    <row r="40" spans="1:14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26"/>
      <c r="N40" s="26"/>
    </row>
    <row r="41" spans="1:14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 t="shared" si="0"/>
        <v>485.94061000000005</v>
      </c>
      <c r="F41" s="25">
        <f t="shared" si="1"/>
        <v>485.94061000000005</v>
      </c>
      <c r="G41" s="20">
        <v>15.2</v>
      </c>
      <c r="H41" s="20">
        <v>15.2</v>
      </c>
      <c r="I41" s="19">
        <f>D41*H41</f>
        <v>6418.96</v>
      </c>
      <c r="J41" s="19">
        <v>100</v>
      </c>
      <c r="K41" s="19"/>
      <c r="L41" s="19">
        <f t="shared" si="2"/>
        <v>6518.96</v>
      </c>
      <c r="M41" s="26" t="s">
        <v>194</v>
      </c>
      <c r="N41" s="26" t="s">
        <v>45</v>
      </c>
    </row>
    <row r="42" spans="1:14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 t="shared" si="0"/>
        <v>493.13248500000003</v>
      </c>
      <c r="F42" s="25">
        <f t="shared" si="1"/>
        <v>493.13248500000003</v>
      </c>
      <c r="G42" s="20">
        <v>15.2</v>
      </c>
      <c r="H42" s="20">
        <v>15.2</v>
      </c>
      <c r="I42" s="19">
        <f>D42*H42</f>
        <v>6513.96</v>
      </c>
      <c r="J42" s="19">
        <v>100</v>
      </c>
      <c r="K42" s="19"/>
      <c r="L42" s="19">
        <f t="shared" si="2"/>
        <v>6613.96</v>
      </c>
      <c r="M42" s="26" t="s">
        <v>201</v>
      </c>
      <c r="N42" s="26" t="s">
        <v>45</v>
      </c>
    </row>
    <row r="43" spans="1:14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 t="shared" si="0"/>
        <v>474.08840000000004</v>
      </c>
      <c r="F43" s="25">
        <f t="shared" si="1"/>
        <v>474.08840000000004</v>
      </c>
      <c r="G43" s="20">
        <v>15.2</v>
      </c>
      <c r="H43" s="20">
        <v>15.2</v>
      </c>
      <c r="I43" s="19">
        <f>D43*H43</f>
        <v>6262.4</v>
      </c>
      <c r="J43" s="19">
        <v>100</v>
      </c>
      <c r="K43" s="19"/>
      <c r="L43" s="19">
        <f t="shared" si="2"/>
        <v>6362.4</v>
      </c>
      <c r="M43" s="26" t="s">
        <v>201</v>
      </c>
      <c r="N43" s="26" t="s">
        <v>45</v>
      </c>
    </row>
    <row r="44" spans="1:14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26"/>
      <c r="N44" s="26"/>
    </row>
    <row r="45" spans="1:14" ht="20.45" customHeight="1" x14ac:dyDescent="0.25">
      <c r="A45" s="22">
        <f>A43+1</f>
        <v>27</v>
      </c>
      <c r="B45" s="16" t="s">
        <v>276</v>
      </c>
      <c r="C45" s="23" t="s">
        <v>50</v>
      </c>
      <c r="D45" s="24">
        <v>422.3</v>
      </c>
      <c r="E45" s="25">
        <f t="shared" si="0"/>
        <v>485.94061000000005</v>
      </c>
      <c r="F45" s="25">
        <f t="shared" si="1"/>
        <v>485.94061000000005</v>
      </c>
      <c r="G45" s="20">
        <v>15.2</v>
      </c>
      <c r="H45" s="20">
        <v>15.2</v>
      </c>
      <c r="I45" s="19">
        <f>D45*H45</f>
        <v>6418.96</v>
      </c>
      <c r="J45" s="19">
        <v>100</v>
      </c>
      <c r="K45" s="19"/>
      <c r="L45" s="19">
        <f t="shared" si="2"/>
        <v>6518.96</v>
      </c>
      <c r="M45" s="26" t="s">
        <v>195</v>
      </c>
      <c r="N45" s="26" t="s">
        <v>49</v>
      </c>
    </row>
    <row r="46" spans="1:14" ht="20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 t="shared" si="0"/>
        <v>425.73598600000003</v>
      </c>
      <c r="F46" s="25">
        <f t="shared" si="1"/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100</v>
      </c>
      <c r="K46" s="19"/>
      <c r="L46" s="19">
        <f t="shared" si="2"/>
        <v>5723.6959999999999</v>
      </c>
      <c r="M46" s="46" t="s">
        <v>202</v>
      </c>
      <c r="N46" s="26" t="s">
        <v>49</v>
      </c>
    </row>
    <row r="47" spans="1:14" ht="20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 t="shared" si="0"/>
        <v>425.73598600000003</v>
      </c>
      <c r="F47" s="25">
        <f t="shared" si="1"/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100</v>
      </c>
      <c r="K47" s="19"/>
      <c r="L47" s="19">
        <f t="shared" si="2"/>
        <v>5723.6959999999999</v>
      </c>
      <c r="M47" s="46" t="s">
        <v>203</v>
      </c>
      <c r="N47" s="26" t="s">
        <v>49</v>
      </c>
    </row>
    <row r="48" spans="1:14" ht="20.45" customHeight="1" x14ac:dyDescent="0.25">
      <c r="A48" s="22">
        <f>A47+1</f>
        <v>30</v>
      </c>
      <c r="B48" s="16" t="s">
        <v>279</v>
      </c>
      <c r="C48" s="23" t="s">
        <v>53</v>
      </c>
      <c r="D48" s="24">
        <v>338.69</v>
      </c>
      <c r="E48" s="25">
        <f t="shared" si="0"/>
        <v>389.73058300000002</v>
      </c>
      <c r="F48" s="25">
        <f t="shared" si="1"/>
        <v>389.73058300000002</v>
      </c>
      <c r="G48" s="20">
        <v>15.2</v>
      </c>
      <c r="H48" s="20">
        <v>15.2</v>
      </c>
      <c r="I48" s="19">
        <f>D48*H48</f>
        <v>5148.0879999999997</v>
      </c>
      <c r="J48" s="19">
        <v>100</v>
      </c>
      <c r="K48" s="19"/>
      <c r="L48" s="19">
        <f t="shared" si="2"/>
        <v>5248.0879999999997</v>
      </c>
      <c r="M48" s="46" t="s">
        <v>204</v>
      </c>
      <c r="N48" s="26" t="s">
        <v>49</v>
      </c>
    </row>
    <row r="49" spans="1:14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46"/>
      <c r="N49" s="26"/>
    </row>
    <row r="50" spans="1:14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 t="shared" si="0"/>
        <v>459.865748</v>
      </c>
      <c r="F50" s="25">
        <f t="shared" si="1"/>
        <v>459.865748</v>
      </c>
      <c r="G50" s="20">
        <v>15.2</v>
      </c>
      <c r="H50" s="20">
        <v>15.2</v>
      </c>
      <c r="I50" s="19">
        <f t="shared" ref="I50:I54" si="5">D50*H50</f>
        <v>6074.5279999999993</v>
      </c>
      <c r="J50" s="19">
        <v>100</v>
      </c>
      <c r="K50" s="19"/>
      <c r="L50" s="19">
        <f t="shared" si="2"/>
        <v>6174.5279999999993</v>
      </c>
      <c r="M50" s="26" t="s">
        <v>194</v>
      </c>
      <c r="N50" s="26" t="s">
        <v>54</v>
      </c>
    </row>
    <row r="51" spans="1:14" ht="17.45" customHeight="1" x14ac:dyDescent="0.25">
      <c r="A51" s="22">
        <f t="shared" ref="A51:A54" si="6">A50+1</f>
        <v>32</v>
      </c>
      <c r="B51" s="16" t="s">
        <v>281</v>
      </c>
      <c r="C51" s="23" t="s">
        <v>56</v>
      </c>
      <c r="D51" s="24">
        <v>430.91</v>
      </c>
      <c r="E51" s="25">
        <f t="shared" si="0"/>
        <v>495.84813700000007</v>
      </c>
      <c r="F51" s="25">
        <f t="shared" si="1"/>
        <v>495.84813700000007</v>
      </c>
      <c r="G51" s="20">
        <v>15.2</v>
      </c>
      <c r="H51" s="20">
        <v>15.2</v>
      </c>
      <c r="I51" s="19">
        <f t="shared" si="5"/>
        <v>6549.8320000000003</v>
      </c>
      <c r="J51" s="19">
        <v>100</v>
      </c>
      <c r="K51" s="19"/>
      <c r="L51" s="19">
        <f t="shared" si="2"/>
        <v>6649.8320000000003</v>
      </c>
      <c r="M51" s="26" t="s">
        <v>192</v>
      </c>
      <c r="N51" s="26" t="s">
        <v>54</v>
      </c>
    </row>
    <row r="52" spans="1:14" ht="17.45" customHeight="1" x14ac:dyDescent="0.25">
      <c r="A52" s="22">
        <f>A51+1</f>
        <v>33</v>
      </c>
      <c r="B52" s="16" t="s">
        <v>283</v>
      </c>
      <c r="C52" s="23" t="s">
        <v>58</v>
      </c>
      <c r="D52" s="24">
        <v>160</v>
      </c>
      <c r="E52" s="25">
        <f t="shared" si="0"/>
        <v>184.11200000000002</v>
      </c>
      <c r="F52" s="25">
        <f t="shared" si="1"/>
        <v>184.11200000000002</v>
      </c>
      <c r="G52" s="20">
        <v>15.2</v>
      </c>
      <c r="H52" s="20">
        <v>15.2</v>
      </c>
      <c r="I52" s="19">
        <f t="shared" si="5"/>
        <v>2432</v>
      </c>
      <c r="J52" s="19">
        <v>100</v>
      </c>
      <c r="K52" s="19">
        <v>23.5</v>
      </c>
      <c r="L52" s="19">
        <f t="shared" si="2"/>
        <v>2555.5</v>
      </c>
      <c r="M52" s="26" t="s">
        <v>205</v>
      </c>
      <c r="N52" s="26" t="s">
        <v>54</v>
      </c>
    </row>
    <row r="53" spans="1:14" ht="17.45" customHeight="1" x14ac:dyDescent="0.25">
      <c r="A53" s="22">
        <f t="shared" si="6"/>
        <v>34</v>
      </c>
      <c r="B53" s="16" t="s">
        <v>284</v>
      </c>
      <c r="C53" s="23" t="s">
        <v>59</v>
      </c>
      <c r="D53" s="24">
        <v>130</v>
      </c>
      <c r="E53" s="25">
        <f t="shared" si="0"/>
        <v>149.59100000000001</v>
      </c>
      <c r="F53" s="25">
        <f t="shared" si="1"/>
        <v>149.59100000000001</v>
      </c>
      <c r="G53" s="20">
        <v>15.2</v>
      </c>
      <c r="H53" s="20">
        <v>15.2</v>
      </c>
      <c r="I53" s="19">
        <f t="shared" si="5"/>
        <v>1976</v>
      </c>
      <c r="J53" s="19">
        <v>100</v>
      </c>
      <c r="K53" s="19">
        <v>81.48</v>
      </c>
      <c r="L53" s="19">
        <f t="shared" si="2"/>
        <v>2157.48</v>
      </c>
      <c r="M53" s="26" t="s">
        <v>206</v>
      </c>
      <c r="N53" s="26" t="s">
        <v>54</v>
      </c>
    </row>
    <row r="54" spans="1:14" ht="17.45" customHeight="1" x14ac:dyDescent="0.25">
      <c r="A54" s="22">
        <f t="shared" si="6"/>
        <v>35</v>
      </c>
      <c r="B54" s="16" t="s">
        <v>285</v>
      </c>
      <c r="C54" s="23" t="s">
        <v>60</v>
      </c>
      <c r="D54" s="24">
        <v>254.53</v>
      </c>
      <c r="E54" s="25">
        <f t="shared" si="0"/>
        <v>292.88767100000001</v>
      </c>
      <c r="F54" s="25">
        <f t="shared" si="1"/>
        <v>292.88767100000001</v>
      </c>
      <c r="G54" s="20">
        <v>15.2</v>
      </c>
      <c r="H54" s="20">
        <v>0</v>
      </c>
      <c r="I54" s="19">
        <f t="shared" si="5"/>
        <v>0</v>
      </c>
      <c r="J54" s="19">
        <v>0</v>
      </c>
      <c r="K54" s="19"/>
      <c r="L54" s="19">
        <f t="shared" si="2"/>
        <v>0</v>
      </c>
      <c r="M54" s="26" t="s">
        <v>207</v>
      </c>
      <c r="N54" s="26" t="s">
        <v>54</v>
      </c>
    </row>
    <row r="55" spans="1:14" ht="17.45" customHeight="1" x14ac:dyDescent="0.25">
      <c r="A55" s="22"/>
      <c r="B55" s="16"/>
      <c r="C55" s="17" t="s">
        <v>61</v>
      </c>
      <c r="D55" s="24"/>
      <c r="E55" s="25"/>
      <c r="F55" s="25"/>
      <c r="G55" s="20"/>
      <c r="H55" s="20"/>
      <c r="I55" s="19"/>
      <c r="J55" s="19"/>
      <c r="K55" s="19"/>
      <c r="L55" s="19"/>
      <c r="M55" s="26"/>
      <c r="N55" s="26"/>
    </row>
    <row r="56" spans="1:14" ht="17.45" customHeight="1" x14ac:dyDescent="0.25">
      <c r="A56" s="22">
        <f>A54+1</f>
        <v>36</v>
      </c>
      <c r="B56" s="16" t="s">
        <v>287</v>
      </c>
      <c r="C56" s="23" t="s">
        <v>63</v>
      </c>
      <c r="D56" s="24">
        <v>386.53</v>
      </c>
      <c r="E56" s="25">
        <f t="shared" si="0"/>
        <v>444.78007099999996</v>
      </c>
      <c r="F56" s="25">
        <f t="shared" si="1"/>
        <v>444.78007099999996</v>
      </c>
      <c r="G56" s="20">
        <v>15.2</v>
      </c>
      <c r="H56" s="20">
        <v>15.2</v>
      </c>
      <c r="I56" s="19">
        <f t="shared" ref="I56:I68" si="7">D56*H56</f>
        <v>5875.2559999999994</v>
      </c>
      <c r="J56" s="19">
        <v>100</v>
      </c>
      <c r="K56" s="19"/>
      <c r="L56" s="19">
        <f t="shared" si="2"/>
        <v>5975.2559999999994</v>
      </c>
      <c r="M56" s="26" t="s">
        <v>192</v>
      </c>
      <c r="N56" s="26" t="s">
        <v>61</v>
      </c>
    </row>
    <row r="57" spans="1:14" ht="17.45" customHeight="1" x14ac:dyDescent="0.25">
      <c r="A57" s="22">
        <f t="shared" ref="A57:A68" si="8">A56+1</f>
        <v>37</v>
      </c>
      <c r="B57" s="16" t="s">
        <v>288</v>
      </c>
      <c r="C57" s="23" t="s">
        <v>64</v>
      </c>
      <c r="D57" s="24">
        <v>386.53</v>
      </c>
      <c r="E57" s="25">
        <f t="shared" si="0"/>
        <v>444.78007099999996</v>
      </c>
      <c r="F57" s="25">
        <f t="shared" si="1"/>
        <v>444.78007099999996</v>
      </c>
      <c r="G57" s="20">
        <v>15.2</v>
      </c>
      <c r="H57" s="20">
        <v>15.2</v>
      </c>
      <c r="I57" s="19">
        <f t="shared" si="7"/>
        <v>5875.2559999999994</v>
      </c>
      <c r="J57" s="19">
        <v>100</v>
      </c>
      <c r="K57" s="19"/>
      <c r="L57" s="19">
        <f t="shared" si="2"/>
        <v>5975.2559999999994</v>
      </c>
      <c r="M57" s="26" t="s">
        <v>192</v>
      </c>
      <c r="N57" s="26" t="s">
        <v>61</v>
      </c>
    </row>
    <row r="58" spans="1:14" ht="17.45" customHeight="1" x14ac:dyDescent="0.25">
      <c r="A58" s="22">
        <f t="shared" si="8"/>
        <v>38</v>
      </c>
      <c r="B58" s="16" t="s">
        <v>289</v>
      </c>
      <c r="C58" s="23" t="s">
        <v>65</v>
      </c>
      <c r="D58" s="24">
        <v>422.3</v>
      </c>
      <c r="E58" s="25">
        <f t="shared" si="0"/>
        <v>485.94061000000005</v>
      </c>
      <c r="F58" s="25">
        <f t="shared" si="1"/>
        <v>485.94061000000005</v>
      </c>
      <c r="G58" s="20">
        <v>15.2</v>
      </c>
      <c r="H58" s="20">
        <v>15.2</v>
      </c>
      <c r="I58" s="19">
        <f t="shared" si="7"/>
        <v>6418.96</v>
      </c>
      <c r="J58" s="19">
        <v>100</v>
      </c>
      <c r="K58" s="19"/>
      <c r="L58" s="19">
        <f t="shared" si="2"/>
        <v>6518.96</v>
      </c>
      <c r="M58" s="26" t="s">
        <v>194</v>
      </c>
      <c r="N58" s="26" t="s">
        <v>61</v>
      </c>
    </row>
    <row r="59" spans="1:14" ht="17.45" customHeight="1" x14ac:dyDescent="0.25">
      <c r="A59" s="22">
        <f t="shared" si="8"/>
        <v>39</v>
      </c>
      <c r="B59" s="16" t="s">
        <v>290</v>
      </c>
      <c r="C59" s="23" t="s">
        <v>66</v>
      </c>
      <c r="D59" s="24">
        <v>406.27</v>
      </c>
      <c r="E59" s="25">
        <f t="shared" si="0"/>
        <v>467.494889</v>
      </c>
      <c r="F59" s="25">
        <f t="shared" si="1"/>
        <v>467.494889</v>
      </c>
      <c r="G59" s="20">
        <v>15.2</v>
      </c>
      <c r="H59" s="20">
        <v>15.2</v>
      </c>
      <c r="I59" s="19">
        <f t="shared" si="7"/>
        <v>6175.3039999999992</v>
      </c>
      <c r="J59" s="19">
        <v>100</v>
      </c>
      <c r="K59" s="19"/>
      <c r="L59" s="19">
        <f t="shared" si="2"/>
        <v>6275.3039999999992</v>
      </c>
      <c r="M59" s="26" t="s">
        <v>192</v>
      </c>
      <c r="N59" s="26" t="s">
        <v>61</v>
      </c>
    </row>
    <row r="60" spans="1:14" ht="17.45" customHeight="1" x14ac:dyDescent="0.25">
      <c r="A60" s="22">
        <f t="shared" si="8"/>
        <v>40</v>
      </c>
      <c r="B60" s="16" t="s">
        <v>291</v>
      </c>
      <c r="C60" s="23" t="s">
        <v>67</v>
      </c>
      <c r="D60" s="24">
        <v>386.53</v>
      </c>
      <c r="E60" s="25">
        <f t="shared" si="0"/>
        <v>444.78007099999996</v>
      </c>
      <c r="F60" s="25">
        <f t="shared" si="1"/>
        <v>444.78007099999996</v>
      </c>
      <c r="G60" s="20">
        <v>15.2</v>
      </c>
      <c r="H60" s="20">
        <v>15.2</v>
      </c>
      <c r="I60" s="19">
        <f t="shared" si="7"/>
        <v>5875.2559999999994</v>
      </c>
      <c r="J60" s="19">
        <v>100</v>
      </c>
      <c r="K60" s="19"/>
      <c r="L60" s="19">
        <f t="shared" si="2"/>
        <v>5975.2559999999994</v>
      </c>
      <c r="M60" s="26" t="s">
        <v>192</v>
      </c>
      <c r="N60" s="26" t="s">
        <v>61</v>
      </c>
    </row>
    <row r="61" spans="1:14" ht="17.45" customHeight="1" x14ac:dyDescent="0.25">
      <c r="A61" s="22">
        <f t="shared" si="8"/>
        <v>41</v>
      </c>
      <c r="B61" s="16" t="s">
        <v>292</v>
      </c>
      <c r="C61" s="23" t="s">
        <v>68</v>
      </c>
      <c r="D61" s="24">
        <v>288.39999999999998</v>
      </c>
      <c r="E61" s="25">
        <f t="shared" si="0"/>
        <v>331.86187999999999</v>
      </c>
      <c r="F61" s="25">
        <f t="shared" si="1"/>
        <v>331.86187999999999</v>
      </c>
      <c r="G61" s="20">
        <v>15.2</v>
      </c>
      <c r="H61" s="20">
        <v>15.2</v>
      </c>
      <c r="I61" s="19">
        <f t="shared" si="7"/>
        <v>4383.6799999999994</v>
      </c>
      <c r="J61" s="19">
        <v>100</v>
      </c>
      <c r="K61" s="19"/>
      <c r="L61" s="19">
        <f t="shared" si="2"/>
        <v>4483.6799999999994</v>
      </c>
      <c r="M61" s="26" t="s">
        <v>208</v>
      </c>
      <c r="N61" s="26" t="s">
        <v>61</v>
      </c>
    </row>
    <row r="62" spans="1:14" ht="17.45" customHeight="1" x14ac:dyDescent="0.25">
      <c r="A62" s="22">
        <f t="shared" si="8"/>
        <v>42</v>
      </c>
      <c r="B62" s="16" t="s">
        <v>293</v>
      </c>
      <c r="C62" s="23" t="s">
        <v>69</v>
      </c>
      <c r="D62" s="24">
        <v>288.39999999999998</v>
      </c>
      <c r="E62" s="25">
        <f t="shared" si="0"/>
        <v>331.86187999999999</v>
      </c>
      <c r="F62" s="25">
        <f t="shared" si="1"/>
        <v>331.86187999999999</v>
      </c>
      <c r="G62" s="20">
        <v>15.2</v>
      </c>
      <c r="H62" s="20">
        <v>15.2</v>
      </c>
      <c r="I62" s="19">
        <f t="shared" si="7"/>
        <v>4383.6799999999994</v>
      </c>
      <c r="J62" s="19">
        <v>100</v>
      </c>
      <c r="K62" s="19"/>
      <c r="L62" s="19">
        <f t="shared" si="2"/>
        <v>4483.6799999999994</v>
      </c>
      <c r="M62" s="26" t="s">
        <v>208</v>
      </c>
      <c r="N62" s="26" t="s">
        <v>61</v>
      </c>
    </row>
    <row r="63" spans="1:14" ht="17.45" customHeight="1" x14ac:dyDescent="0.25">
      <c r="A63" s="22">
        <f t="shared" si="8"/>
        <v>43</v>
      </c>
      <c r="B63" s="16" t="s">
        <v>294</v>
      </c>
      <c r="C63" s="23" t="s">
        <v>70</v>
      </c>
      <c r="D63" s="24">
        <v>288.39999999999998</v>
      </c>
      <c r="E63" s="25">
        <f t="shared" si="0"/>
        <v>331.86187999999999</v>
      </c>
      <c r="F63" s="25">
        <f t="shared" si="1"/>
        <v>331.86187999999999</v>
      </c>
      <c r="G63" s="20">
        <v>15.2</v>
      </c>
      <c r="H63" s="20">
        <v>15.2</v>
      </c>
      <c r="I63" s="19">
        <f t="shared" si="7"/>
        <v>4383.6799999999994</v>
      </c>
      <c r="J63" s="19">
        <v>100</v>
      </c>
      <c r="K63" s="19"/>
      <c r="L63" s="19">
        <f t="shared" si="2"/>
        <v>4483.6799999999994</v>
      </c>
      <c r="M63" s="26" t="s">
        <v>208</v>
      </c>
      <c r="N63" s="26" t="s">
        <v>61</v>
      </c>
    </row>
    <row r="64" spans="1:14" ht="17.45" customHeight="1" x14ac:dyDescent="0.25">
      <c r="A64" s="22">
        <f t="shared" si="8"/>
        <v>44</v>
      </c>
      <c r="B64" s="16" t="s">
        <v>295</v>
      </c>
      <c r="C64" s="23" t="s">
        <v>71</v>
      </c>
      <c r="D64" s="24">
        <v>288.39999999999998</v>
      </c>
      <c r="E64" s="25">
        <f t="shared" si="0"/>
        <v>331.86187999999999</v>
      </c>
      <c r="F64" s="25">
        <f t="shared" si="1"/>
        <v>331.86187999999999</v>
      </c>
      <c r="G64" s="20">
        <v>15.2</v>
      </c>
      <c r="H64" s="20">
        <v>15.2</v>
      </c>
      <c r="I64" s="19">
        <f t="shared" si="7"/>
        <v>4383.6799999999994</v>
      </c>
      <c r="J64" s="19">
        <v>100</v>
      </c>
      <c r="K64" s="19"/>
      <c r="L64" s="19">
        <f t="shared" si="2"/>
        <v>4483.6799999999994</v>
      </c>
      <c r="M64" s="26" t="s">
        <v>208</v>
      </c>
      <c r="N64" s="26" t="s">
        <v>61</v>
      </c>
    </row>
    <row r="65" spans="1:14" ht="17.45" customHeight="1" x14ac:dyDescent="0.25">
      <c r="A65" s="22">
        <f t="shared" si="8"/>
        <v>45</v>
      </c>
      <c r="B65" s="16" t="s">
        <v>296</v>
      </c>
      <c r="C65" s="23" t="s">
        <v>72</v>
      </c>
      <c r="D65" s="24">
        <v>342.13</v>
      </c>
      <c r="E65" s="25">
        <f t="shared" si="0"/>
        <v>393.68899099999999</v>
      </c>
      <c r="F65" s="25">
        <f t="shared" si="1"/>
        <v>393.68899099999999</v>
      </c>
      <c r="G65" s="20">
        <v>15.2</v>
      </c>
      <c r="H65" s="20">
        <v>15.2</v>
      </c>
      <c r="I65" s="19">
        <f t="shared" si="7"/>
        <v>5200.3759999999993</v>
      </c>
      <c r="J65" s="19">
        <v>100</v>
      </c>
      <c r="K65" s="19"/>
      <c r="L65" s="19">
        <f t="shared" si="2"/>
        <v>5300.3759999999993</v>
      </c>
      <c r="M65" s="26" t="s">
        <v>193</v>
      </c>
      <c r="N65" s="26" t="s">
        <v>61</v>
      </c>
    </row>
    <row r="66" spans="1:14" ht="17.45" customHeight="1" x14ac:dyDescent="0.25">
      <c r="A66" s="22">
        <f t="shared" si="8"/>
        <v>46</v>
      </c>
      <c r="B66" s="16" t="s">
        <v>297</v>
      </c>
      <c r="C66" s="30" t="s">
        <v>73</v>
      </c>
      <c r="D66" s="24">
        <v>342.13</v>
      </c>
      <c r="E66" s="25">
        <f t="shared" si="0"/>
        <v>393.68899099999999</v>
      </c>
      <c r="F66" s="25">
        <f t="shared" si="1"/>
        <v>393.68899099999999</v>
      </c>
      <c r="G66" s="20">
        <v>15.2</v>
      </c>
      <c r="H66" s="20">
        <v>15.2</v>
      </c>
      <c r="I66" s="19">
        <f t="shared" si="7"/>
        <v>5200.3759999999993</v>
      </c>
      <c r="J66" s="19">
        <v>100</v>
      </c>
      <c r="K66" s="19"/>
      <c r="L66" s="19">
        <f t="shared" si="2"/>
        <v>5300.3759999999993</v>
      </c>
      <c r="M66" s="26" t="s">
        <v>209</v>
      </c>
      <c r="N66" s="26" t="s">
        <v>61</v>
      </c>
    </row>
    <row r="67" spans="1:14" ht="17.45" customHeight="1" x14ac:dyDescent="0.25">
      <c r="A67" s="22">
        <f t="shared" si="8"/>
        <v>47</v>
      </c>
      <c r="B67" s="16" t="s">
        <v>298</v>
      </c>
      <c r="C67" s="23" t="s">
        <v>74</v>
      </c>
      <c r="D67" s="24">
        <v>342.13</v>
      </c>
      <c r="E67" s="25">
        <f t="shared" si="0"/>
        <v>393.68899099999999</v>
      </c>
      <c r="F67" s="25">
        <f t="shared" si="1"/>
        <v>393.68899099999999</v>
      </c>
      <c r="G67" s="20">
        <v>15.2</v>
      </c>
      <c r="H67" s="20">
        <v>15.2</v>
      </c>
      <c r="I67" s="19">
        <f t="shared" si="7"/>
        <v>5200.3759999999993</v>
      </c>
      <c r="J67" s="19">
        <v>100</v>
      </c>
      <c r="K67" s="19"/>
      <c r="L67" s="19">
        <f t="shared" si="2"/>
        <v>5300.3759999999993</v>
      </c>
      <c r="M67" s="26" t="s">
        <v>193</v>
      </c>
      <c r="N67" s="26" t="s">
        <v>61</v>
      </c>
    </row>
    <row r="68" spans="1:14" ht="17.45" customHeight="1" x14ac:dyDescent="0.25">
      <c r="A68" s="22">
        <f t="shared" si="8"/>
        <v>48</v>
      </c>
      <c r="B68" s="16" t="s">
        <v>299</v>
      </c>
      <c r="C68" s="23" t="s">
        <v>75</v>
      </c>
      <c r="D68" s="24">
        <v>220</v>
      </c>
      <c r="E68" s="25">
        <f t="shared" si="0"/>
        <v>253.15400000000002</v>
      </c>
      <c r="F68" s="25">
        <f t="shared" si="1"/>
        <v>253.15400000000002</v>
      </c>
      <c r="G68" s="20">
        <v>15.2</v>
      </c>
      <c r="H68" s="20">
        <v>15.2</v>
      </c>
      <c r="I68" s="19">
        <f t="shared" si="7"/>
        <v>3344</v>
      </c>
      <c r="J68" s="19">
        <v>100</v>
      </c>
      <c r="K68" s="19"/>
      <c r="L68" s="19">
        <f t="shared" si="2"/>
        <v>3444</v>
      </c>
      <c r="M68" s="26" t="s">
        <v>219</v>
      </c>
      <c r="N68" s="26" t="s">
        <v>61</v>
      </c>
    </row>
    <row r="69" spans="1:14" ht="17.45" customHeight="1" x14ac:dyDescent="0.25">
      <c r="A69" s="22"/>
      <c r="B69" s="16"/>
      <c r="C69" s="17" t="s">
        <v>76</v>
      </c>
      <c r="D69" s="24"/>
      <c r="E69" s="25"/>
      <c r="F69" s="25"/>
      <c r="G69" s="20"/>
      <c r="H69" s="20"/>
      <c r="I69" s="19"/>
      <c r="J69" s="19"/>
      <c r="K69" s="19"/>
      <c r="L69" s="19"/>
      <c r="M69" s="26"/>
      <c r="N69" s="26"/>
    </row>
    <row r="70" spans="1:14" ht="17.45" customHeight="1" x14ac:dyDescent="0.25">
      <c r="A70" s="22">
        <f>A68+1</f>
        <v>49</v>
      </c>
      <c r="B70" s="16" t="s">
        <v>300</v>
      </c>
      <c r="C70" s="23" t="s">
        <v>77</v>
      </c>
      <c r="D70" s="24">
        <v>288.39999999999998</v>
      </c>
      <c r="E70" s="25">
        <f t="shared" si="0"/>
        <v>331.86187999999999</v>
      </c>
      <c r="F70" s="25">
        <f t="shared" si="1"/>
        <v>331.86187999999999</v>
      </c>
      <c r="G70" s="20">
        <v>15.2</v>
      </c>
      <c r="H70" s="20">
        <v>15.2</v>
      </c>
      <c r="I70" s="19">
        <f t="shared" ref="I70:I76" si="9">D70*H70</f>
        <v>4383.6799999999994</v>
      </c>
      <c r="J70" s="19">
        <v>100</v>
      </c>
      <c r="K70" s="19"/>
      <c r="L70" s="19">
        <f t="shared" si="2"/>
        <v>4483.6799999999994</v>
      </c>
      <c r="M70" s="26" t="s">
        <v>210</v>
      </c>
      <c r="N70" s="26" t="s">
        <v>76</v>
      </c>
    </row>
    <row r="71" spans="1:14" ht="17.45" customHeight="1" x14ac:dyDescent="0.25">
      <c r="A71" s="22">
        <f t="shared" ref="A71:A76" si="10">A70+1</f>
        <v>50</v>
      </c>
      <c r="B71" s="16" t="s">
        <v>301</v>
      </c>
      <c r="C71" s="23" t="s">
        <v>78</v>
      </c>
      <c r="D71" s="24">
        <v>288.39999999999998</v>
      </c>
      <c r="E71" s="25">
        <f t="shared" si="0"/>
        <v>331.86187999999999</v>
      </c>
      <c r="F71" s="25">
        <f t="shared" si="1"/>
        <v>331.86187999999999</v>
      </c>
      <c r="G71" s="20">
        <v>15.2</v>
      </c>
      <c r="H71" s="20">
        <v>15.2</v>
      </c>
      <c r="I71" s="19">
        <f t="shared" si="9"/>
        <v>4383.6799999999994</v>
      </c>
      <c r="J71" s="19">
        <v>100</v>
      </c>
      <c r="K71" s="19"/>
      <c r="L71" s="19">
        <f t="shared" si="2"/>
        <v>4483.6799999999994</v>
      </c>
      <c r="M71" s="26" t="s">
        <v>208</v>
      </c>
      <c r="N71" s="26" t="s">
        <v>76</v>
      </c>
    </row>
    <row r="72" spans="1:14" ht="17.45" customHeight="1" x14ac:dyDescent="0.25">
      <c r="A72" s="22">
        <f t="shared" si="10"/>
        <v>51</v>
      </c>
      <c r="B72" s="22" t="s">
        <v>302</v>
      </c>
      <c r="C72" s="29" t="s">
        <v>79</v>
      </c>
      <c r="D72" s="24">
        <v>288.39999999999998</v>
      </c>
      <c r="E72" s="25">
        <f t="shared" si="0"/>
        <v>331.86187999999999</v>
      </c>
      <c r="F72" s="25">
        <f t="shared" si="1"/>
        <v>331.86187999999999</v>
      </c>
      <c r="G72" s="22">
        <v>15.2</v>
      </c>
      <c r="H72" s="20">
        <v>15.2</v>
      </c>
      <c r="I72" s="19">
        <f t="shared" si="9"/>
        <v>4383.6799999999994</v>
      </c>
      <c r="J72" s="19">
        <v>100</v>
      </c>
      <c r="K72" s="19"/>
      <c r="L72" s="19">
        <f t="shared" si="2"/>
        <v>4483.6799999999994</v>
      </c>
      <c r="M72" s="26" t="s">
        <v>208</v>
      </c>
      <c r="N72" s="26" t="s">
        <v>76</v>
      </c>
    </row>
    <row r="73" spans="1:14" ht="17.45" customHeight="1" x14ac:dyDescent="0.25">
      <c r="A73" s="22">
        <f t="shared" si="10"/>
        <v>52</v>
      </c>
      <c r="B73" s="16" t="s">
        <v>303</v>
      </c>
      <c r="C73" s="23" t="s">
        <v>80</v>
      </c>
      <c r="D73" s="24">
        <v>288.39999999999998</v>
      </c>
      <c r="E73" s="25">
        <f t="shared" si="0"/>
        <v>331.86187999999999</v>
      </c>
      <c r="F73" s="25">
        <f t="shared" si="1"/>
        <v>331.86187999999999</v>
      </c>
      <c r="G73" s="20">
        <v>15.2</v>
      </c>
      <c r="H73" s="20">
        <v>15.2</v>
      </c>
      <c r="I73" s="19">
        <f t="shared" si="9"/>
        <v>4383.6799999999994</v>
      </c>
      <c r="J73" s="19">
        <v>100</v>
      </c>
      <c r="K73" s="19"/>
      <c r="L73" s="19">
        <f t="shared" si="2"/>
        <v>4483.6799999999994</v>
      </c>
      <c r="M73" s="26" t="s">
        <v>208</v>
      </c>
      <c r="N73" s="26" t="s">
        <v>76</v>
      </c>
    </row>
    <row r="74" spans="1:14" ht="17.45" customHeight="1" x14ac:dyDescent="0.25">
      <c r="A74" s="22">
        <f t="shared" si="10"/>
        <v>53</v>
      </c>
      <c r="B74" s="16" t="s">
        <v>304</v>
      </c>
      <c r="C74" s="23" t="s">
        <v>81</v>
      </c>
      <c r="D74" s="24">
        <v>288.39999999999998</v>
      </c>
      <c r="E74" s="25">
        <f t="shared" si="0"/>
        <v>331.86187999999999</v>
      </c>
      <c r="F74" s="25">
        <f t="shared" si="1"/>
        <v>331.86187999999999</v>
      </c>
      <c r="G74" s="20">
        <v>15.2</v>
      </c>
      <c r="H74" s="20">
        <v>15.2</v>
      </c>
      <c r="I74" s="19">
        <f t="shared" si="9"/>
        <v>4383.6799999999994</v>
      </c>
      <c r="J74" s="19">
        <v>100</v>
      </c>
      <c r="K74" s="19"/>
      <c r="L74" s="19">
        <f t="shared" si="2"/>
        <v>4483.6799999999994</v>
      </c>
      <c r="M74" s="26" t="s">
        <v>208</v>
      </c>
      <c r="N74" s="26" t="s">
        <v>76</v>
      </c>
    </row>
    <row r="75" spans="1:14" ht="17.45" customHeight="1" x14ac:dyDescent="0.25">
      <c r="A75" s="3">
        <f t="shared" si="10"/>
        <v>54</v>
      </c>
      <c r="B75" s="16" t="s">
        <v>305</v>
      </c>
      <c r="C75" s="23" t="s">
        <v>82</v>
      </c>
      <c r="D75" s="24">
        <v>288.39999999999998</v>
      </c>
      <c r="E75" s="25">
        <f t="shared" si="0"/>
        <v>331.86187999999999</v>
      </c>
      <c r="F75" s="25">
        <f t="shared" si="1"/>
        <v>331.86187999999999</v>
      </c>
      <c r="G75" s="20">
        <v>15.2</v>
      </c>
      <c r="H75" s="20">
        <v>15.2</v>
      </c>
      <c r="I75" s="19">
        <f t="shared" si="9"/>
        <v>4383.6799999999994</v>
      </c>
      <c r="J75" s="19">
        <v>100</v>
      </c>
      <c r="K75" s="19"/>
      <c r="L75" s="19">
        <f t="shared" si="2"/>
        <v>4483.6799999999994</v>
      </c>
      <c r="M75" s="26" t="s">
        <v>208</v>
      </c>
      <c r="N75" s="26" t="s">
        <v>76</v>
      </c>
    </row>
    <row r="76" spans="1:14" ht="17.45" customHeight="1" x14ac:dyDescent="0.25">
      <c r="A76" s="22">
        <f t="shared" si="10"/>
        <v>55</v>
      </c>
      <c r="B76" s="16" t="s">
        <v>306</v>
      </c>
      <c r="C76" s="23" t="s">
        <v>83</v>
      </c>
      <c r="D76" s="24">
        <v>392.92</v>
      </c>
      <c r="E76" s="25">
        <f t="shared" si="0"/>
        <v>452.13304400000004</v>
      </c>
      <c r="F76" s="25">
        <f t="shared" si="1"/>
        <v>452.13304400000004</v>
      </c>
      <c r="G76" s="20">
        <v>15.2</v>
      </c>
      <c r="H76" s="20">
        <v>15.2</v>
      </c>
      <c r="I76" s="19">
        <f t="shared" si="9"/>
        <v>5972.384</v>
      </c>
      <c r="J76" s="19">
        <v>100</v>
      </c>
      <c r="K76" s="19"/>
      <c r="L76" s="19">
        <f t="shared" si="2"/>
        <v>6072.384</v>
      </c>
      <c r="M76" s="26" t="s">
        <v>211</v>
      </c>
      <c r="N76" s="26" t="s">
        <v>76</v>
      </c>
    </row>
    <row r="77" spans="1:14" ht="17.45" customHeight="1" x14ac:dyDescent="0.25">
      <c r="A77" s="22"/>
      <c r="B77" s="22"/>
      <c r="C77" s="34" t="s">
        <v>84</v>
      </c>
      <c r="D77" s="24"/>
      <c r="E77" s="25"/>
      <c r="F77" s="25"/>
      <c r="G77" s="35"/>
      <c r="H77" s="20"/>
      <c r="I77" s="36"/>
      <c r="J77" s="36"/>
      <c r="K77" s="36"/>
      <c r="L77" s="19"/>
      <c r="M77" s="26"/>
      <c r="N77" s="26"/>
    </row>
    <row r="78" spans="1:14" ht="17.45" customHeight="1" x14ac:dyDescent="0.25">
      <c r="A78" s="22">
        <f>A76+1</f>
        <v>56</v>
      </c>
      <c r="B78" s="22" t="s">
        <v>307</v>
      </c>
      <c r="C78" s="25" t="s">
        <v>183</v>
      </c>
      <c r="D78" s="24">
        <v>464.17</v>
      </c>
      <c r="E78" s="25">
        <f t="shared" ref="E78:E137" si="11">D78*1.1507</f>
        <v>534.12041900000008</v>
      </c>
      <c r="F78" s="25">
        <f t="shared" ref="F78:F137" si="12">E78</f>
        <v>534.12041900000008</v>
      </c>
      <c r="G78" s="37">
        <v>15.2</v>
      </c>
      <c r="H78" s="20">
        <v>15.2</v>
      </c>
      <c r="I78" s="19">
        <f>D78*H78</f>
        <v>7055.384</v>
      </c>
      <c r="J78" s="19">
        <v>100</v>
      </c>
      <c r="K78" s="19"/>
      <c r="L78" s="19">
        <f t="shared" ref="L78:L141" si="13">I78+J78+K78</f>
        <v>7155.384</v>
      </c>
      <c r="M78" s="26" t="s">
        <v>194</v>
      </c>
      <c r="N78" s="26" t="s">
        <v>84</v>
      </c>
    </row>
    <row r="79" spans="1:14" ht="17.45" customHeight="1" x14ac:dyDescent="0.25">
      <c r="A79" s="22">
        <f>A78+1</f>
        <v>57</v>
      </c>
      <c r="B79" s="22" t="s">
        <v>308</v>
      </c>
      <c r="C79" s="25" t="s">
        <v>85</v>
      </c>
      <c r="D79" s="24">
        <v>327.66000000000003</v>
      </c>
      <c r="E79" s="25">
        <f t="shared" si="11"/>
        <v>377.03836200000006</v>
      </c>
      <c r="F79" s="25">
        <f t="shared" si="12"/>
        <v>377.03836200000006</v>
      </c>
      <c r="G79" s="37">
        <v>15.2</v>
      </c>
      <c r="H79" s="20">
        <v>15.2</v>
      </c>
      <c r="I79" s="19">
        <f>D79*H79</f>
        <v>4980.4319999999998</v>
      </c>
      <c r="J79" s="19">
        <v>100</v>
      </c>
      <c r="K79" s="19"/>
      <c r="L79" s="19">
        <f t="shared" si="13"/>
        <v>5080.4319999999998</v>
      </c>
      <c r="M79" s="26" t="s">
        <v>192</v>
      </c>
      <c r="N79" s="26" t="s">
        <v>84</v>
      </c>
    </row>
    <row r="80" spans="1:14" ht="17.45" customHeight="1" x14ac:dyDescent="0.25">
      <c r="A80" s="22">
        <f>A79+1</f>
        <v>58</v>
      </c>
      <c r="B80" s="16" t="s">
        <v>309</v>
      </c>
      <c r="C80" s="25" t="s">
        <v>86</v>
      </c>
      <c r="D80" s="24">
        <v>360.43</v>
      </c>
      <c r="E80" s="25">
        <f t="shared" si="11"/>
        <v>414.746801</v>
      </c>
      <c r="F80" s="25">
        <f t="shared" si="12"/>
        <v>414.746801</v>
      </c>
      <c r="G80" s="20">
        <v>15.2</v>
      </c>
      <c r="H80" s="20">
        <v>15.2</v>
      </c>
      <c r="I80" s="19">
        <f>D80*H80</f>
        <v>5478.5360000000001</v>
      </c>
      <c r="J80" s="19">
        <v>100</v>
      </c>
      <c r="K80" s="19"/>
      <c r="L80" s="19">
        <f t="shared" si="13"/>
        <v>5578.5360000000001</v>
      </c>
      <c r="M80" s="26" t="s">
        <v>192</v>
      </c>
      <c r="N80" s="26" t="s">
        <v>84</v>
      </c>
    </row>
    <row r="81" spans="1:14" ht="17.45" customHeight="1" x14ac:dyDescent="0.25">
      <c r="A81" s="22">
        <f>A80+1</f>
        <v>59</v>
      </c>
      <c r="B81" s="16" t="s">
        <v>310</v>
      </c>
      <c r="C81" s="25" t="s">
        <v>184</v>
      </c>
      <c r="D81" s="24">
        <v>360.43</v>
      </c>
      <c r="E81" s="25">
        <f t="shared" si="11"/>
        <v>414.746801</v>
      </c>
      <c r="F81" s="25">
        <f t="shared" si="12"/>
        <v>414.746801</v>
      </c>
      <c r="G81" s="20">
        <v>15.2</v>
      </c>
      <c r="H81" s="20">
        <v>15.2</v>
      </c>
      <c r="I81" s="19">
        <f>D81*H81</f>
        <v>5478.5360000000001</v>
      </c>
      <c r="J81" s="19">
        <v>100</v>
      </c>
      <c r="K81" s="19"/>
      <c r="L81" s="19">
        <f t="shared" si="13"/>
        <v>5578.5360000000001</v>
      </c>
      <c r="M81" s="26" t="s">
        <v>192</v>
      </c>
      <c r="N81" s="26" t="s">
        <v>84</v>
      </c>
    </row>
    <row r="82" spans="1:14" ht="17.45" customHeight="1" x14ac:dyDescent="0.25">
      <c r="A82" s="22"/>
      <c r="B82" s="22"/>
      <c r="C82" s="34" t="s">
        <v>88</v>
      </c>
      <c r="D82" s="24"/>
      <c r="E82" s="25"/>
      <c r="F82" s="25"/>
      <c r="G82" s="37"/>
      <c r="H82" s="20"/>
      <c r="I82" s="19"/>
      <c r="J82" s="19"/>
      <c r="K82" s="19"/>
      <c r="L82" s="19"/>
      <c r="M82" s="26"/>
      <c r="N82" s="26"/>
    </row>
    <row r="83" spans="1:14" ht="17.45" customHeight="1" x14ac:dyDescent="0.25">
      <c r="A83" s="22"/>
      <c r="B83" s="16"/>
      <c r="C83" s="17" t="s">
        <v>90</v>
      </c>
      <c r="D83" s="24"/>
      <c r="E83" s="25"/>
      <c r="F83" s="25"/>
      <c r="G83" s="20"/>
      <c r="H83" s="20"/>
      <c r="I83" s="19"/>
      <c r="J83" s="19"/>
      <c r="K83" s="19"/>
      <c r="L83" s="19"/>
      <c r="M83" s="26"/>
      <c r="N83" s="46"/>
    </row>
    <row r="84" spans="1:14" ht="17.45" customHeight="1" x14ac:dyDescent="0.3">
      <c r="A84" s="3">
        <f>A81+1</f>
        <v>60</v>
      </c>
      <c r="B84" s="27" t="s">
        <v>311</v>
      </c>
      <c r="C84" s="27" t="s">
        <v>91</v>
      </c>
      <c r="D84" s="24">
        <v>422.3</v>
      </c>
      <c r="E84" s="25">
        <f t="shared" si="11"/>
        <v>485.94061000000005</v>
      </c>
      <c r="F84" s="25">
        <f t="shared" si="12"/>
        <v>485.94061000000005</v>
      </c>
      <c r="G84" s="20">
        <v>15.2</v>
      </c>
      <c r="H84" s="20">
        <v>15.2</v>
      </c>
      <c r="I84" s="19">
        <f t="shared" ref="I84:I89" si="14">D84*H84</f>
        <v>6418.96</v>
      </c>
      <c r="J84" s="19">
        <v>100</v>
      </c>
      <c r="K84" s="19"/>
      <c r="L84" s="19">
        <f t="shared" si="13"/>
        <v>6518.96</v>
      </c>
      <c r="M84" s="26" t="s">
        <v>195</v>
      </c>
      <c r="N84" s="46" t="s">
        <v>90</v>
      </c>
    </row>
    <row r="85" spans="1:14" ht="17.45" customHeight="1" x14ac:dyDescent="0.25">
      <c r="A85" s="3">
        <f>A84+1</f>
        <v>61</v>
      </c>
      <c r="B85" s="16" t="s">
        <v>312</v>
      </c>
      <c r="C85" s="23" t="s">
        <v>92</v>
      </c>
      <c r="D85" s="24">
        <v>288.39999999999998</v>
      </c>
      <c r="E85" s="25">
        <f t="shared" si="11"/>
        <v>331.86187999999999</v>
      </c>
      <c r="F85" s="25">
        <f t="shared" si="12"/>
        <v>331.86187999999999</v>
      </c>
      <c r="G85" s="20">
        <v>15.2</v>
      </c>
      <c r="H85" s="20">
        <v>15.2</v>
      </c>
      <c r="I85" s="19">
        <f t="shared" si="14"/>
        <v>4383.6799999999994</v>
      </c>
      <c r="J85" s="19">
        <v>100</v>
      </c>
      <c r="K85" s="19"/>
      <c r="L85" s="19">
        <f t="shared" si="13"/>
        <v>4483.6799999999994</v>
      </c>
      <c r="M85" s="26" t="s">
        <v>210</v>
      </c>
      <c r="N85" s="26" t="s">
        <v>90</v>
      </c>
    </row>
    <row r="86" spans="1:14" ht="17.45" customHeight="1" x14ac:dyDescent="0.25">
      <c r="A86" s="3">
        <f>A85+1</f>
        <v>62</v>
      </c>
      <c r="B86" s="16" t="s">
        <v>313</v>
      </c>
      <c r="C86" s="30" t="s">
        <v>93</v>
      </c>
      <c r="D86" s="24">
        <v>341.46</v>
      </c>
      <c r="E86" s="25">
        <f t="shared" si="11"/>
        <v>392.91802200000001</v>
      </c>
      <c r="F86" s="25">
        <f t="shared" si="12"/>
        <v>392.91802200000001</v>
      </c>
      <c r="G86" s="20">
        <v>15.2</v>
      </c>
      <c r="H86" s="20">
        <v>15.2</v>
      </c>
      <c r="I86" s="19">
        <f t="shared" si="14"/>
        <v>5190.1919999999991</v>
      </c>
      <c r="J86" s="19">
        <v>100</v>
      </c>
      <c r="K86" s="19"/>
      <c r="L86" s="19">
        <f t="shared" si="13"/>
        <v>5290.1919999999991</v>
      </c>
      <c r="M86" s="26" t="s">
        <v>193</v>
      </c>
      <c r="N86" s="26" t="s">
        <v>90</v>
      </c>
    </row>
    <row r="87" spans="1:14" ht="17.45" customHeight="1" x14ac:dyDescent="0.25">
      <c r="A87" s="3">
        <f>A86+1</f>
        <v>63</v>
      </c>
      <c r="B87" s="16" t="s">
        <v>314</v>
      </c>
      <c r="C87" s="30" t="s">
        <v>94</v>
      </c>
      <c r="D87" s="24">
        <v>338.69</v>
      </c>
      <c r="E87" s="25">
        <f t="shared" si="11"/>
        <v>389.73058300000002</v>
      </c>
      <c r="F87" s="25">
        <f t="shared" si="12"/>
        <v>389.73058300000002</v>
      </c>
      <c r="G87" s="20">
        <v>15.2</v>
      </c>
      <c r="H87" s="20">
        <v>15.2</v>
      </c>
      <c r="I87" s="19">
        <f t="shared" si="14"/>
        <v>5148.0879999999997</v>
      </c>
      <c r="J87" s="19">
        <v>100</v>
      </c>
      <c r="K87" s="19"/>
      <c r="L87" s="19">
        <f t="shared" si="13"/>
        <v>5248.0879999999997</v>
      </c>
      <c r="M87" s="26" t="s">
        <v>192</v>
      </c>
      <c r="N87" s="26" t="s">
        <v>90</v>
      </c>
    </row>
    <row r="88" spans="1:14" ht="17.45" customHeight="1" x14ac:dyDescent="0.25">
      <c r="A88" s="3">
        <f>A87+1</f>
        <v>64</v>
      </c>
      <c r="B88" s="16" t="s">
        <v>315</v>
      </c>
      <c r="C88" s="23" t="s">
        <v>95</v>
      </c>
      <c r="D88" s="24">
        <v>422.3</v>
      </c>
      <c r="E88" s="25">
        <f t="shared" si="11"/>
        <v>485.94061000000005</v>
      </c>
      <c r="F88" s="25">
        <f t="shared" si="12"/>
        <v>485.94061000000005</v>
      </c>
      <c r="G88" s="20">
        <v>15.2</v>
      </c>
      <c r="H88" s="20">
        <v>15.2</v>
      </c>
      <c r="I88" s="19">
        <f t="shared" si="14"/>
        <v>6418.96</v>
      </c>
      <c r="J88" s="19">
        <v>100</v>
      </c>
      <c r="K88" s="19"/>
      <c r="L88" s="19">
        <f t="shared" si="13"/>
        <v>6518.96</v>
      </c>
      <c r="M88" s="26" t="s">
        <v>193</v>
      </c>
      <c r="N88" s="26" t="s">
        <v>90</v>
      </c>
    </row>
    <row r="89" spans="1:14" ht="17.45" customHeight="1" x14ac:dyDescent="0.25">
      <c r="A89" s="3">
        <f>A88+1</f>
        <v>65</v>
      </c>
      <c r="B89" s="16">
        <v>2.1988502869999999E-2</v>
      </c>
      <c r="C89" s="23" t="s">
        <v>96</v>
      </c>
      <c r="D89" s="24">
        <v>288.39999999999998</v>
      </c>
      <c r="E89" s="25">
        <f t="shared" si="11"/>
        <v>331.86187999999999</v>
      </c>
      <c r="F89" s="25">
        <f t="shared" si="12"/>
        <v>331.86187999999999</v>
      </c>
      <c r="G89" s="20">
        <v>15.2</v>
      </c>
      <c r="H89" s="20">
        <v>15.2</v>
      </c>
      <c r="I89" s="19">
        <f t="shared" si="14"/>
        <v>4383.6799999999994</v>
      </c>
      <c r="J89" s="19">
        <v>100</v>
      </c>
      <c r="K89" s="19"/>
      <c r="L89" s="19">
        <f t="shared" si="13"/>
        <v>4483.6799999999994</v>
      </c>
      <c r="M89" s="26" t="s">
        <v>210</v>
      </c>
      <c r="N89" s="26" t="s">
        <v>90</v>
      </c>
    </row>
    <row r="90" spans="1:14" ht="17.45" customHeight="1" x14ac:dyDescent="0.25">
      <c r="A90" s="22"/>
      <c r="B90" s="16"/>
      <c r="C90" s="17" t="s">
        <v>97</v>
      </c>
      <c r="D90" s="24"/>
      <c r="E90" s="25"/>
      <c r="F90" s="25"/>
      <c r="G90" s="20"/>
      <c r="H90" s="20"/>
      <c r="I90" s="19"/>
      <c r="J90" s="19"/>
      <c r="K90" s="19"/>
      <c r="L90" s="19"/>
      <c r="M90" s="26"/>
      <c r="N90" s="26"/>
    </row>
    <row r="91" spans="1:14" ht="17.45" customHeight="1" x14ac:dyDescent="0.25">
      <c r="A91" s="22">
        <f>A89+1</f>
        <v>66</v>
      </c>
      <c r="B91" s="16" t="s">
        <v>316</v>
      </c>
      <c r="C91" s="29" t="s">
        <v>98</v>
      </c>
      <c r="D91" s="24">
        <v>422.3</v>
      </c>
      <c r="E91" s="25">
        <f t="shared" si="11"/>
        <v>485.94061000000005</v>
      </c>
      <c r="F91" s="25">
        <f t="shared" si="12"/>
        <v>485.94061000000005</v>
      </c>
      <c r="G91" s="20">
        <v>15.2</v>
      </c>
      <c r="H91" s="20">
        <v>15.2</v>
      </c>
      <c r="I91" s="19">
        <f t="shared" ref="I91:I113" si="15">D91*H91</f>
        <v>6418.96</v>
      </c>
      <c r="J91" s="19">
        <v>100</v>
      </c>
      <c r="K91" s="19"/>
      <c r="L91" s="19">
        <f t="shared" si="13"/>
        <v>6518.96</v>
      </c>
      <c r="M91" s="26" t="s">
        <v>195</v>
      </c>
      <c r="N91" s="26" t="s">
        <v>97</v>
      </c>
    </row>
    <row r="92" spans="1:14" ht="17.45" customHeight="1" x14ac:dyDescent="0.25">
      <c r="A92" s="22">
        <f>A91+1</f>
        <v>67</v>
      </c>
      <c r="B92" s="16" t="s">
        <v>317</v>
      </c>
      <c r="C92" s="23" t="s">
        <v>99</v>
      </c>
      <c r="D92" s="24">
        <v>288.27</v>
      </c>
      <c r="E92" s="25">
        <f t="shared" si="11"/>
        <v>331.712289</v>
      </c>
      <c r="F92" s="25">
        <f t="shared" si="12"/>
        <v>331.712289</v>
      </c>
      <c r="G92" s="20">
        <v>15.2</v>
      </c>
      <c r="H92" s="20">
        <v>15.2</v>
      </c>
      <c r="I92" s="19">
        <f t="shared" si="15"/>
        <v>4381.7039999999997</v>
      </c>
      <c r="J92" s="19">
        <v>100</v>
      </c>
      <c r="K92" s="19"/>
      <c r="L92" s="19">
        <f t="shared" si="13"/>
        <v>4481.7039999999997</v>
      </c>
      <c r="M92" s="26" t="s">
        <v>213</v>
      </c>
      <c r="N92" s="26" t="s">
        <v>97</v>
      </c>
    </row>
    <row r="93" spans="1:14" ht="17.45" customHeight="1" x14ac:dyDescent="0.25">
      <c r="A93" s="22">
        <f>A92+1</f>
        <v>68</v>
      </c>
      <c r="B93" s="16" t="s">
        <v>318</v>
      </c>
      <c r="C93" s="23" t="s">
        <v>100</v>
      </c>
      <c r="D93" s="24">
        <v>288.27</v>
      </c>
      <c r="E93" s="25">
        <f t="shared" si="11"/>
        <v>331.712289</v>
      </c>
      <c r="F93" s="25">
        <f t="shared" si="12"/>
        <v>331.712289</v>
      </c>
      <c r="G93" s="20">
        <v>15.2</v>
      </c>
      <c r="H93" s="20">
        <v>15.2</v>
      </c>
      <c r="I93" s="19">
        <f t="shared" si="15"/>
        <v>4381.7039999999997</v>
      </c>
      <c r="J93" s="19">
        <v>100</v>
      </c>
      <c r="K93" s="19"/>
      <c r="L93" s="19">
        <f t="shared" si="13"/>
        <v>4481.7039999999997</v>
      </c>
      <c r="M93" s="26" t="s">
        <v>213</v>
      </c>
      <c r="N93" s="26" t="s">
        <v>97</v>
      </c>
    </row>
    <row r="94" spans="1:14" ht="17.45" customHeight="1" x14ac:dyDescent="0.25">
      <c r="A94" s="22">
        <f t="shared" ref="A94:A147" si="16">A93+1</f>
        <v>69</v>
      </c>
      <c r="B94" s="16" t="s">
        <v>319</v>
      </c>
      <c r="C94" s="23" t="s">
        <v>101</v>
      </c>
      <c r="D94" s="24">
        <v>288.27</v>
      </c>
      <c r="E94" s="25">
        <f t="shared" si="11"/>
        <v>331.712289</v>
      </c>
      <c r="F94" s="25">
        <f t="shared" si="12"/>
        <v>331.712289</v>
      </c>
      <c r="G94" s="20">
        <v>15.2</v>
      </c>
      <c r="H94" s="20">
        <v>15.2</v>
      </c>
      <c r="I94" s="19">
        <f t="shared" si="15"/>
        <v>4381.7039999999997</v>
      </c>
      <c r="J94" s="19">
        <v>100</v>
      </c>
      <c r="K94" s="19"/>
      <c r="L94" s="19">
        <f t="shared" si="13"/>
        <v>4481.7039999999997</v>
      </c>
      <c r="M94" s="26" t="s">
        <v>213</v>
      </c>
      <c r="N94" s="26" t="s">
        <v>97</v>
      </c>
    </row>
    <row r="95" spans="1:14" ht="17.45" customHeight="1" x14ac:dyDescent="0.25">
      <c r="A95" s="22">
        <f t="shared" si="16"/>
        <v>70</v>
      </c>
      <c r="B95" s="16" t="s">
        <v>320</v>
      </c>
      <c r="C95" s="23" t="s">
        <v>102</v>
      </c>
      <c r="D95" s="24">
        <v>288.27</v>
      </c>
      <c r="E95" s="25">
        <f t="shared" si="11"/>
        <v>331.712289</v>
      </c>
      <c r="F95" s="25">
        <f t="shared" si="12"/>
        <v>331.712289</v>
      </c>
      <c r="G95" s="20">
        <v>15.2</v>
      </c>
      <c r="H95" s="20">
        <v>15.2</v>
      </c>
      <c r="I95" s="19">
        <f t="shared" si="15"/>
        <v>4381.7039999999997</v>
      </c>
      <c r="J95" s="19">
        <v>100</v>
      </c>
      <c r="K95" s="19"/>
      <c r="L95" s="19">
        <f t="shared" si="13"/>
        <v>4481.7039999999997</v>
      </c>
      <c r="M95" s="26" t="s">
        <v>213</v>
      </c>
      <c r="N95" s="26" t="s">
        <v>97</v>
      </c>
    </row>
    <row r="96" spans="1:14" ht="17.45" customHeight="1" x14ac:dyDescent="0.25">
      <c r="A96" s="22">
        <f t="shared" si="16"/>
        <v>71</v>
      </c>
      <c r="B96" s="16" t="s">
        <v>321</v>
      </c>
      <c r="C96" s="23" t="s">
        <v>103</v>
      </c>
      <c r="D96" s="24">
        <v>288.27</v>
      </c>
      <c r="E96" s="25">
        <f t="shared" si="11"/>
        <v>331.712289</v>
      </c>
      <c r="F96" s="25">
        <f t="shared" si="12"/>
        <v>331.712289</v>
      </c>
      <c r="G96" s="20">
        <v>15.2</v>
      </c>
      <c r="H96" s="20">
        <v>15.2</v>
      </c>
      <c r="I96" s="19">
        <f t="shared" si="15"/>
        <v>4381.7039999999997</v>
      </c>
      <c r="J96" s="19">
        <v>100</v>
      </c>
      <c r="K96" s="19"/>
      <c r="L96" s="19">
        <f t="shared" si="13"/>
        <v>4481.7039999999997</v>
      </c>
      <c r="M96" s="26" t="s">
        <v>213</v>
      </c>
      <c r="N96" s="26" t="s">
        <v>97</v>
      </c>
    </row>
    <row r="97" spans="1:14" ht="17.45" customHeight="1" x14ac:dyDescent="0.25">
      <c r="A97" s="22">
        <f t="shared" si="16"/>
        <v>72</v>
      </c>
      <c r="B97" s="16" t="s">
        <v>322</v>
      </c>
      <c r="C97" s="23" t="s">
        <v>104</v>
      </c>
      <c r="D97" s="24">
        <v>288.27</v>
      </c>
      <c r="E97" s="25">
        <f t="shared" si="11"/>
        <v>331.712289</v>
      </c>
      <c r="F97" s="25">
        <f t="shared" si="12"/>
        <v>331.712289</v>
      </c>
      <c r="G97" s="20">
        <v>15.2</v>
      </c>
      <c r="H97" s="20">
        <v>15.2</v>
      </c>
      <c r="I97" s="19">
        <f t="shared" si="15"/>
        <v>4381.7039999999997</v>
      </c>
      <c r="J97" s="19">
        <v>100</v>
      </c>
      <c r="K97" s="19"/>
      <c r="L97" s="19">
        <f t="shared" si="13"/>
        <v>4481.7039999999997</v>
      </c>
      <c r="M97" s="26" t="s">
        <v>213</v>
      </c>
      <c r="N97" s="26" t="s">
        <v>97</v>
      </c>
    </row>
    <row r="98" spans="1:14" ht="17.45" customHeight="1" x14ac:dyDescent="0.25">
      <c r="A98" s="22">
        <f t="shared" si="16"/>
        <v>73</v>
      </c>
      <c r="B98" s="16" t="s">
        <v>323</v>
      </c>
      <c r="C98" s="23" t="s">
        <v>105</v>
      </c>
      <c r="D98" s="24">
        <v>288.27</v>
      </c>
      <c r="E98" s="25">
        <f t="shared" si="11"/>
        <v>331.712289</v>
      </c>
      <c r="F98" s="25">
        <f t="shared" si="12"/>
        <v>331.712289</v>
      </c>
      <c r="G98" s="20">
        <v>15.2</v>
      </c>
      <c r="H98" s="20">
        <v>15.2</v>
      </c>
      <c r="I98" s="19">
        <f t="shared" si="15"/>
        <v>4381.7039999999997</v>
      </c>
      <c r="J98" s="19">
        <v>100</v>
      </c>
      <c r="K98" s="19"/>
      <c r="L98" s="19">
        <f t="shared" si="13"/>
        <v>4481.7039999999997</v>
      </c>
      <c r="M98" s="26" t="s">
        <v>213</v>
      </c>
      <c r="N98" s="26" t="s">
        <v>97</v>
      </c>
    </row>
    <row r="99" spans="1:14" ht="17.45" customHeight="1" x14ac:dyDescent="0.25">
      <c r="A99" s="22">
        <f t="shared" si="16"/>
        <v>74</v>
      </c>
      <c r="B99" s="16" t="s">
        <v>324</v>
      </c>
      <c r="C99" s="23" t="s">
        <v>106</v>
      </c>
      <c r="D99" s="24">
        <v>288.27</v>
      </c>
      <c r="E99" s="25">
        <f t="shared" si="11"/>
        <v>331.712289</v>
      </c>
      <c r="F99" s="25">
        <f t="shared" si="12"/>
        <v>331.712289</v>
      </c>
      <c r="G99" s="20">
        <v>15.2</v>
      </c>
      <c r="H99" s="20">
        <v>15.2</v>
      </c>
      <c r="I99" s="19">
        <f t="shared" si="15"/>
        <v>4381.7039999999997</v>
      </c>
      <c r="J99" s="19">
        <v>100</v>
      </c>
      <c r="K99" s="19"/>
      <c r="L99" s="19">
        <f t="shared" si="13"/>
        <v>4481.7039999999997</v>
      </c>
      <c r="M99" s="26" t="s">
        <v>213</v>
      </c>
      <c r="N99" s="26" t="s">
        <v>97</v>
      </c>
    </row>
    <row r="100" spans="1:14" ht="17.45" customHeight="1" x14ac:dyDescent="0.25">
      <c r="A100" s="22">
        <f t="shared" si="16"/>
        <v>75</v>
      </c>
      <c r="B100" s="16" t="s">
        <v>325</v>
      </c>
      <c r="C100" s="23" t="s">
        <v>107</v>
      </c>
      <c r="D100" s="24">
        <v>288.27</v>
      </c>
      <c r="E100" s="25">
        <f t="shared" si="11"/>
        <v>331.712289</v>
      </c>
      <c r="F100" s="25">
        <f t="shared" si="12"/>
        <v>331.712289</v>
      </c>
      <c r="G100" s="20">
        <v>15.2</v>
      </c>
      <c r="H100" s="20">
        <v>15.2</v>
      </c>
      <c r="I100" s="19">
        <f t="shared" si="15"/>
        <v>4381.7039999999997</v>
      </c>
      <c r="J100" s="19">
        <v>100</v>
      </c>
      <c r="K100" s="19"/>
      <c r="L100" s="19">
        <f t="shared" si="13"/>
        <v>4481.7039999999997</v>
      </c>
      <c r="M100" s="26" t="s">
        <v>213</v>
      </c>
      <c r="N100" s="26" t="s">
        <v>97</v>
      </c>
    </row>
    <row r="101" spans="1:14" ht="17.45" customHeight="1" x14ac:dyDescent="0.25">
      <c r="A101" s="22">
        <f t="shared" si="16"/>
        <v>76</v>
      </c>
      <c r="B101" s="16" t="s">
        <v>326</v>
      </c>
      <c r="C101" s="23" t="s">
        <v>108</v>
      </c>
      <c r="D101" s="24">
        <v>260.58999999999997</v>
      </c>
      <c r="E101" s="25">
        <f t="shared" si="11"/>
        <v>299.86091299999998</v>
      </c>
      <c r="F101" s="25">
        <f t="shared" si="12"/>
        <v>299.86091299999998</v>
      </c>
      <c r="G101" s="20">
        <v>15.2</v>
      </c>
      <c r="H101" s="20">
        <v>15.2</v>
      </c>
      <c r="I101" s="19">
        <f t="shared" si="15"/>
        <v>3960.9679999999994</v>
      </c>
      <c r="J101" s="19">
        <v>100</v>
      </c>
      <c r="K101" s="19"/>
      <c r="L101" s="19">
        <f t="shared" si="13"/>
        <v>4060.9679999999994</v>
      </c>
      <c r="M101" s="26" t="s">
        <v>206</v>
      </c>
      <c r="N101" s="26" t="s">
        <v>97</v>
      </c>
    </row>
    <row r="102" spans="1:14" ht="17.45" customHeight="1" x14ac:dyDescent="0.25">
      <c r="A102" s="22">
        <f t="shared" si="16"/>
        <v>77</v>
      </c>
      <c r="B102" s="16" t="s">
        <v>327</v>
      </c>
      <c r="C102" s="23" t="s">
        <v>109</v>
      </c>
      <c r="D102" s="24">
        <v>146.77000000000001</v>
      </c>
      <c r="E102" s="25">
        <f t="shared" si="11"/>
        <v>168.88823900000003</v>
      </c>
      <c r="F102" s="25">
        <f t="shared" si="12"/>
        <v>168.88823900000003</v>
      </c>
      <c r="G102" s="20">
        <v>15.2</v>
      </c>
      <c r="H102" s="20">
        <v>15.2</v>
      </c>
      <c r="I102" s="19">
        <f t="shared" si="15"/>
        <v>2230.904</v>
      </c>
      <c r="J102" s="19">
        <v>100</v>
      </c>
      <c r="K102" s="19">
        <v>51.06</v>
      </c>
      <c r="L102" s="19">
        <f t="shared" si="13"/>
        <v>2381.9639999999999</v>
      </c>
      <c r="M102" s="26" t="s">
        <v>206</v>
      </c>
      <c r="N102" s="26" t="s">
        <v>97</v>
      </c>
    </row>
    <row r="103" spans="1:14" ht="17.45" customHeight="1" x14ac:dyDescent="0.25">
      <c r="A103" s="22">
        <f t="shared" si="16"/>
        <v>78</v>
      </c>
      <c r="B103" s="16" t="s">
        <v>328</v>
      </c>
      <c r="C103" s="23" t="s">
        <v>110</v>
      </c>
      <c r="D103" s="24">
        <v>260.58999999999997</v>
      </c>
      <c r="E103" s="25">
        <f t="shared" si="11"/>
        <v>299.86091299999998</v>
      </c>
      <c r="F103" s="25">
        <f t="shared" si="12"/>
        <v>299.86091299999998</v>
      </c>
      <c r="G103" s="20">
        <v>15.2</v>
      </c>
      <c r="H103" s="20">
        <v>15.2</v>
      </c>
      <c r="I103" s="19">
        <f t="shared" si="15"/>
        <v>3960.9679999999994</v>
      </c>
      <c r="J103" s="19">
        <v>100</v>
      </c>
      <c r="K103" s="19"/>
      <c r="L103" s="19">
        <f t="shared" si="13"/>
        <v>4060.9679999999994</v>
      </c>
      <c r="M103" s="26" t="s">
        <v>206</v>
      </c>
      <c r="N103" s="26" t="s">
        <v>97</v>
      </c>
    </row>
    <row r="104" spans="1:14" ht="17.45" customHeight="1" x14ac:dyDescent="0.25">
      <c r="A104" s="22">
        <f t="shared" si="16"/>
        <v>79</v>
      </c>
      <c r="B104" s="16" t="s">
        <v>329</v>
      </c>
      <c r="C104" s="23" t="s">
        <v>111</v>
      </c>
      <c r="D104" s="24">
        <v>260.58999999999997</v>
      </c>
      <c r="E104" s="25">
        <f t="shared" si="11"/>
        <v>299.86091299999998</v>
      </c>
      <c r="F104" s="25">
        <f t="shared" si="12"/>
        <v>299.86091299999998</v>
      </c>
      <c r="G104" s="20">
        <v>15.2</v>
      </c>
      <c r="H104" s="20">
        <v>15.2</v>
      </c>
      <c r="I104" s="19">
        <f t="shared" si="15"/>
        <v>3960.9679999999994</v>
      </c>
      <c r="J104" s="19">
        <v>100</v>
      </c>
      <c r="K104" s="19"/>
      <c r="L104" s="19">
        <f t="shared" si="13"/>
        <v>4060.9679999999994</v>
      </c>
      <c r="M104" s="26" t="s">
        <v>206</v>
      </c>
      <c r="N104" s="26" t="s">
        <v>97</v>
      </c>
    </row>
    <row r="105" spans="1:14" ht="17.45" customHeight="1" x14ac:dyDescent="0.25">
      <c r="A105" s="22">
        <f t="shared" si="16"/>
        <v>80</v>
      </c>
      <c r="B105" s="16" t="s">
        <v>330</v>
      </c>
      <c r="C105" s="23" t="s">
        <v>112</v>
      </c>
      <c r="D105" s="24">
        <v>260.58999999999997</v>
      </c>
      <c r="E105" s="25">
        <f t="shared" si="11"/>
        <v>299.86091299999998</v>
      </c>
      <c r="F105" s="25">
        <f t="shared" si="12"/>
        <v>299.86091299999998</v>
      </c>
      <c r="G105" s="20">
        <v>15.2</v>
      </c>
      <c r="H105" s="20">
        <v>15.2</v>
      </c>
      <c r="I105" s="19">
        <f t="shared" si="15"/>
        <v>3960.9679999999994</v>
      </c>
      <c r="J105" s="19">
        <v>100</v>
      </c>
      <c r="K105" s="19"/>
      <c r="L105" s="19">
        <f t="shared" si="13"/>
        <v>4060.9679999999994</v>
      </c>
      <c r="M105" s="26" t="s">
        <v>206</v>
      </c>
      <c r="N105" s="26" t="s">
        <v>97</v>
      </c>
    </row>
    <row r="106" spans="1:14" ht="17.45" customHeight="1" x14ac:dyDescent="0.25">
      <c r="A106" s="22">
        <f t="shared" si="16"/>
        <v>81</v>
      </c>
      <c r="B106" s="16" t="s">
        <v>331</v>
      </c>
      <c r="C106" s="23" t="s">
        <v>113</v>
      </c>
      <c r="D106" s="24">
        <v>260.58999999999997</v>
      </c>
      <c r="E106" s="25">
        <f t="shared" si="11"/>
        <v>299.86091299999998</v>
      </c>
      <c r="F106" s="25">
        <f t="shared" si="12"/>
        <v>299.86091299999998</v>
      </c>
      <c r="G106" s="20">
        <v>15.2</v>
      </c>
      <c r="H106" s="20">
        <v>15.2</v>
      </c>
      <c r="I106" s="19">
        <f t="shared" si="15"/>
        <v>3960.9679999999994</v>
      </c>
      <c r="J106" s="19">
        <v>100</v>
      </c>
      <c r="K106" s="19"/>
      <c r="L106" s="19">
        <f t="shared" si="13"/>
        <v>4060.9679999999994</v>
      </c>
      <c r="M106" s="26" t="s">
        <v>205</v>
      </c>
      <c r="N106" s="26" t="s">
        <v>97</v>
      </c>
    </row>
    <row r="107" spans="1:14" ht="17.45" customHeight="1" x14ac:dyDescent="0.25">
      <c r="A107" s="22">
        <f t="shared" si="16"/>
        <v>82</v>
      </c>
      <c r="B107" s="16" t="s">
        <v>332</v>
      </c>
      <c r="C107" s="23" t="s">
        <v>114</v>
      </c>
      <c r="D107" s="24">
        <v>260.58999999999997</v>
      </c>
      <c r="E107" s="25">
        <f t="shared" si="11"/>
        <v>299.86091299999998</v>
      </c>
      <c r="F107" s="25">
        <f t="shared" si="12"/>
        <v>299.86091299999998</v>
      </c>
      <c r="G107" s="20">
        <v>15.2</v>
      </c>
      <c r="H107" s="20">
        <v>15.2</v>
      </c>
      <c r="I107" s="19">
        <f t="shared" si="15"/>
        <v>3960.9679999999994</v>
      </c>
      <c r="J107" s="19">
        <v>100</v>
      </c>
      <c r="K107" s="19"/>
      <c r="L107" s="19">
        <f t="shared" si="13"/>
        <v>4060.9679999999994</v>
      </c>
      <c r="M107" s="26" t="s">
        <v>206</v>
      </c>
      <c r="N107" s="26" t="s">
        <v>97</v>
      </c>
    </row>
    <row r="108" spans="1:14" ht="17.45" customHeight="1" x14ac:dyDescent="0.25">
      <c r="A108" s="22">
        <f t="shared" si="16"/>
        <v>83</v>
      </c>
      <c r="B108" s="16" t="s">
        <v>333</v>
      </c>
      <c r="C108" s="23" t="s">
        <v>115</v>
      </c>
      <c r="D108" s="24">
        <v>260.58999999999997</v>
      </c>
      <c r="E108" s="25">
        <f t="shared" si="11"/>
        <v>299.86091299999998</v>
      </c>
      <c r="F108" s="25">
        <f t="shared" si="12"/>
        <v>299.86091299999998</v>
      </c>
      <c r="G108" s="20">
        <v>15.2</v>
      </c>
      <c r="H108" s="20">
        <v>15.2</v>
      </c>
      <c r="I108" s="19">
        <f t="shared" si="15"/>
        <v>3960.9679999999994</v>
      </c>
      <c r="J108" s="19">
        <v>100</v>
      </c>
      <c r="K108" s="19"/>
      <c r="L108" s="19">
        <f t="shared" si="13"/>
        <v>4060.9679999999994</v>
      </c>
      <c r="M108" s="26" t="s">
        <v>206</v>
      </c>
      <c r="N108" s="26" t="s">
        <v>97</v>
      </c>
    </row>
    <row r="109" spans="1:14" ht="17.45" customHeight="1" x14ac:dyDescent="0.25">
      <c r="A109" s="22">
        <f>A108+1</f>
        <v>84</v>
      </c>
      <c r="B109" s="16" t="s">
        <v>334</v>
      </c>
      <c r="C109" s="23" t="s">
        <v>335</v>
      </c>
      <c r="D109" s="24">
        <v>300</v>
      </c>
      <c r="E109" s="25">
        <f t="shared" si="11"/>
        <v>345.21000000000004</v>
      </c>
      <c r="F109" s="25">
        <f t="shared" si="12"/>
        <v>345.21000000000004</v>
      </c>
      <c r="G109" s="20">
        <v>15.2</v>
      </c>
      <c r="H109" s="20">
        <v>15.2</v>
      </c>
      <c r="I109" s="19">
        <f t="shared" si="15"/>
        <v>4560</v>
      </c>
      <c r="J109" s="19">
        <v>100</v>
      </c>
      <c r="K109" s="19"/>
      <c r="L109" s="19">
        <f t="shared" si="13"/>
        <v>4660</v>
      </c>
      <c r="M109" s="26" t="s">
        <v>206</v>
      </c>
      <c r="N109" s="26" t="s">
        <v>97</v>
      </c>
    </row>
    <row r="110" spans="1:14" ht="17.45" customHeight="1" x14ac:dyDescent="0.25">
      <c r="A110" s="22">
        <f>A109+1</f>
        <v>85</v>
      </c>
      <c r="B110" s="16" t="s">
        <v>336</v>
      </c>
      <c r="C110" s="29" t="s">
        <v>116</v>
      </c>
      <c r="D110" s="24">
        <v>362.77</v>
      </c>
      <c r="E110" s="25">
        <f t="shared" si="11"/>
        <v>417.43943899999999</v>
      </c>
      <c r="F110" s="25">
        <f t="shared" si="12"/>
        <v>417.43943899999999</v>
      </c>
      <c r="G110" s="20">
        <v>15.2</v>
      </c>
      <c r="H110" s="20">
        <v>15.2</v>
      </c>
      <c r="I110" s="19">
        <f t="shared" si="15"/>
        <v>5514.1039999999994</v>
      </c>
      <c r="J110" s="19">
        <v>100</v>
      </c>
      <c r="K110" s="19"/>
      <c r="L110" s="19">
        <f t="shared" si="13"/>
        <v>5614.1039999999994</v>
      </c>
      <c r="M110" s="26" t="s">
        <v>205</v>
      </c>
      <c r="N110" s="26" t="s">
        <v>97</v>
      </c>
    </row>
    <row r="111" spans="1:14" ht="17.45" customHeight="1" x14ac:dyDescent="0.25">
      <c r="A111" s="22">
        <f t="shared" si="16"/>
        <v>86</v>
      </c>
      <c r="B111" s="16" t="s">
        <v>337</v>
      </c>
      <c r="C111" s="23" t="s">
        <v>117</v>
      </c>
      <c r="D111" s="24">
        <v>262.22000000000003</v>
      </c>
      <c r="E111" s="25">
        <f t="shared" si="11"/>
        <v>301.73655400000007</v>
      </c>
      <c r="F111" s="25">
        <f t="shared" si="12"/>
        <v>301.73655400000007</v>
      </c>
      <c r="G111" s="20">
        <v>15.2</v>
      </c>
      <c r="H111" s="20">
        <v>15.2</v>
      </c>
      <c r="I111" s="19">
        <f t="shared" si="15"/>
        <v>3985.7440000000001</v>
      </c>
      <c r="J111" s="19">
        <v>100</v>
      </c>
      <c r="K111" s="19"/>
      <c r="L111" s="19">
        <f t="shared" si="13"/>
        <v>4085.7440000000001</v>
      </c>
      <c r="M111" s="26" t="s">
        <v>214</v>
      </c>
      <c r="N111" s="26" t="s">
        <v>97</v>
      </c>
    </row>
    <row r="112" spans="1:14" ht="17.45" customHeight="1" x14ac:dyDescent="0.25">
      <c r="A112" s="22">
        <f>A111+1</f>
        <v>87</v>
      </c>
      <c r="B112" s="16" t="s">
        <v>338</v>
      </c>
      <c r="C112" s="23" t="s">
        <v>118</v>
      </c>
      <c r="D112" s="24">
        <v>262.22000000000003</v>
      </c>
      <c r="E112" s="25">
        <f t="shared" si="11"/>
        <v>301.73655400000007</v>
      </c>
      <c r="F112" s="25">
        <f t="shared" si="12"/>
        <v>301.73655400000007</v>
      </c>
      <c r="G112" s="20">
        <v>15.2</v>
      </c>
      <c r="H112" s="20">
        <v>15.2</v>
      </c>
      <c r="I112" s="19">
        <f t="shared" si="15"/>
        <v>3985.7440000000001</v>
      </c>
      <c r="J112" s="19">
        <v>100</v>
      </c>
      <c r="K112" s="19"/>
      <c r="L112" s="19">
        <f t="shared" si="13"/>
        <v>4085.7440000000001</v>
      </c>
      <c r="M112" s="26" t="s">
        <v>214</v>
      </c>
      <c r="N112" s="26" t="s">
        <v>97</v>
      </c>
    </row>
    <row r="113" spans="1:14" ht="17.45" customHeight="1" x14ac:dyDescent="0.25">
      <c r="A113" s="22">
        <f>A112+1</f>
        <v>88</v>
      </c>
      <c r="B113" s="16" t="s">
        <v>339</v>
      </c>
      <c r="C113" s="29" t="s">
        <v>119</v>
      </c>
      <c r="D113" s="24">
        <v>262.22000000000003</v>
      </c>
      <c r="E113" s="25">
        <f t="shared" si="11"/>
        <v>301.73655400000007</v>
      </c>
      <c r="F113" s="25">
        <f t="shared" si="12"/>
        <v>301.73655400000007</v>
      </c>
      <c r="G113" s="20">
        <v>15.2</v>
      </c>
      <c r="H113" s="20">
        <v>15.2</v>
      </c>
      <c r="I113" s="19">
        <f t="shared" si="15"/>
        <v>3985.7440000000001</v>
      </c>
      <c r="J113" s="19">
        <v>100</v>
      </c>
      <c r="K113" s="19"/>
      <c r="L113" s="19">
        <f t="shared" si="13"/>
        <v>4085.7440000000001</v>
      </c>
      <c r="M113" s="26" t="s">
        <v>214</v>
      </c>
      <c r="N113" s="26" t="s">
        <v>97</v>
      </c>
    </row>
    <row r="114" spans="1:14" ht="17.45" customHeight="1" x14ac:dyDescent="0.25">
      <c r="A114" s="22"/>
      <c r="B114" s="56"/>
      <c r="C114" s="17" t="s">
        <v>120</v>
      </c>
      <c r="D114" s="24"/>
      <c r="E114" s="25"/>
      <c r="F114" s="25"/>
      <c r="G114" s="20"/>
      <c r="H114" s="20"/>
      <c r="I114" s="19"/>
      <c r="J114" s="19"/>
      <c r="K114" s="19"/>
      <c r="L114" s="19"/>
      <c r="M114" s="26"/>
      <c r="N114" s="26"/>
    </row>
    <row r="115" spans="1:14" ht="17.45" customHeight="1" x14ac:dyDescent="0.3">
      <c r="A115" s="3">
        <f>A113+1</f>
        <v>89</v>
      </c>
      <c r="B115" s="27" t="s">
        <v>340</v>
      </c>
      <c r="C115" s="28" t="s">
        <v>121</v>
      </c>
      <c r="D115" s="24">
        <v>422.3</v>
      </c>
      <c r="E115" s="25">
        <f t="shared" si="11"/>
        <v>485.94061000000005</v>
      </c>
      <c r="F115" s="25">
        <f t="shared" si="12"/>
        <v>485.94061000000005</v>
      </c>
      <c r="G115" s="20">
        <v>15.2</v>
      </c>
      <c r="H115" s="20">
        <v>15.2</v>
      </c>
      <c r="I115" s="19">
        <f t="shared" ref="I115:I137" si="17">D115*H115</f>
        <v>6418.96</v>
      </c>
      <c r="J115" s="19">
        <v>100</v>
      </c>
      <c r="K115" s="19"/>
      <c r="L115" s="19">
        <f t="shared" si="13"/>
        <v>6518.96</v>
      </c>
      <c r="M115" s="26" t="s">
        <v>194</v>
      </c>
      <c r="N115" s="26" t="s">
        <v>215</v>
      </c>
    </row>
    <row r="116" spans="1:14" ht="17.45" customHeight="1" x14ac:dyDescent="0.25">
      <c r="A116" s="22">
        <f>A115+1</f>
        <v>90</v>
      </c>
      <c r="B116" s="16" t="s">
        <v>341</v>
      </c>
      <c r="C116" s="23" t="s">
        <v>122</v>
      </c>
      <c r="D116" s="24">
        <v>428.55</v>
      </c>
      <c r="E116" s="25">
        <f t="shared" si="11"/>
        <v>493.13248500000003</v>
      </c>
      <c r="F116" s="25">
        <f t="shared" si="12"/>
        <v>493.13248500000003</v>
      </c>
      <c r="G116" s="20">
        <v>15.2</v>
      </c>
      <c r="H116" s="20">
        <v>15.2</v>
      </c>
      <c r="I116" s="19">
        <f t="shared" si="17"/>
        <v>6513.96</v>
      </c>
      <c r="J116" s="19">
        <v>100</v>
      </c>
      <c r="K116" s="19"/>
      <c r="L116" s="19">
        <f t="shared" si="13"/>
        <v>6613.96</v>
      </c>
      <c r="M116" s="26" t="s">
        <v>201</v>
      </c>
      <c r="N116" s="26" t="s">
        <v>215</v>
      </c>
    </row>
    <row r="117" spans="1:14" ht="17.45" customHeight="1" x14ac:dyDescent="0.25">
      <c r="A117" s="22">
        <f t="shared" si="16"/>
        <v>91</v>
      </c>
      <c r="B117" s="16" t="s">
        <v>342</v>
      </c>
      <c r="C117" s="23" t="s">
        <v>123</v>
      </c>
      <c r="D117" s="24">
        <v>309</v>
      </c>
      <c r="E117" s="25">
        <f t="shared" si="11"/>
        <v>355.56630000000001</v>
      </c>
      <c r="F117" s="25">
        <f t="shared" si="12"/>
        <v>355.56630000000001</v>
      </c>
      <c r="G117" s="20">
        <v>15.2</v>
      </c>
      <c r="H117" s="20">
        <v>15.2</v>
      </c>
      <c r="I117" s="19">
        <f t="shared" si="17"/>
        <v>4696.8</v>
      </c>
      <c r="J117" s="19">
        <v>100</v>
      </c>
      <c r="K117" s="19"/>
      <c r="L117" s="19">
        <f t="shared" si="13"/>
        <v>4796.8</v>
      </c>
      <c r="M117" s="26" t="s">
        <v>207</v>
      </c>
      <c r="N117" s="26" t="s">
        <v>215</v>
      </c>
    </row>
    <row r="118" spans="1:14" ht="17.45" customHeight="1" x14ac:dyDescent="0.25">
      <c r="A118" s="22">
        <f t="shared" si="16"/>
        <v>92</v>
      </c>
      <c r="B118" s="16" t="s">
        <v>343</v>
      </c>
      <c r="C118" s="23" t="s">
        <v>124</v>
      </c>
      <c r="D118" s="24">
        <v>340.19</v>
      </c>
      <c r="E118" s="25">
        <f t="shared" si="11"/>
        <v>391.45663300000001</v>
      </c>
      <c r="F118" s="25">
        <f t="shared" si="12"/>
        <v>391.45663300000001</v>
      </c>
      <c r="G118" s="20">
        <v>15.2</v>
      </c>
      <c r="H118" s="20">
        <v>15.2</v>
      </c>
      <c r="I118" s="19">
        <f t="shared" si="17"/>
        <v>5170.8879999999999</v>
      </c>
      <c r="J118" s="19">
        <v>100</v>
      </c>
      <c r="K118" s="19"/>
      <c r="L118" s="19">
        <f t="shared" si="13"/>
        <v>5270.8879999999999</v>
      </c>
      <c r="M118" s="26" t="s">
        <v>211</v>
      </c>
      <c r="N118" s="26" t="s">
        <v>215</v>
      </c>
    </row>
    <row r="119" spans="1:14" ht="17.45" customHeight="1" x14ac:dyDescent="0.25">
      <c r="A119" s="22">
        <f t="shared" si="16"/>
        <v>93</v>
      </c>
      <c r="B119" s="16" t="s">
        <v>344</v>
      </c>
      <c r="C119" s="23" t="s">
        <v>125</v>
      </c>
      <c r="D119" s="24">
        <v>309</v>
      </c>
      <c r="E119" s="25">
        <f t="shared" si="11"/>
        <v>355.56630000000001</v>
      </c>
      <c r="F119" s="25">
        <f t="shared" si="12"/>
        <v>355.56630000000001</v>
      </c>
      <c r="G119" s="20">
        <v>15.2</v>
      </c>
      <c r="H119" s="20">
        <v>15.2</v>
      </c>
      <c r="I119" s="19">
        <f t="shared" si="17"/>
        <v>4696.8</v>
      </c>
      <c r="J119" s="19">
        <v>100</v>
      </c>
      <c r="K119" s="19"/>
      <c r="L119" s="19">
        <f t="shared" si="13"/>
        <v>4796.8</v>
      </c>
      <c r="M119" s="26" t="s">
        <v>216</v>
      </c>
      <c r="N119" s="26" t="s">
        <v>215</v>
      </c>
    </row>
    <row r="120" spans="1:14" ht="17.45" customHeight="1" x14ac:dyDescent="0.25">
      <c r="A120" s="22">
        <f t="shared" si="16"/>
        <v>94</v>
      </c>
      <c r="B120" s="16" t="s">
        <v>345</v>
      </c>
      <c r="C120" s="23" t="s">
        <v>126</v>
      </c>
      <c r="D120" s="24">
        <v>309</v>
      </c>
      <c r="E120" s="25">
        <f t="shared" si="11"/>
        <v>355.56630000000001</v>
      </c>
      <c r="F120" s="25">
        <f t="shared" si="12"/>
        <v>355.56630000000001</v>
      </c>
      <c r="G120" s="20">
        <v>15.2</v>
      </c>
      <c r="H120" s="20">
        <v>15.2</v>
      </c>
      <c r="I120" s="19">
        <f t="shared" si="17"/>
        <v>4696.8</v>
      </c>
      <c r="J120" s="19">
        <v>100</v>
      </c>
      <c r="K120" s="19"/>
      <c r="L120" s="19">
        <f t="shared" si="13"/>
        <v>4796.8</v>
      </c>
      <c r="M120" s="26" t="s">
        <v>216</v>
      </c>
      <c r="N120" s="26" t="s">
        <v>215</v>
      </c>
    </row>
    <row r="121" spans="1:14" ht="17.45" customHeight="1" x14ac:dyDescent="0.25">
      <c r="A121" s="22">
        <f t="shared" si="16"/>
        <v>95</v>
      </c>
      <c r="B121" s="16" t="s">
        <v>346</v>
      </c>
      <c r="C121" s="23" t="s">
        <v>127</v>
      </c>
      <c r="D121" s="24">
        <v>309</v>
      </c>
      <c r="E121" s="25">
        <f t="shared" si="11"/>
        <v>355.56630000000001</v>
      </c>
      <c r="F121" s="25">
        <f t="shared" si="12"/>
        <v>355.56630000000001</v>
      </c>
      <c r="G121" s="20">
        <v>15.2</v>
      </c>
      <c r="H121" s="20">
        <v>15.2</v>
      </c>
      <c r="I121" s="19">
        <f t="shared" si="17"/>
        <v>4696.8</v>
      </c>
      <c r="J121" s="19">
        <v>100</v>
      </c>
      <c r="K121" s="19"/>
      <c r="L121" s="19">
        <f t="shared" si="13"/>
        <v>4796.8</v>
      </c>
      <c r="M121" s="26" t="s">
        <v>216</v>
      </c>
      <c r="N121" s="26" t="s">
        <v>215</v>
      </c>
    </row>
    <row r="122" spans="1:14" ht="17.45" customHeight="1" x14ac:dyDescent="0.25">
      <c r="A122" s="22">
        <f t="shared" si="16"/>
        <v>96</v>
      </c>
      <c r="B122" s="16" t="s">
        <v>347</v>
      </c>
      <c r="C122" s="23" t="s">
        <v>128</v>
      </c>
      <c r="D122" s="24">
        <v>309</v>
      </c>
      <c r="E122" s="25">
        <f t="shared" si="11"/>
        <v>355.56630000000001</v>
      </c>
      <c r="F122" s="25">
        <f t="shared" si="12"/>
        <v>355.56630000000001</v>
      </c>
      <c r="G122" s="20">
        <v>15.2</v>
      </c>
      <c r="H122" s="20">
        <v>15.2</v>
      </c>
      <c r="I122" s="19">
        <f t="shared" si="17"/>
        <v>4696.8</v>
      </c>
      <c r="J122" s="19">
        <v>100</v>
      </c>
      <c r="K122" s="19"/>
      <c r="L122" s="19">
        <f t="shared" si="13"/>
        <v>4796.8</v>
      </c>
      <c r="M122" s="26" t="s">
        <v>216</v>
      </c>
      <c r="N122" s="26" t="s">
        <v>215</v>
      </c>
    </row>
    <row r="123" spans="1:14" ht="17.45" customHeight="1" x14ac:dyDescent="0.25">
      <c r="A123" s="22">
        <f t="shared" si="16"/>
        <v>97</v>
      </c>
      <c r="B123" s="16" t="s">
        <v>348</v>
      </c>
      <c r="C123" s="23" t="s">
        <v>129</v>
      </c>
      <c r="D123" s="24">
        <v>309</v>
      </c>
      <c r="E123" s="25">
        <f t="shared" si="11"/>
        <v>355.56630000000001</v>
      </c>
      <c r="F123" s="25">
        <f t="shared" si="12"/>
        <v>355.56630000000001</v>
      </c>
      <c r="G123" s="22">
        <v>15.2</v>
      </c>
      <c r="H123" s="20">
        <v>15.2</v>
      </c>
      <c r="I123" s="19">
        <f t="shared" si="17"/>
        <v>4696.8</v>
      </c>
      <c r="J123" s="19">
        <v>100</v>
      </c>
      <c r="K123" s="19"/>
      <c r="L123" s="19">
        <f t="shared" si="13"/>
        <v>4796.8</v>
      </c>
      <c r="M123" s="26" t="s">
        <v>216</v>
      </c>
      <c r="N123" s="26" t="s">
        <v>215</v>
      </c>
    </row>
    <row r="124" spans="1:14" ht="17.45" customHeight="1" x14ac:dyDescent="0.25">
      <c r="A124" s="22">
        <f t="shared" si="16"/>
        <v>98</v>
      </c>
      <c r="B124" s="16" t="s">
        <v>349</v>
      </c>
      <c r="C124" s="23" t="s">
        <v>130</v>
      </c>
      <c r="D124" s="24">
        <v>309</v>
      </c>
      <c r="E124" s="25">
        <f t="shared" si="11"/>
        <v>355.56630000000001</v>
      </c>
      <c r="F124" s="25">
        <f t="shared" si="12"/>
        <v>355.56630000000001</v>
      </c>
      <c r="G124" s="20">
        <v>15.2</v>
      </c>
      <c r="H124" s="20">
        <v>15.2</v>
      </c>
      <c r="I124" s="19">
        <f t="shared" si="17"/>
        <v>4696.8</v>
      </c>
      <c r="J124" s="19">
        <v>100</v>
      </c>
      <c r="K124" s="19"/>
      <c r="L124" s="19">
        <f t="shared" si="13"/>
        <v>4796.8</v>
      </c>
      <c r="M124" s="26" t="s">
        <v>216</v>
      </c>
      <c r="N124" s="26" t="s">
        <v>215</v>
      </c>
    </row>
    <row r="125" spans="1:14" ht="17.45" customHeight="1" x14ac:dyDescent="0.25">
      <c r="A125" s="22">
        <f t="shared" si="16"/>
        <v>99</v>
      </c>
      <c r="B125" s="16" t="s">
        <v>350</v>
      </c>
      <c r="C125" s="23" t="s">
        <v>131</v>
      </c>
      <c r="D125" s="24">
        <v>288.39999999999998</v>
      </c>
      <c r="E125" s="25">
        <f t="shared" si="11"/>
        <v>331.86187999999999</v>
      </c>
      <c r="F125" s="25">
        <f t="shared" si="12"/>
        <v>331.86187999999999</v>
      </c>
      <c r="G125" s="20">
        <v>15.2</v>
      </c>
      <c r="H125" s="20">
        <v>15.2</v>
      </c>
      <c r="I125" s="19">
        <f t="shared" si="17"/>
        <v>4383.6799999999994</v>
      </c>
      <c r="J125" s="19">
        <v>100</v>
      </c>
      <c r="K125" s="19"/>
      <c r="L125" s="19">
        <f t="shared" si="13"/>
        <v>4483.6799999999994</v>
      </c>
      <c r="M125" s="26" t="s">
        <v>217</v>
      </c>
      <c r="N125" s="26" t="s">
        <v>215</v>
      </c>
    </row>
    <row r="126" spans="1:14" ht="17.45" customHeight="1" x14ac:dyDescent="0.25">
      <c r="A126" s="22">
        <f t="shared" si="16"/>
        <v>100</v>
      </c>
      <c r="B126" s="16" t="s">
        <v>351</v>
      </c>
      <c r="C126" s="23" t="s">
        <v>132</v>
      </c>
      <c r="D126" s="24">
        <v>288.39999999999998</v>
      </c>
      <c r="E126" s="25">
        <f t="shared" si="11"/>
        <v>331.86187999999999</v>
      </c>
      <c r="F126" s="25">
        <f t="shared" si="12"/>
        <v>331.86187999999999</v>
      </c>
      <c r="G126" s="20">
        <v>15.2</v>
      </c>
      <c r="H126" s="20">
        <v>15.2</v>
      </c>
      <c r="I126" s="19">
        <f t="shared" si="17"/>
        <v>4383.6799999999994</v>
      </c>
      <c r="J126" s="19">
        <v>100</v>
      </c>
      <c r="K126" s="19"/>
      <c r="L126" s="19">
        <f t="shared" si="13"/>
        <v>4483.6799999999994</v>
      </c>
      <c r="M126" s="26" t="s">
        <v>217</v>
      </c>
      <c r="N126" s="26" t="s">
        <v>215</v>
      </c>
    </row>
    <row r="127" spans="1:14" ht="17.45" customHeight="1" x14ac:dyDescent="0.25">
      <c r="A127" s="22">
        <f t="shared" si="16"/>
        <v>101</v>
      </c>
      <c r="B127" s="16" t="s">
        <v>352</v>
      </c>
      <c r="C127" s="23" t="s">
        <v>133</v>
      </c>
      <c r="D127" s="24">
        <v>288.39999999999998</v>
      </c>
      <c r="E127" s="25">
        <f t="shared" si="11"/>
        <v>331.86187999999999</v>
      </c>
      <c r="F127" s="25">
        <f t="shared" si="12"/>
        <v>331.86187999999999</v>
      </c>
      <c r="G127" s="20">
        <v>15.2</v>
      </c>
      <c r="H127" s="20">
        <v>15.2</v>
      </c>
      <c r="I127" s="19">
        <f t="shared" si="17"/>
        <v>4383.6799999999994</v>
      </c>
      <c r="J127" s="19">
        <v>100</v>
      </c>
      <c r="K127" s="19"/>
      <c r="L127" s="19">
        <f t="shared" si="13"/>
        <v>4483.6799999999994</v>
      </c>
      <c r="M127" s="26" t="s">
        <v>217</v>
      </c>
      <c r="N127" s="26" t="s">
        <v>215</v>
      </c>
    </row>
    <row r="128" spans="1:14" ht="17.45" customHeight="1" x14ac:dyDescent="0.25">
      <c r="A128" s="22">
        <f t="shared" si="16"/>
        <v>102</v>
      </c>
      <c r="B128" s="16" t="s">
        <v>353</v>
      </c>
      <c r="C128" s="23" t="s">
        <v>134</v>
      </c>
      <c r="D128" s="24">
        <v>288.39999999999998</v>
      </c>
      <c r="E128" s="25">
        <f t="shared" si="11"/>
        <v>331.86187999999999</v>
      </c>
      <c r="F128" s="25">
        <f t="shared" si="12"/>
        <v>331.86187999999999</v>
      </c>
      <c r="G128" s="20">
        <v>15.2</v>
      </c>
      <c r="H128" s="20">
        <v>15.2</v>
      </c>
      <c r="I128" s="19">
        <f t="shared" si="17"/>
        <v>4383.6799999999994</v>
      </c>
      <c r="J128" s="19">
        <v>100</v>
      </c>
      <c r="K128" s="19"/>
      <c r="L128" s="19">
        <f t="shared" si="13"/>
        <v>4483.6799999999994</v>
      </c>
      <c r="M128" s="26" t="s">
        <v>217</v>
      </c>
      <c r="N128" s="26" t="s">
        <v>215</v>
      </c>
    </row>
    <row r="129" spans="1:14" ht="17.45" customHeight="1" x14ac:dyDescent="0.25">
      <c r="A129" s="22">
        <f t="shared" si="16"/>
        <v>103</v>
      </c>
      <c r="B129" s="16" t="s">
        <v>354</v>
      </c>
      <c r="C129" s="23" t="s">
        <v>135</v>
      </c>
      <c r="D129" s="24">
        <v>288.39999999999998</v>
      </c>
      <c r="E129" s="25">
        <f t="shared" si="11"/>
        <v>331.86187999999999</v>
      </c>
      <c r="F129" s="25">
        <f t="shared" si="12"/>
        <v>331.86187999999999</v>
      </c>
      <c r="G129" s="20">
        <v>15.2</v>
      </c>
      <c r="H129" s="20">
        <v>15.2</v>
      </c>
      <c r="I129" s="19">
        <f t="shared" si="17"/>
        <v>4383.6799999999994</v>
      </c>
      <c r="J129" s="19">
        <v>100</v>
      </c>
      <c r="K129" s="19"/>
      <c r="L129" s="19">
        <f t="shared" si="13"/>
        <v>4483.6799999999994</v>
      </c>
      <c r="M129" s="26" t="s">
        <v>217</v>
      </c>
      <c r="N129" s="26" t="s">
        <v>215</v>
      </c>
    </row>
    <row r="130" spans="1:14" ht="17.45" customHeight="1" x14ac:dyDescent="0.25">
      <c r="A130" s="22">
        <f t="shared" si="16"/>
        <v>104</v>
      </c>
      <c r="B130" s="16" t="s">
        <v>355</v>
      </c>
      <c r="C130" s="23" t="s">
        <v>136</v>
      </c>
      <c r="D130" s="24">
        <v>288.39999999999998</v>
      </c>
      <c r="E130" s="25">
        <f t="shared" si="11"/>
        <v>331.86187999999999</v>
      </c>
      <c r="F130" s="25">
        <f t="shared" si="12"/>
        <v>331.86187999999999</v>
      </c>
      <c r="G130" s="22">
        <v>15.2</v>
      </c>
      <c r="H130" s="20">
        <v>15.2</v>
      </c>
      <c r="I130" s="19">
        <f t="shared" si="17"/>
        <v>4383.6799999999994</v>
      </c>
      <c r="J130" s="19">
        <v>100</v>
      </c>
      <c r="K130" s="19"/>
      <c r="L130" s="19">
        <f t="shared" si="13"/>
        <v>4483.6799999999994</v>
      </c>
      <c r="M130" s="26" t="s">
        <v>217</v>
      </c>
      <c r="N130" s="26" t="s">
        <v>215</v>
      </c>
    </row>
    <row r="131" spans="1:14" ht="17.45" customHeight="1" x14ac:dyDescent="0.25">
      <c r="A131" s="22">
        <f t="shared" si="16"/>
        <v>105</v>
      </c>
      <c r="B131" s="16" t="s">
        <v>356</v>
      </c>
      <c r="C131" s="23" t="s">
        <v>137</v>
      </c>
      <c r="D131" s="24">
        <v>263.44</v>
      </c>
      <c r="E131" s="25">
        <f t="shared" si="11"/>
        <v>303.14040800000004</v>
      </c>
      <c r="F131" s="25">
        <f t="shared" si="12"/>
        <v>303.14040800000004</v>
      </c>
      <c r="G131" s="20">
        <v>15.2</v>
      </c>
      <c r="H131" s="20">
        <v>15.2</v>
      </c>
      <c r="I131" s="19">
        <f t="shared" si="17"/>
        <v>4004.2879999999996</v>
      </c>
      <c r="J131" s="19">
        <v>100</v>
      </c>
      <c r="K131" s="19"/>
      <c r="L131" s="19">
        <f t="shared" si="13"/>
        <v>4104.2879999999996</v>
      </c>
      <c r="M131" s="26" t="s">
        <v>206</v>
      </c>
      <c r="N131" s="26" t="s">
        <v>215</v>
      </c>
    </row>
    <row r="132" spans="1:14" ht="17.45" customHeight="1" x14ac:dyDescent="0.25">
      <c r="A132" s="22">
        <f t="shared" si="16"/>
        <v>106</v>
      </c>
      <c r="B132" s="16" t="s">
        <v>357</v>
      </c>
      <c r="C132" s="23" t="s">
        <v>138</v>
      </c>
      <c r="D132" s="24">
        <v>288.39999999999998</v>
      </c>
      <c r="E132" s="25">
        <f t="shared" si="11"/>
        <v>331.86187999999999</v>
      </c>
      <c r="F132" s="25">
        <f t="shared" si="12"/>
        <v>331.86187999999999</v>
      </c>
      <c r="G132" s="20">
        <v>15.2</v>
      </c>
      <c r="H132" s="20">
        <v>15.2</v>
      </c>
      <c r="I132" s="19">
        <f t="shared" si="17"/>
        <v>4383.6799999999994</v>
      </c>
      <c r="J132" s="19">
        <v>100</v>
      </c>
      <c r="K132" s="19"/>
      <c r="L132" s="19">
        <f t="shared" si="13"/>
        <v>4483.6799999999994</v>
      </c>
      <c r="M132" s="26" t="s">
        <v>218</v>
      </c>
      <c r="N132" s="26" t="s">
        <v>215</v>
      </c>
    </row>
    <row r="133" spans="1:14" ht="17.45" customHeight="1" x14ac:dyDescent="0.25">
      <c r="A133" s="22">
        <f t="shared" si="16"/>
        <v>107</v>
      </c>
      <c r="B133" s="16" t="s">
        <v>358</v>
      </c>
      <c r="C133" s="23" t="s">
        <v>139</v>
      </c>
      <c r="D133" s="24">
        <v>288.39999999999998</v>
      </c>
      <c r="E133" s="25">
        <f t="shared" si="11"/>
        <v>331.86187999999999</v>
      </c>
      <c r="F133" s="25">
        <f t="shared" si="12"/>
        <v>331.86187999999999</v>
      </c>
      <c r="G133" s="20">
        <v>15.2</v>
      </c>
      <c r="H133" s="20">
        <v>15.2</v>
      </c>
      <c r="I133" s="19">
        <f t="shared" si="17"/>
        <v>4383.6799999999994</v>
      </c>
      <c r="J133" s="19">
        <v>100</v>
      </c>
      <c r="K133" s="19"/>
      <c r="L133" s="19">
        <f t="shared" si="13"/>
        <v>4483.6799999999994</v>
      </c>
      <c r="M133" s="26" t="s">
        <v>208</v>
      </c>
      <c r="N133" s="26" t="s">
        <v>215</v>
      </c>
    </row>
    <row r="134" spans="1:14" ht="17.45" customHeight="1" x14ac:dyDescent="0.25">
      <c r="A134" s="22">
        <f t="shared" si="16"/>
        <v>108</v>
      </c>
      <c r="B134" s="22" t="s">
        <v>359</v>
      </c>
      <c r="C134" s="29" t="s">
        <v>140</v>
      </c>
      <c r="D134" s="24">
        <v>288.39999999999998</v>
      </c>
      <c r="E134" s="25">
        <f t="shared" si="11"/>
        <v>331.86187999999999</v>
      </c>
      <c r="F134" s="25">
        <f t="shared" si="12"/>
        <v>331.86187999999999</v>
      </c>
      <c r="G134" s="20">
        <v>15.2</v>
      </c>
      <c r="H134" s="20">
        <v>15.2</v>
      </c>
      <c r="I134" s="19">
        <f t="shared" si="17"/>
        <v>4383.6799999999994</v>
      </c>
      <c r="J134" s="19">
        <v>100</v>
      </c>
      <c r="K134" s="19"/>
      <c r="L134" s="19">
        <f t="shared" si="13"/>
        <v>4483.6799999999994</v>
      </c>
      <c r="M134" s="26" t="s">
        <v>208</v>
      </c>
      <c r="N134" s="26" t="s">
        <v>215</v>
      </c>
    </row>
    <row r="135" spans="1:14" ht="17.45" customHeight="1" x14ac:dyDescent="0.25">
      <c r="A135" s="22">
        <f t="shared" si="16"/>
        <v>109</v>
      </c>
      <c r="B135" s="16" t="s">
        <v>360</v>
      </c>
      <c r="C135" s="23" t="s">
        <v>141</v>
      </c>
      <c r="D135" s="24">
        <v>288.39999999999998</v>
      </c>
      <c r="E135" s="25">
        <f t="shared" si="11"/>
        <v>331.86187999999999</v>
      </c>
      <c r="F135" s="25">
        <f t="shared" si="12"/>
        <v>331.86187999999999</v>
      </c>
      <c r="G135" s="20">
        <v>15.2</v>
      </c>
      <c r="H135" s="20">
        <v>15.2</v>
      </c>
      <c r="I135" s="19">
        <f t="shared" si="17"/>
        <v>4383.6799999999994</v>
      </c>
      <c r="J135" s="19">
        <v>100</v>
      </c>
      <c r="K135" s="19"/>
      <c r="L135" s="19">
        <f t="shared" si="13"/>
        <v>4483.6799999999994</v>
      </c>
      <c r="M135" s="26" t="s">
        <v>210</v>
      </c>
      <c r="N135" s="26" t="s">
        <v>215</v>
      </c>
    </row>
    <row r="136" spans="1:14" ht="17.45" customHeight="1" x14ac:dyDescent="0.25">
      <c r="A136" s="22">
        <f t="shared" si="16"/>
        <v>110</v>
      </c>
      <c r="B136" s="16" t="s">
        <v>361</v>
      </c>
      <c r="C136" s="23" t="s">
        <v>142</v>
      </c>
      <c r="D136" s="24">
        <v>288.39999999999998</v>
      </c>
      <c r="E136" s="25">
        <f t="shared" si="11"/>
        <v>331.86187999999999</v>
      </c>
      <c r="F136" s="25">
        <f t="shared" si="12"/>
        <v>331.86187999999999</v>
      </c>
      <c r="G136" s="20">
        <v>15.2</v>
      </c>
      <c r="H136" s="20">
        <v>15.2</v>
      </c>
      <c r="I136" s="19">
        <f t="shared" si="17"/>
        <v>4383.6799999999994</v>
      </c>
      <c r="J136" s="19">
        <v>100</v>
      </c>
      <c r="K136" s="19"/>
      <c r="L136" s="19">
        <f t="shared" si="13"/>
        <v>4483.6799999999994</v>
      </c>
      <c r="M136" s="26" t="s">
        <v>210</v>
      </c>
      <c r="N136" s="26" t="s">
        <v>215</v>
      </c>
    </row>
    <row r="137" spans="1:14" ht="17.45" customHeight="1" x14ac:dyDescent="0.25">
      <c r="A137" s="22">
        <f t="shared" si="16"/>
        <v>111</v>
      </c>
      <c r="B137" s="16" t="s">
        <v>362</v>
      </c>
      <c r="C137" s="23" t="s">
        <v>143</v>
      </c>
      <c r="D137" s="24">
        <v>269.94</v>
      </c>
      <c r="E137" s="25">
        <f t="shared" si="11"/>
        <v>310.619958</v>
      </c>
      <c r="F137" s="25">
        <f t="shared" si="12"/>
        <v>310.619958</v>
      </c>
      <c r="G137" s="20">
        <v>15.2</v>
      </c>
      <c r="H137" s="20">
        <v>15.2</v>
      </c>
      <c r="I137" s="19">
        <f t="shared" si="17"/>
        <v>4103.0879999999997</v>
      </c>
      <c r="J137" s="19">
        <v>100</v>
      </c>
      <c r="K137" s="19"/>
      <c r="L137" s="19">
        <f t="shared" si="13"/>
        <v>4203.0879999999997</v>
      </c>
      <c r="M137" s="26" t="s">
        <v>217</v>
      </c>
      <c r="N137" s="26" t="s">
        <v>215</v>
      </c>
    </row>
    <row r="138" spans="1:14" ht="17.45" customHeight="1" x14ac:dyDescent="0.25">
      <c r="A138" s="22"/>
      <c r="B138" s="16"/>
      <c r="C138" s="38" t="s">
        <v>144</v>
      </c>
      <c r="D138" s="24"/>
      <c r="E138" s="25"/>
      <c r="F138" s="25"/>
      <c r="G138" s="20"/>
      <c r="H138" s="20"/>
      <c r="I138" s="19"/>
      <c r="J138" s="19"/>
      <c r="K138" s="19"/>
      <c r="L138" s="19">
        <f t="shared" si="13"/>
        <v>0</v>
      </c>
      <c r="M138" s="26"/>
      <c r="N138" s="26"/>
    </row>
    <row r="139" spans="1:14" ht="17.45" customHeight="1" x14ac:dyDescent="0.25">
      <c r="A139" s="22">
        <f>A137+1</f>
        <v>112</v>
      </c>
      <c r="B139" s="16" t="s">
        <v>363</v>
      </c>
      <c r="C139" s="23" t="s">
        <v>145</v>
      </c>
      <c r="D139" s="24">
        <v>422.3</v>
      </c>
      <c r="E139" s="25">
        <f t="shared" ref="E139:E163" si="18">D139*1.1507</f>
        <v>485.94061000000005</v>
      </c>
      <c r="F139" s="25">
        <f t="shared" ref="F139:F163" si="19">E139</f>
        <v>485.94061000000005</v>
      </c>
      <c r="G139" s="20">
        <v>15.2</v>
      </c>
      <c r="H139" s="20">
        <v>15.2</v>
      </c>
      <c r="I139" s="19">
        <f t="shared" ref="I139:I147" si="20">D139*H139</f>
        <v>6418.96</v>
      </c>
      <c r="J139" s="19">
        <v>100</v>
      </c>
      <c r="K139" s="19"/>
      <c r="L139" s="19">
        <f t="shared" si="13"/>
        <v>6518.96</v>
      </c>
      <c r="M139" s="26" t="s">
        <v>194</v>
      </c>
      <c r="N139" s="26" t="s">
        <v>220</v>
      </c>
    </row>
    <row r="140" spans="1:14" ht="17.45" customHeight="1" x14ac:dyDescent="0.25">
      <c r="A140" s="22">
        <f t="shared" si="16"/>
        <v>113</v>
      </c>
      <c r="B140" s="16" t="s">
        <v>364</v>
      </c>
      <c r="C140" s="23" t="s">
        <v>146</v>
      </c>
      <c r="D140" s="24">
        <v>340.19</v>
      </c>
      <c r="E140" s="25">
        <f t="shared" si="18"/>
        <v>391.45663300000001</v>
      </c>
      <c r="F140" s="25">
        <f t="shared" si="19"/>
        <v>391.45663300000001</v>
      </c>
      <c r="G140" s="20">
        <v>15.2</v>
      </c>
      <c r="H140" s="20">
        <v>15.2</v>
      </c>
      <c r="I140" s="19">
        <f t="shared" si="20"/>
        <v>5170.8879999999999</v>
      </c>
      <c r="J140" s="19">
        <v>100</v>
      </c>
      <c r="K140" s="19"/>
      <c r="L140" s="19">
        <f t="shared" si="13"/>
        <v>5270.8879999999999</v>
      </c>
      <c r="M140" s="26" t="s">
        <v>211</v>
      </c>
      <c r="N140" s="46" t="s">
        <v>220</v>
      </c>
    </row>
    <row r="141" spans="1:14" ht="17.45" customHeight="1" x14ac:dyDescent="0.25">
      <c r="A141" s="22">
        <f t="shared" si="16"/>
        <v>114</v>
      </c>
      <c r="B141" s="22" t="s">
        <v>365</v>
      </c>
      <c r="C141" s="29" t="s">
        <v>147</v>
      </c>
      <c r="D141" s="24">
        <v>269.8</v>
      </c>
      <c r="E141" s="25">
        <f t="shared" si="18"/>
        <v>310.45886000000002</v>
      </c>
      <c r="F141" s="25">
        <f t="shared" si="19"/>
        <v>310.45886000000002</v>
      </c>
      <c r="G141" s="20">
        <v>15.2</v>
      </c>
      <c r="H141" s="20">
        <v>15.2</v>
      </c>
      <c r="I141" s="19">
        <f t="shared" si="20"/>
        <v>4100.96</v>
      </c>
      <c r="J141" s="19">
        <v>100</v>
      </c>
      <c r="K141" s="19"/>
      <c r="L141" s="19">
        <f t="shared" si="13"/>
        <v>4200.96</v>
      </c>
      <c r="M141" s="26" t="s">
        <v>208</v>
      </c>
      <c r="N141" s="46" t="s">
        <v>215</v>
      </c>
    </row>
    <row r="142" spans="1:14" ht="17.45" customHeight="1" x14ac:dyDescent="0.25">
      <c r="A142" s="22">
        <f t="shared" si="16"/>
        <v>115</v>
      </c>
      <c r="B142" s="16" t="s">
        <v>366</v>
      </c>
      <c r="C142" s="23" t="s">
        <v>148</v>
      </c>
      <c r="D142" s="24">
        <v>358.99</v>
      </c>
      <c r="E142" s="25">
        <f t="shared" si="18"/>
        <v>413.08979300000004</v>
      </c>
      <c r="F142" s="25">
        <f t="shared" si="19"/>
        <v>413.08979300000004</v>
      </c>
      <c r="G142" s="20">
        <v>15.2</v>
      </c>
      <c r="H142" s="20">
        <v>15.2</v>
      </c>
      <c r="I142" s="19">
        <f t="shared" si="20"/>
        <v>5456.6480000000001</v>
      </c>
      <c r="J142" s="19">
        <v>100</v>
      </c>
      <c r="K142" s="19"/>
      <c r="L142" s="19">
        <f t="shared" ref="L142:L163" si="21">I142+J142+K142</f>
        <v>5556.6480000000001</v>
      </c>
      <c r="M142" s="26" t="s">
        <v>221</v>
      </c>
      <c r="N142" s="46" t="s">
        <v>220</v>
      </c>
    </row>
    <row r="143" spans="1:14" ht="17.45" customHeight="1" x14ac:dyDescent="0.25">
      <c r="A143" s="22">
        <f t="shared" si="16"/>
        <v>116</v>
      </c>
      <c r="B143" s="16" t="s">
        <v>367</v>
      </c>
      <c r="C143" s="23" t="s">
        <v>149</v>
      </c>
      <c r="D143" s="24">
        <v>358.99</v>
      </c>
      <c r="E143" s="25">
        <f t="shared" si="18"/>
        <v>413.08979300000004</v>
      </c>
      <c r="F143" s="25">
        <f t="shared" si="19"/>
        <v>413.08979300000004</v>
      </c>
      <c r="G143" s="20">
        <v>15.2</v>
      </c>
      <c r="H143" s="20">
        <v>15.2</v>
      </c>
      <c r="I143" s="19">
        <f t="shared" si="20"/>
        <v>5456.6480000000001</v>
      </c>
      <c r="J143" s="19">
        <v>100</v>
      </c>
      <c r="K143" s="19"/>
      <c r="L143" s="19">
        <f t="shared" si="21"/>
        <v>5556.6480000000001</v>
      </c>
      <c r="M143" s="26" t="s">
        <v>221</v>
      </c>
      <c r="N143" s="46" t="s">
        <v>220</v>
      </c>
    </row>
    <row r="144" spans="1:14" ht="17.45" customHeight="1" x14ac:dyDescent="0.25">
      <c r="A144" s="22">
        <f t="shared" si="16"/>
        <v>117</v>
      </c>
      <c r="B144" s="22" t="s">
        <v>368</v>
      </c>
      <c r="C144" s="29" t="s">
        <v>150</v>
      </c>
      <c r="D144" s="24">
        <v>358.99</v>
      </c>
      <c r="E144" s="25">
        <f t="shared" si="18"/>
        <v>413.08979300000004</v>
      </c>
      <c r="F144" s="25">
        <f t="shared" si="19"/>
        <v>413.08979300000004</v>
      </c>
      <c r="G144" s="37">
        <v>15.2</v>
      </c>
      <c r="H144" s="20">
        <v>15.2</v>
      </c>
      <c r="I144" s="19">
        <f t="shared" si="20"/>
        <v>5456.6480000000001</v>
      </c>
      <c r="J144" s="19">
        <v>100</v>
      </c>
      <c r="K144" s="19"/>
      <c r="L144" s="19">
        <f t="shared" si="21"/>
        <v>5556.6480000000001</v>
      </c>
      <c r="M144" s="26" t="s">
        <v>221</v>
      </c>
      <c r="N144" s="46" t="s">
        <v>220</v>
      </c>
    </row>
    <row r="145" spans="1:14" ht="17.45" customHeight="1" x14ac:dyDescent="0.25">
      <c r="A145" s="22">
        <f t="shared" si="16"/>
        <v>118</v>
      </c>
      <c r="B145" s="22" t="s">
        <v>369</v>
      </c>
      <c r="C145" s="29" t="s">
        <v>151</v>
      </c>
      <c r="D145" s="24">
        <v>323.43</v>
      </c>
      <c r="E145" s="25">
        <f t="shared" si="18"/>
        <v>372.17090100000001</v>
      </c>
      <c r="F145" s="25">
        <f t="shared" si="19"/>
        <v>372.17090100000001</v>
      </c>
      <c r="G145" s="37">
        <v>15.2</v>
      </c>
      <c r="H145" s="20">
        <v>15.2</v>
      </c>
      <c r="I145" s="19">
        <f t="shared" si="20"/>
        <v>4916.1359999999995</v>
      </c>
      <c r="J145" s="19">
        <v>100</v>
      </c>
      <c r="K145" s="19"/>
      <c r="L145" s="19">
        <f t="shared" si="21"/>
        <v>5016.1359999999995</v>
      </c>
      <c r="M145" s="26" t="s">
        <v>221</v>
      </c>
      <c r="N145" s="46" t="s">
        <v>220</v>
      </c>
    </row>
    <row r="146" spans="1:14" ht="17.45" customHeight="1" x14ac:dyDescent="0.25">
      <c r="A146" s="22">
        <f t="shared" si="16"/>
        <v>119</v>
      </c>
      <c r="B146" s="16" t="s">
        <v>370</v>
      </c>
      <c r="C146" s="23" t="s">
        <v>152</v>
      </c>
      <c r="D146" s="24">
        <v>280.63</v>
      </c>
      <c r="E146" s="25">
        <f t="shared" si="18"/>
        <v>322.92094100000003</v>
      </c>
      <c r="F146" s="25">
        <f t="shared" si="19"/>
        <v>322.92094100000003</v>
      </c>
      <c r="G146" s="20">
        <v>15.2</v>
      </c>
      <c r="H146" s="20">
        <v>15.2</v>
      </c>
      <c r="I146" s="19">
        <f t="shared" si="20"/>
        <v>4265.576</v>
      </c>
      <c r="J146" s="19">
        <v>100</v>
      </c>
      <c r="K146" s="19"/>
      <c r="L146" s="19">
        <f t="shared" si="21"/>
        <v>4365.576</v>
      </c>
      <c r="M146" s="26" t="s">
        <v>210</v>
      </c>
      <c r="N146" s="46" t="s">
        <v>220</v>
      </c>
    </row>
    <row r="147" spans="1:14" ht="17.45" customHeight="1" x14ac:dyDescent="0.25">
      <c r="A147" s="22">
        <f t="shared" si="16"/>
        <v>120</v>
      </c>
      <c r="B147" s="16" t="s">
        <v>371</v>
      </c>
      <c r="C147" s="29" t="s">
        <v>153</v>
      </c>
      <c r="D147" s="24">
        <v>280.63</v>
      </c>
      <c r="E147" s="25">
        <f t="shared" si="18"/>
        <v>322.92094100000003</v>
      </c>
      <c r="F147" s="25">
        <f t="shared" si="19"/>
        <v>322.92094100000003</v>
      </c>
      <c r="G147" s="20">
        <v>15.2</v>
      </c>
      <c r="H147" s="20">
        <v>15.2</v>
      </c>
      <c r="I147" s="19">
        <f t="shared" si="20"/>
        <v>4265.576</v>
      </c>
      <c r="J147" s="19">
        <v>100</v>
      </c>
      <c r="K147" s="19"/>
      <c r="L147" s="19">
        <f t="shared" si="21"/>
        <v>4365.576</v>
      </c>
      <c r="M147" s="26" t="s">
        <v>210</v>
      </c>
      <c r="N147" s="46" t="s">
        <v>220</v>
      </c>
    </row>
    <row r="148" spans="1:14" ht="17.45" customHeight="1" x14ac:dyDescent="0.25">
      <c r="A148" s="22"/>
      <c r="B148" s="16"/>
      <c r="C148" s="17" t="s">
        <v>156</v>
      </c>
      <c r="D148" s="24"/>
      <c r="E148" s="25"/>
      <c r="F148" s="25"/>
      <c r="G148" s="20"/>
      <c r="H148" s="20"/>
      <c r="I148" s="19"/>
      <c r="J148" s="19"/>
      <c r="K148" s="19"/>
      <c r="L148" s="19"/>
      <c r="M148" s="26"/>
      <c r="N148" s="46"/>
    </row>
    <row r="149" spans="1:14" ht="17.45" customHeight="1" x14ac:dyDescent="0.25">
      <c r="A149" s="22">
        <f>A147+1</f>
        <v>121</v>
      </c>
      <c r="B149" s="16" t="s">
        <v>373</v>
      </c>
      <c r="C149" s="30" t="s">
        <v>157</v>
      </c>
      <c r="D149" s="24">
        <v>428.48</v>
      </c>
      <c r="E149" s="25">
        <f t="shared" si="18"/>
        <v>493.05193600000007</v>
      </c>
      <c r="F149" s="25">
        <f t="shared" si="19"/>
        <v>493.05193600000007</v>
      </c>
      <c r="G149" s="22">
        <v>15.2</v>
      </c>
      <c r="H149" s="20">
        <v>15.2</v>
      </c>
      <c r="I149" s="19">
        <f>D149*H149</f>
        <v>6512.8959999999997</v>
      </c>
      <c r="J149" s="19">
        <v>100</v>
      </c>
      <c r="K149" s="19"/>
      <c r="L149" s="19">
        <f t="shared" si="21"/>
        <v>6612.8959999999997</v>
      </c>
      <c r="M149" s="26" t="s">
        <v>195</v>
      </c>
      <c r="N149" s="46" t="s">
        <v>156</v>
      </c>
    </row>
    <row r="150" spans="1:14" ht="17.45" customHeight="1" x14ac:dyDescent="0.25">
      <c r="A150" s="22">
        <f>A149+1</f>
        <v>122</v>
      </c>
      <c r="B150" s="16" t="s">
        <v>374</v>
      </c>
      <c r="C150" s="23" t="s">
        <v>158</v>
      </c>
      <c r="D150" s="24">
        <v>422.3</v>
      </c>
      <c r="E150" s="25">
        <f t="shared" si="18"/>
        <v>485.94061000000005</v>
      </c>
      <c r="F150" s="25">
        <f t="shared" si="19"/>
        <v>485.94061000000005</v>
      </c>
      <c r="G150" s="20">
        <v>15.2</v>
      </c>
      <c r="H150" s="20">
        <v>15.2</v>
      </c>
      <c r="I150" s="19">
        <f>D150*H150</f>
        <v>6418.96</v>
      </c>
      <c r="J150" s="19">
        <v>100</v>
      </c>
      <c r="K150" s="19"/>
      <c r="L150" s="19">
        <f t="shared" si="21"/>
        <v>6518.96</v>
      </c>
      <c r="M150" s="26" t="s">
        <v>194</v>
      </c>
      <c r="N150" s="26" t="s">
        <v>225</v>
      </c>
    </row>
    <row r="151" spans="1:14" ht="17.45" customHeight="1" x14ac:dyDescent="0.25">
      <c r="A151" s="22">
        <f>A150+1</f>
        <v>123</v>
      </c>
      <c r="B151" s="16" t="s">
        <v>375</v>
      </c>
      <c r="C151" s="23" t="s">
        <v>159</v>
      </c>
      <c r="D151" s="24">
        <v>428.48</v>
      </c>
      <c r="E151" s="25">
        <f t="shared" si="18"/>
        <v>493.05193600000007</v>
      </c>
      <c r="F151" s="25">
        <f t="shared" si="19"/>
        <v>493.05193600000007</v>
      </c>
      <c r="G151" s="20">
        <v>15.2</v>
      </c>
      <c r="H151" s="20">
        <v>15.2</v>
      </c>
      <c r="I151" s="19">
        <f>D151*H151</f>
        <v>6512.8959999999997</v>
      </c>
      <c r="J151" s="19">
        <v>100</v>
      </c>
      <c r="K151" s="19"/>
      <c r="L151" s="19">
        <f t="shared" si="21"/>
        <v>6612.8959999999997</v>
      </c>
      <c r="M151" s="26" t="s">
        <v>192</v>
      </c>
      <c r="N151" s="26" t="s">
        <v>156</v>
      </c>
    </row>
    <row r="152" spans="1:14" ht="17.45" customHeight="1" x14ac:dyDescent="0.25">
      <c r="A152" s="22">
        <f>A151+1</f>
        <v>124</v>
      </c>
      <c r="B152" s="16" t="s">
        <v>376</v>
      </c>
      <c r="C152" s="23" t="s">
        <v>160</v>
      </c>
      <c r="D152" s="24">
        <v>428.55</v>
      </c>
      <c r="E152" s="25">
        <f t="shared" si="18"/>
        <v>493.13248500000003</v>
      </c>
      <c r="F152" s="25">
        <f t="shared" si="19"/>
        <v>493.13248500000003</v>
      </c>
      <c r="G152" s="20">
        <v>15.2</v>
      </c>
      <c r="H152" s="20">
        <v>15.2</v>
      </c>
      <c r="I152" s="19">
        <f>D152*H152</f>
        <v>6513.96</v>
      </c>
      <c r="J152" s="19">
        <v>100</v>
      </c>
      <c r="K152" s="19"/>
      <c r="L152" s="19">
        <f t="shared" si="21"/>
        <v>6613.96</v>
      </c>
      <c r="M152" s="26" t="s">
        <v>227</v>
      </c>
      <c r="N152" s="46" t="s">
        <v>156</v>
      </c>
    </row>
    <row r="153" spans="1:14" ht="17.45" customHeight="1" x14ac:dyDescent="0.25">
      <c r="A153" s="22"/>
      <c r="B153" s="22"/>
      <c r="C153" s="17" t="s">
        <v>161</v>
      </c>
      <c r="D153" s="24"/>
      <c r="E153" s="25"/>
      <c r="F153" s="25"/>
      <c r="G153" s="20"/>
      <c r="H153" s="20"/>
      <c r="I153" s="19"/>
      <c r="J153" s="19"/>
      <c r="K153" s="19"/>
      <c r="L153" s="19"/>
      <c r="M153" s="47"/>
      <c r="N153" s="46"/>
    </row>
    <row r="154" spans="1:14" ht="17.45" customHeight="1" x14ac:dyDescent="0.25">
      <c r="A154" s="22">
        <f>A152+1</f>
        <v>125</v>
      </c>
      <c r="B154" s="16" t="s">
        <v>377</v>
      </c>
      <c r="C154" s="23" t="s">
        <v>162</v>
      </c>
      <c r="D154" s="24">
        <v>411.21</v>
      </c>
      <c r="E154" s="25">
        <f t="shared" si="18"/>
        <v>473.17934700000001</v>
      </c>
      <c r="F154" s="25">
        <f t="shared" si="19"/>
        <v>473.17934700000001</v>
      </c>
      <c r="G154" s="20">
        <v>15.2</v>
      </c>
      <c r="H154" s="20">
        <v>15.2</v>
      </c>
      <c r="I154" s="19">
        <f>D154*H154</f>
        <v>6250.3919999999998</v>
      </c>
      <c r="J154" s="19">
        <v>100</v>
      </c>
      <c r="K154" s="19"/>
      <c r="L154" s="19">
        <f t="shared" si="21"/>
        <v>6350.3919999999998</v>
      </c>
      <c r="M154" s="47" t="s">
        <v>192</v>
      </c>
      <c r="N154" s="46" t="s">
        <v>161</v>
      </c>
    </row>
    <row r="155" spans="1:14" ht="17.45" customHeight="1" x14ac:dyDescent="0.25">
      <c r="A155" s="22">
        <f>A154+1</f>
        <v>126</v>
      </c>
      <c r="B155" s="16" t="s">
        <v>378</v>
      </c>
      <c r="C155" s="23" t="s">
        <v>163</v>
      </c>
      <c r="D155" s="24">
        <v>281.89999999999998</v>
      </c>
      <c r="E155" s="25">
        <f t="shared" si="18"/>
        <v>324.38232999999997</v>
      </c>
      <c r="F155" s="25">
        <f t="shared" si="19"/>
        <v>324.38232999999997</v>
      </c>
      <c r="G155" s="20">
        <v>15.2</v>
      </c>
      <c r="H155" s="20">
        <v>15.2</v>
      </c>
      <c r="I155" s="19">
        <f>D155*H155</f>
        <v>4284.8799999999992</v>
      </c>
      <c r="J155" s="19">
        <v>100</v>
      </c>
      <c r="K155" s="19"/>
      <c r="L155" s="19">
        <f t="shared" si="21"/>
        <v>4384.8799999999992</v>
      </c>
      <c r="M155" s="26" t="s">
        <v>213</v>
      </c>
      <c r="N155" s="26" t="s">
        <v>215</v>
      </c>
    </row>
    <row r="156" spans="1:14" ht="17.45" customHeight="1" x14ac:dyDescent="0.25">
      <c r="A156" s="22">
        <f>A155+1</f>
        <v>127</v>
      </c>
      <c r="B156" s="22" t="s">
        <v>379</v>
      </c>
      <c r="C156" s="29" t="s">
        <v>164</v>
      </c>
      <c r="D156" s="24">
        <v>213.66</v>
      </c>
      <c r="E156" s="25">
        <f t="shared" si="18"/>
        <v>245.85856200000001</v>
      </c>
      <c r="F156" s="25">
        <f t="shared" si="19"/>
        <v>245.85856200000001</v>
      </c>
      <c r="G156" s="20">
        <v>15.2</v>
      </c>
      <c r="H156" s="20">
        <v>15.2</v>
      </c>
      <c r="I156" s="19">
        <f>D156*H156</f>
        <v>3247.6319999999996</v>
      </c>
      <c r="J156" s="19">
        <v>100</v>
      </c>
      <c r="K156" s="19"/>
      <c r="L156" s="19">
        <f t="shared" si="21"/>
        <v>3347.6319999999996</v>
      </c>
      <c r="M156" s="26" t="s">
        <v>210</v>
      </c>
      <c r="N156" s="26" t="s">
        <v>90</v>
      </c>
    </row>
    <row r="157" spans="1:14" ht="17.45" customHeight="1" x14ac:dyDescent="0.25">
      <c r="A157" s="22"/>
      <c r="B157" s="22"/>
      <c r="C157" s="34" t="s">
        <v>165</v>
      </c>
      <c r="D157" s="24"/>
      <c r="E157" s="25"/>
      <c r="F157" s="25"/>
      <c r="G157" s="20"/>
      <c r="H157" s="20"/>
      <c r="I157" s="19"/>
      <c r="J157" s="19"/>
      <c r="K157" s="19"/>
      <c r="L157" s="19"/>
      <c r="M157" s="26"/>
      <c r="N157" s="26"/>
    </row>
    <row r="158" spans="1:14" ht="17.45" customHeight="1" x14ac:dyDescent="0.25">
      <c r="A158" s="22">
        <f>A156+1</f>
        <v>128</v>
      </c>
      <c r="B158" s="22" t="s">
        <v>380</v>
      </c>
      <c r="C158" s="29" t="s">
        <v>166</v>
      </c>
      <c r="D158" s="24">
        <v>399.64</v>
      </c>
      <c r="E158" s="25">
        <f t="shared" si="18"/>
        <v>459.865748</v>
      </c>
      <c r="F158" s="25">
        <f t="shared" si="19"/>
        <v>459.865748</v>
      </c>
      <c r="G158" s="20">
        <v>15.2</v>
      </c>
      <c r="H158" s="20">
        <v>15.2</v>
      </c>
      <c r="I158" s="19">
        <f>D158*H158</f>
        <v>6074.5279999999993</v>
      </c>
      <c r="J158" s="19">
        <v>100</v>
      </c>
      <c r="K158" s="19"/>
      <c r="L158" s="19">
        <f t="shared" si="21"/>
        <v>6174.5279999999993</v>
      </c>
      <c r="M158" s="26" t="s">
        <v>165</v>
      </c>
      <c r="N158" s="26" t="s">
        <v>15</v>
      </c>
    </row>
    <row r="159" spans="1:14" ht="17.45" customHeight="1" x14ac:dyDescent="0.25">
      <c r="A159" s="22"/>
      <c r="B159" s="22"/>
      <c r="C159" s="34" t="s">
        <v>167</v>
      </c>
      <c r="D159" s="24"/>
      <c r="E159" s="25"/>
      <c r="F159" s="25"/>
      <c r="G159" s="20"/>
      <c r="H159" s="20"/>
      <c r="I159" s="19"/>
      <c r="J159" s="19"/>
      <c r="K159" s="19"/>
      <c r="L159" s="19"/>
      <c r="M159" s="26"/>
      <c r="N159" s="26"/>
    </row>
    <row r="160" spans="1:14" ht="17.45" customHeight="1" x14ac:dyDescent="0.25">
      <c r="A160" s="22">
        <f>A158+1</f>
        <v>129</v>
      </c>
      <c r="B160" s="22"/>
      <c r="C160" s="29" t="s">
        <v>168</v>
      </c>
      <c r="D160" s="24">
        <v>399.64</v>
      </c>
      <c r="E160" s="25">
        <f t="shared" si="18"/>
        <v>459.865748</v>
      </c>
      <c r="F160" s="25">
        <f t="shared" si="19"/>
        <v>459.865748</v>
      </c>
      <c r="G160" s="20">
        <v>15.2</v>
      </c>
      <c r="H160" s="20">
        <v>15.2</v>
      </c>
      <c r="I160" s="19">
        <f>D160*H160</f>
        <v>6074.5279999999993</v>
      </c>
      <c r="J160" s="19">
        <v>100</v>
      </c>
      <c r="K160" s="19"/>
      <c r="L160" s="19">
        <f t="shared" si="21"/>
        <v>6174.5279999999993</v>
      </c>
      <c r="M160" s="26" t="s">
        <v>167</v>
      </c>
      <c r="N160" s="26" t="s">
        <v>15</v>
      </c>
    </row>
    <row r="161" spans="1:14" ht="17.45" customHeight="1" x14ac:dyDescent="0.3">
      <c r="A161" s="39"/>
      <c r="B161" s="22"/>
      <c r="C161" s="40" t="s">
        <v>381</v>
      </c>
      <c r="D161" s="24"/>
      <c r="E161" s="25"/>
      <c r="F161" s="25"/>
      <c r="G161" s="20"/>
      <c r="H161" s="20"/>
      <c r="I161" s="19"/>
      <c r="J161" s="19"/>
      <c r="K161" s="19"/>
      <c r="L161" s="19"/>
      <c r="M161" s="26"/>
      <c r="N161" s="26"/>
    </row>
    <row r="162" spans="1:14" ht="17.45" customHeight="1" x14ac:dyDescent="0.3">
      <c r="A162" s="39">
        <f>A160+1</f>
        <v>130</v>
      </c>
      <c r="B162" s="22" t="s">
        <v>382</v>
      </c>
      <c r="C162" s="1" t="s">
        <v>170</v>
      </c>
      <c r="D162" s="24">
        <v>422.3</v>
      </c>
      <c r="E162" s="25">
        <f t="shared" si="18"/>
        <v>485.94061000000005</v>
      </c>
      <c r="F162" s="25">
        <f t="shared" si="19"/>
        <v>485.94061000000005</v>
      </c>
      <c r="G162" s="20">
        <v>15.2</v>
      </c>
      <c r="H162" s="20">
        <v>15.2</v>
      </c>
      <c r="I162" s="19">
        <f>D162*H162</f>
        <v>6418.96</v>
      </c>
      <c r="J162" s="19">
        <v>100</v>
      </c>
      <c r="K162" s="19"/>
      <c r="L162" s="19">
        <f t="shared" si="21"/>
        <v>6518.96</v>
      </c>
      <c r="M162" s="26" t="s">
        <v>169</v>
      </c>
      <c r="N162" s="3" t="s">
        <v>399</v>
      </c>
    </row>
    <row r="163" spans="1:14" ht="17.45" customHeight="1" x14ac:dyDescent="0.3">
      <c r="A163" s="39">
        <f>A162+1</f>
        <v>131</v>
      </c>
      <c r="B163" s="22" t="s">
        <v>383</v>
      </c>
      <c r="C163" s="1" t="s">
        <v>384</v>
      </c>
      <c r="D163" s="24">
        <v>378.29</v>
      </c>
      <c r="E163" s="25">
        <f t="shared" si="18"/>
        <v>435.29830300000003</v>
      </c>
      <c r="F163" s="25">
        <f t="shared" si="19"/>
        <v>435.29830300000003</v>
      </c>
      <c r="G163" s="20">
        <v>15.2</v>
      </c>
      <c r="H163" s="20">
        <v>15.2</v>
      </c>
      <c r="I163" s="19">
        <f>D163*H163</f>
        <v>5750.0079999999998</v>
      </c>
      <c r="J163" s="19">
        <v>100</v>
      </c>
      <c r="K163" s="19"/>
      <c r="L163" s="19">
        <f t="shared" si="21"/>
        <v>5850.0079999999998</v>
      </c>
      <c r="M163" s="26" t="s">
        <v>400</v>
      </c>
      <c r="N163" s="26" t="s">
        <v>401</v>
      </c>
    </row>
    <row r="164" spans="1:14" ht="17.45" customHeight="1" x14ac:dyDescent="0.25">
      <c r="A164" s="16"/>
      <c r="C164" s="1"/>
      <c r="D164" s="33"/>
      <c r="E164" s="25"/>
      <c r="F164" s="25"/>
      <c r="G164" s="37"/>
      <c r="H164" s="37"/>
      <c r="I164" s="57">
        <f t="shared" ref="I164:L164" si="22">SUM(I11:I163)</f>
        <v>686576.55200000049</v>
      </c>
      <c r="J164" s="57">
        <f t="shared" si="22"/>
        <v>13000</v>
      </c>
      <c r="K164" s="57">
        <f>SUM(K11:K163)</f>
        <v>156.04000000000002</v>
      </c>
      <c r="L164" s="57">
        <f t="shared" si="22"/>
        <v>699732.59200000064</v>
      </c>
      <c r="M164" s="26"/>
      <c r="N164" s="26"/>
    </row>
    <row r="165" spans="1:14" x14ac:dyDescent="0.25">
      <c r="E165" s="1" t="s">
        <v>0</v>
      </c>
      <c r="L165" s="41"/>
      <c r="M165" s="3"/>
      <c r="N165" s="3"/>
    </row>
    <row r="166" spans="1:14" x14ac:dyDescent="0.25">
      <c r="M166" s="3"/>
      <c r="N166" s="3"/>
    </row>
    <row r="169" spans="1:14" x14ac:dyDescent="0.25">
      <c r="I169" s="1" t="s">
        <v>0</v>
      </c>
    </row>
    <row r="181" spans="3:5" x14ac:dyDescent="0.25">
      <c r="E181" s="1" t="s">
        <v>0</v>
      </c>
    </row>
    <row r="185" spans="3:5" x14ac:dyDescent="0.25">
      <c r="C185" s="2" t="s">
        <v>0</v>
      </c>
    </row>
  </sheetData>
  <mergeCells count="18">
    <mergeCell ref="M7:M9"/>
    <mergeCell ref="N7:N9"/>
    <mergeCell ref="G7:G9"/>
    <mergeCell ref="H7:H9"/>
    <mergeCell ref="I7:I9"/>
    <mergeCell ref="J7:J8"/>
    <mergeCell ref="K7:K8"/>
    <mergeCell ref="L7:L9"/>
    <mergeCell ref="A7:A9"/>
    <mergeCell ref="B7:B9"/>
    <mergeCell ref="C7:C9"/>
    <mergeCell ref="D7:D9"/>
    <mergeCell ref="E7:E9"/>
    <mergeCell ref="F7:F9"/>
    <mergeCell ref="D2:L2"/>
    <mergeCell ref="D3:I3"/>
    <mergeCell ref="H4:I4"/>
    <mergeCell ref="D6:I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topLeftCell="B131" workbookViewId="0">
      <selection activeCell="O7" sqref="O7:P162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hidden="1" customWidth="1"/>
    <col min="5" max="5" width="13.5703125" style="1" hidden="1" customWidth="1"/>
    <col min="6" max="6" width="12.85546875" style="1" hidden="1" customWidth="1"/>
    <col min="7" max="7" width="13.28515625" style="1" hidden="1" customWidth="1"/>
    <col min="8" max="8" width="9.5703125" style="1" hidden="1" customWidth="1"/>
    <col min="9" max="13" width="14.85546875" style="1" hidden="1" customWidth="1"/>
    <col min="14" max="14" width="15.5703125" style="1" hidden="1" customWidth="1"/>
    <col min="15" max="15" width="27.28515625" style="1" customWidth="1"/>
    <col min="16" max="16" width="38.140625" style="1" customWidth="1"/>
    <col min="17" max="16384" width="12.7109375" style="1"/>
  </cols>
  <sheetData>
    <row r="1" spans="1:16" x14ac:dyDescent="0.25">
      <c r="B1" s="1" t="s">
        <v>0</v>
      </c>
      <c r="C1" s="2" t="s">
        <v>0</v>
      </c>
      <c r="E1" s="1" t="s">
        <v>0</v>
      </c>
    </row>
    <row r="2" spans="1:16" x14ac:dyDescent="0.25">
      <c r="A2" s="3" t="s">
        <v>0</v>
      </c>
      <c r="B2" s="3" t="s">
        <v>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x14ac:dyDescent="0.25">
      <c r="A3" s="4" t="s">
        <v>0</v>
      </c>
      <c r="B3" s="4"/>
      <c r="C3" s="5" t="s">
        <v>0</v>
      </c>
      <c r="D3" s="109"/>
      <c r="E3" s="109"/>
      <c r="F3" s="109"/>
      <c r="G3" s="109"/>
      <c r="H3" s="109"/>
      <c r="I3" s="109"/>
      <c r="J3" s="6"/>
      <c r="K3" s="6"/>
      <c r="L3" s="6"/>
      <c r="M3" s="6"/>
      <c r="N3" s="7"/>
    </row>
    <row r="4" spans="1:16" x14ac:dyDescent="0.25">
      <c r="A4" s="4" t="s">
        <v>0</v>
      </c>
      <c r="B4" s="4" t="s">
        <v>0</v>
      </c>
      <c r="C4" s="5"/>
      <c r="D4" s="8"/>
      <c r="E4" s="54"/>
      <c r="F4" s="54"/>
      <c r="H4" s="110"/>
      <c r="I4" s="110"/>
      <c r="J4" s="9"/>
      <c r="K4" s="9"/>
      <c r="L4" s="9"/>
      <c r="M4" s="9"/>
      <c r="N4" s="7"/>
      <c r="O4" s="55"/>
    </row>
    <row r="5" spans="1:16" x14ac:dyDescent="0.25">
      <c r="A5" s="4"/>
      <c r="B5" s="4" t="s">
        <v>238</v>
      </c>
      <c r="C5" s="5"/>
      <c r="D5" s="10"/>
      <c r="E5" s="10"/>
      <c r="F5" s="10"/>
      <c r="G5" s="10"/>
      <c r="H5" s="10"/>
      <c r="I5" s="10"/>
      <c r="J5" s="10"/>
      <c r="K5" s="10"/>
      <c r="L5" s="10"/>
      <c r="M5" s="10"/>
      <c r="N5" s="7"/>
    </row>
    <row r="6" spans="1:16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3"/>
      <c r="M6" s="13"/>
      <c r="N6" s="14"/>
    </row>
    <row r="7" spans="1:16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178</v>
      </c>
      <c r="K7" s="106" t="s">
        <v>403</v>
      </c>
      <c r="L7" s="106" t="s">
        <v>404</v>
      </c>
      <c r="M7" s="106" t="s">
        <v>405</v>
      </c>
      <c r="N7" s="106" t="s">
        <v>11</v>
      </c>
      <c r="O7" s="103" t="s">
        <v>187</v>
      </c>
      <c r="P7" s="103" t="s">
        <v>188</v>
      </c>
    </row>
    <row r="8" spans="1:16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08"/>
      <c r="L8" s="108"/>
      <c r="M8" s="108"/>
      <c r="N8" s="107"/>
      <c r="O8" s="104"/>
      <c r="P8" s="104"/>
    </row>
    <row r="9" spans="1:16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173</v>
      </c>
      <c r="K9" s="15" t="s">
        <v>406</v>
      </c>
      <c r="L9" s="15" t="s">
        <v>13</v>
      </c>
      <c r="M9" s="15" t="s">
        <v>250</v>
      </c>
      <c r="N9" s="108"/>
      <c r="O9" s="105"/>
      <c r="P9" s="105"/>
    </row>
    <row r="10" spans="1:16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19"/>
      <c r="M10" s="19"/>
      <c r="N10" s="21"/>
      <c r="O10" s="26"/>
      <c r="P10" s="26"/>
    </row>
    <row r="11" spans="1:16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/>
      <c r="K11" s="19"/>
      <c r="L11" s="19">
        <v>14716.64</v>
      </c>
      <c r="M11" s="19"/>
      <c r="N11" s="19">
        <f>SUM(I11+J11+K11+L11+M11)</f>
        <v>29433.279999999999</v>
      </c>
      <c r="O11" s="26" t="s">
        <v>189</v>
      </c>
      <c r="P11" s="26" t="s">
        <v>190</v>
      </c>
    </row>
    <row r="12" spans="1:16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19"/>
      <c r="N12" s="19"/>
      <c r="O12" s="26"/>
      <c r="P12" s="26"/>
    </row>
    <row r="13" spans="1:16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 t="shared" ref="E13:E76" si="0">D13*1.1507</f>
        <v>960.02900999999997</v>
      </c>
      <c r="F13" s="25">
        <f t="shared" ref="F13:F76" si="1"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/>
      <c r="K13" s="19"/>
      <c r="L13" s="19">
        <v>12681.36</v>
      </c>
      <c r="M13" s="19"/>
      <c r="N13" s="19">
        <f t="shared" ref="N13:N76" si="2">SUM(I13+J13+K13+L13+M13)</f>
        <v>25362.720000000001</v>
      </c>
      <c r="O13" s="26" t="s">
        <v>398</v>
      </c>
      <c r="P13" s="26" t="s">
        <v>17</v>
      </c>
    </row>
    <row r="14" spans="1:16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 t="shared" si="0"/>
        <v>584.68217700000002</v>
      </c>
      <c r="F14" s="25">
        <f t="shared" si="1"/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622.32000000000005</v>
      </c>
      <c r="K14" s="19"/>
      <c r="L14" s="19">
        <v>7723.27</v>
      </c>
      <c r="M14" s="19"/>
      <c r="N14" s="19">
        <f t="shared" si="2"/>
        <v>16068.862000000001</v>
      </c>
      <c r="O14" s="26" t="s">
        <v>395</v>
      </c>
      <c r="P14" s="26" t="s">
        <v>17</v>
      </c>
    </row>
    <row r="15" spans="1:16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 t="shared" si="0"/>
        <v>495.85964400000006</v>
      </c>
      <c r="F15" s="25">
        <f t="shared" si="1"/>
        <v>495.85964400000006</v>
      </c>
      <c r="G15" s="20">
        <v>15.2</v>
      </c>
      <c r="H15" s="20">
        <v>15.2</v>
      </c>
      <c r="I15" s="19">
        <f>D15*H15</f>
        <v>6549.9840000000004</v>
      </c>
      <c r="J15" s="19"/>
      <c r="K15" s="19">
        <v>834.3</v>
      </c>
      <c r="L15" s="19">
        <v>6549.98</v>
      </c>
      <c r="M15" s="19"/>
      <c r="N15" s="19">
        <f t="shared" si="2"/>
        <v>13934.263999999999</v>
      </c>
      <c r="O15" s="26" t="s">
        <v>192</v>
      </c>
      <c r="P15" s="26" t="s">
        <v>17</v>
      </c>
    </row>
    <row r="16" spans="1:16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 t="shared" si="0"/>
        <v>414.746801</v>
      </c>
      <c r="F16" s="25">
        <f t="shared" si="1"/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1037.2</v>
      </c>
      <c r="K16" s="19"/>
      <c r="L16" s="19">
        <v>5478.54</v>
      </c>
      <c r="M16" s="19"/>
      <c r="N16" s="19">
        <f t="shared" si="2"/>
        <v>11994.276</v>
      </c>
      <c r="O16" s="26" t="s">
        <v>192</v>
      </c>
      <c r="P16" s="26" t="s">
        <v>17</v>
      </c>
    </row>
    <row r="17" spans="1:16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 t="shared" si="0"/>
        <v>393.68899099999999</v>
      </c>
      <c r="F17" s="25">
        <f t="shared" si="1"/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1037.2</v>
      </c>
      <c r="K17" s="19"/>
      <c r="L17" s="19">
        <v>5200.38</v>
      </c>
      <c r="M17" s="19"/>
      <c r="N17" s="19">
        <f t="shared" si="2"/>
        <v>11437.955999999998</v>
      </c>
      <c r="O17" s="26" t="s">
        <v>193</v>
      </c>
      <c r="P17" s="26" t="s">
        <v>17</v>
      </c>
    </row>
    <row r="18" spans="1:16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19"/>
      <c r="N18" s="19"/>
      <c r="O18" s="26"/>
      <c r="P18" s="26"/>
    </row>
    <row r="19" spans="1:16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 t="shared" si="0"/>
        <v>675.5759700000001</v>
      </c>
      <c r="F19" s="25">
        <f t="shared" si="1"/>
        <v>675.5759700000001</v>
      </c>
      <c r="G19" s="20">
        <v>15.2</v>
      </c>
      <c r="H19" s="20">
        <v>15.2</v>
      </c>
      <c r="I19" s="19">
        <f>D19*H19</f>
        <v>8923.92</v>
      </c>
      <c r="J19" s="19"/>
      <c r="K19" s="19"/>
      <c r="L19" s="19">
        <v>8923.92</v>
      </c>
      <c r="M19" s="19"/>
      <c r="N19" s="19">
        <f t="shared" si="2"/>
        <v>17847.84</v>
      </c>
      <c r="O19" s="26" t="s">
        <v>194</v>
      </c>
      <c r="P19" s="26" t="s">
        <v>23</v>
      </c>
    </row>
    <row r="20" spans="1:16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 t="shared" si="0"/>
        <v>402.745</v>
      </c>
      <c r="F20" s="25">
        <f t="shared" si="1"/>
        <v>402.745</v>
      </c>
      <c r="G20" s="20">
        <v>15.2</v>
      </c>
      <c r="H20" s="20">
        <v>15.2</v>
      </c>
      <c r="I20" s="19">
        <f>D20*H20</f>
        <v>5320</v>
      </c>
      <c r="J20" s="19">
        <v>1244.6400000000001</v>
      </c>
      <c r="K20" s="19"/>
      <c r="L20" s="19">
        <v>5320</v>
      </c>
      <c r="M20" s="19"/>
      <c r="N20" s="19">
        <f t="shared" si="2"/>
        <v>11884.64</v>
      </c>
      <c r="O20" s="26" t="s">
        <v>197</v>
      </c>
      <c r="P20" s="26" t="s">
        <v>23</v>
      </c>
    </row>
    <row r="21" spans="1:16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 t="shared" si="0"/>
        <v>450.648641</v>
      </c>
      <c r="F21" s="25">
        <f t="shared" si="1"/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1037.2</v>
      </c>
      <c r="K21" s="19"/>
      <c r="L21" s="19">
        <v>5952.78</v>
      </c>
      <c r="M21" s="19"/>
      <c r="N21" s="19">
        <f t="shared" si="2"/>
        <v>12942.755999999999</v>
      </c>
      <c r="O21" s="26" t="s">
        <v>192</v>
      </c>
      <c r="P21" s="26" t="s">
        <v>23</v>
      </c>
    </row>
    <row r="22" spans="1:16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 t="shared" si="0"/>
        <v>345.21000000000004</v>
      </c>
      <c r="F22" s="25">
        <f t="shared" si="1"/>
        <v>345.21000000000004</v>
      </c>
      <c r="G22" s="20">
        <v>15.2</v>
      </c>
      <c r="H22" s="20">
        <v>15.2</v>
      </c>
      <c r="I22" s="19">
        <f>D22*H22</f>
        <v>4560</v>
      </c>
      <c r="J22" s="19"/>
      <c r="K22" s="19"/>
      <c r="L22" s="19">
        <v>4560</v>
      </c>
      <c r="M22" s="19"/>
      <c r="N22" s="19">
        <f t="shared" si="2"/>
        <v>9120</v>
      </c>
      <c r="O22" s="26" t="s">
        <v>197</v>
      </c>
      <c r="P22" s="26" t="s">
        <v>23</v>
      </c>
    </row>
    <row r="23" spans="1:16" ht="17.45" customHeight="1" x14ac:dyDescent="0.25">
      <c r="A23" s="22">
        <f>A22+1</f>
        <v>11</v>
      </c>
      <c r="B23" s="16" t="s">
        <v>260</v>
      </c>
      <c r="C23" s="29" t="s">
        <v>28</v>
      </c>
      <c r="D23" s="24">
        <v>391.63</v>
      </c>
      <c r="E23" s="25">
        <f t="shared" si="0"/>
        <v>450.648641</v>
      </c>
      <c r="F23" s="25">
        <f t="shared" si="1"/>
        <v>450.648641</v>
      </c>
      <c r="G23" s="20">
        <v>15.2</v>
      </c>
      <c r="H23" s="20">
        <v>15.2</v>
      </c>
      <c r="I23" s="19">
        <f>D23*H23</f>
        <v>5952.7759999999998</v>
      </c>
      <c r="J23" s="19"/>
      <c r="K23" s="19"/>
      <c r="L23" s="19">
        <v>5952.78</v>
      </c>
      <c r="M23" s="19"/>
      <c r="N23" s="19">
        <f t="shared" si="2"/>
        <v>11905.556</v>
      </c>
      <c r="O23" s="26" t="s">
        <v>192</v>
      </c>
      <c r="P23" s="26" t="s">
        <v>23</v>
      </c>
    </row>
    <row r="24" spans="1:16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19"/>
      <c r="N24" s="19"/>
      <c r="O24" s="26"/>
      <c r="P24" s="26"/>
    </row>
    <row r="25" spans="1:16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 t="shared" si="0"/>
        <v>495.85964400000006</v>
      </c>
      <c r="F25" s="25">
        <f t="shared" si="1"/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1037.2</v>
      </c>
      <c r="K25" s="19"/>
      <c r="L25" s="19">
        <v>6549.98</v>
      </c>
      <c r="M25" s="19"/>
      <c r="N25" s="19">
        <f t="shared" si="2"/>
        <v>14137.164000000001</v>
      </c>
      <c r="O25" s="26" t="s">
        <v>192</v>
      </c>
      <c r="P25" s="26" t="s">
        <v>229</v>
      </c>
    </row>
    <row r="26" spans="1:16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19"/>
      <c r="N26" s="19"/>
      <c r="O26" s="26"/>
      <c r="P26" s="26"/>
    </row>
    <row r="27" spans="1:16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 t="shared" si="0"/>
        <v>493.13248500000003</v>
      </c>
      <c r="F27" s="25">
        <f t="shared" si="1"/>
        <v>493.13248500000003</v>
      </c>
      <c r="G27" s="20">
        <v>15.2</v>
      </c>
      <c r="H27" s="20">
        <v>15.2</v>
      </c>
      <c r="I27" s="19">
        <f>D27*H27</f>
        <v>6513.96</v>
      </c>
      <c r="J27" s="19">
        <v>1037.2</v>
      </c>
      <c r="K27" s="19"/>
      <c r="L27" s="19">
        <v>6513.96</v>
      </c>
      <c r="M27" s="19"/>
      <c r="N27" s="19">
        <f t="shared" si="2"/>
        <v>14065.119999999999</v>
      </c>
      <c r="O27" s="26" t="s">
        <v>198</v>
      </c>
      <c r="P27" s="26" t="s">
        <v>33</v>
      </c>
    </row>
    <row r="28" spans="1:16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19"/>
      <c r="N28" s="19"/>
      <c r="O28" s="26"/>
      <c r="P28" s="26"/>
    </row>
    <row r="29" spans="1:16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si="0"/>
        <v>521.49724000000003</v>
      </c>
      <c r="F29" s="25">
        <f t="shared" si="1"/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1244.6400000000001</v>
      </c>
      <c r="K29" s="19">
        <v>834.3</v>
      </c>
      <c r="L29" s="19">
        <v>6888.64</v>
      </c>
      <c r="M29" s="19"/>
      <c r="N29" s="19">
        <f t="shared" si="2"/>
        <v>15856.220000000001</v>
      </c>
      <c r="O29" s="26" t="s">
        <v>198</v>
      </c>
      <c r="P29" s="26" t="s">
        <v>33</v>
      </c>
    </row>
    <row r="30" spans="1:16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0"/>
        <v>509.64503000000002</v>
      </c>
      <c r="F30" s="25">
        <f t="shared" si="1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/>
      <c r="K30" s="19"/>
      <c r="L30" s="19">
        <v>6732.08</v>
      </c>
      <c r="M30" s="19"/>
      <c r="N30" s="19">
        <f t="shared" si="2"/>
        <v>13464.16</v>
      </c>
      <c r="O30" s="26" t="s">
        <v>397</v>
      </c>
      <c r="P30" s="26" t="s">
        <v>396</v>
      </c>
    </row>
    <row r="31" spans="1:16" ht="17.45" customHeight="1" x14ac:dyDescent="0.25">
      <c r="A31" s="22">
        <f t="shared" si="4"/>
        <v>16</v>
      </c>
      <c r="B31" s="16" t="s">
        <v>265</v>
      </c>
      <c r="C31" s="23" t="s">
        <v>36</v>
      </c>
      <c r="D31" s="24">
        <v>350</v>
      </c>
      <c r="E31" s="25">
        <f t="shared" si="0"/>
        <v>402.745</v>
      </c>
      <c r="F31" s="25">
        <f t="shared" si="1"/>
        <v>402.745</v>
      </c>
      <c r="G31" s="20">
        <v>15.2</v>
      </c>
      <c r="H31" s="20">
        <v>15.2</v>
      </c>
      <c r="I31" s="19">
        <f t="shared" si="3"/>
        <v>5320</v>
      </c>
      <c r="J31" s="19">
        <v>1037.2</v>
      </c>
      <c r="K31" s="19"/>
      <c r="L31" s="19">
        <v>5320</v>
      </c>
      <c r="M31" s="19"/>
      <c r="N31" s="19">
        <f t="shared" si="2"/>
        <v>11677.2</v>
      </c>
      <c r="O31" s="26" t="s">
        <v>196</v>
      </c>
      <c r="P31" s="26" t="s">
        <v>33</v>
      </c>
    </row>
    <row r="32" spans="1:16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0"/>
        <v>493.13248500000003</v>
      </c>
      <c r="F32" s="25">
        <f t="shared" si="1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1037.2</v>
      </c>
      <c r="K32" s="19">
        <v>417.15</v>
      </c>
      <c r="L32" s="19">
        <v>6513.96</v>
      </c>
      <c r="M32" s="19"/>
      <c r="N32" s="19">
        <f t="shared" si="2"/>
        <v>14482.27</v>
      </c>
      <c r="O32" s="26" t="s">
        <v>198</v>
      </c>
      <c r="P32" s="26" t="s">
        <v>33</v>
      </c>
    </row>
    <row r="33" spans="1:16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0"/>
        <v>493.13248500000003</v>
      </c>
      <c r="F33" s="25">
        <f t="shared" si="1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829.76</v>
      </c>
      <c r="K33" s="19"/>
      <c r="L33" s="19">
        <v>6513.96</v>
      </c>
      <c r="M33" s="19"/>
      <c r="N33" s="19">
        <f t="shared" si="2"/>
        <v>13857.68</v>
      </c>
      <c r="O33" s="26" t="s">
        <v>198</v>
      </c>
      <c r="P33" s="26" t="s">
        <v>33</v>
      </c>
    </row>
    <row r="34" spans="1:16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0"/>
        <v>493.13248500000003</v>
      </c>
      <c r="F34" s="25">
        <f t="shared" si="1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829.76</v>
      </c>
      <c r="K34" s="19">
        <v>417.3</v>
      </c>
      <c r="L34" s="19">
        <v>6513.96</v>
      </c>
      <c r="M34" s="19"/>
      <c r="N34" s="19">
        <f t="shared" si="2"/>
        <v>14274.98</v>
      </c>
      <c r="O34" s="26" t="s">
        <v>198</v>
      </c>
      <c r="P34" s="26" t="s">
        <v>33</v>
      </c>
    </row>
    <row r="35" spans="1:16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0"/>
        <v>473.17934700000001</v>
      </c>
      <c r="F35" s="25">
        <f t="shared" si="1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/>
      <c r="K35" s="19">
        <v>834.3</v>
      </c>
      <c r="L35" s="19">
        <v>6250.39</v>
      </c>
      <c r="M35" s="19"/>
      <c r="N35" s="19">
        <f t="shared" si="2"/>
        <v>13335.082</v>
      </c>
      <c r="O35" s="26" t="s">
        <v>200</v>
      </c>
      <c r="P35" s="26" t="s">
        <v>156</v>
      </c>
    </row>
    <row r="36" spans="1:16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19"/>
      <c r="N36" s="19"/>
      <c r="O36" s="26"/>
      <c r="P36" s="26"/>
    </row>
    <row r="37" spans="1:16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 t="shared" si="0"/>
        <v>485.94061000000005</v>
      </c>
      <c r="F37" s="25">
        <f t="shared" si="1"/>
        <v>485.94061000000005</v>
      </c>
      <c r="G37" s="20">
        <v>15.2</v>
      </c>
      <c r="H37" s="20">
        <v>15.2</v>
      </c>
      <c r="I37" s="19">
        <f>D37*H37</f>
        <v>6418.96</v>
      </c>
      <c r="J37" s="19">
        <v>622.32000000000005</v>
      </c>
      <c r="K37" s="19">
        <v>417.15</v>
      </c>
      <c r="L37" s="19">
        <v>6418.96</v>
      </c>
      <c r="M37" s="19"/>
      <c r="N37" s="19">
        <f t="shared" si="2"/>
        <v>13877.39</v>
      </c>
      <c r="O37" s="26" t="s">
        <v>194</v>
      </c>
      <c r="P37" s="26" t="s">
        <v>41</v>
      </c>
    </row>
    <row r="38" spans="1:16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 t="shared" si="0"/>
        <v>487.263915</v>
      </c>
      <c r="F38" s="25">
        <f t="shared" si="1"/>
        <v>487.263915</v>
      </c>
      <c r="G38" s="20">
        <v>15.2</v>
      </c>
      <c r="H38" s="20">
        <v>15.2</v>
      </c>
      <c r="I38" s="19">
        <f>D38*H38</f>
        <v>6436.44</v>
      </c>
      <c r="J38" s="19">
        <v>1244.6400000000001</v>
      </c>
      <c r="K38" s="19"/>
      <c r="L38" s="19">
        <v>6436.44</v>
      </c>
      <c r="M38" s="19"/>
      <c r="N38" s="19">
        <f t="shared" si="2"/>
        <v>14117.52</v>
      </c>
      <c r="O38" s="26" t="s">
        <v>200</v>
      </c>
      <c r="P38" s="26" t="s">
        <v>41</v>
      </c>
    </row>
    <row r="39" spans="1:16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 t="shared" si="0"/>
        <v>393.01007800000002</v>
      </c>
      <c r="F39" s="25">
        <f t="shared" si="1"/>
        <v>393.01007800000002</v>
      </c>
      <c r="G39" s="22">
        <v>15.2</v>
      </c>
      <c r="H39" s="20">
        <v>15.2</v>
      </c>
      <c r="I39" s="19">
        <f>D39*H39</f>
        <v>5191.4080000000004</v>
      </c>
      <c r="J39" s="19"/>
      <c r="K39" s="19"/>
      <c r="L39" s="19">
        <v>5191.41</v>
      </c>
      <c r="M39" s="19"/>
      <c r="N39" s="19">
        <f t="shared" si="2"/>
        <v>10382.817999999999</v>
      </c>
      <c r="O39" s="26" t="s">
        <v>192</v>
      </c>
      <c r="P39" s="26" t="s">
        <v>41</v>
      </c>
    </row>
    <row r="40" spans="1:16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19"/>
      <c r="N40" s="19"/>
      <c r="O40" s="26"/>
      <c r="P40" s="26"/>
    </row>
    <row r="41" spans="1:16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 t="shared" si="0"/>
        <v>485.94061000000005</v>
      </c>
      <c r="F41" s="25">
        <f t="shared" si="1"/>
        <v>485.94061000000005</v>
      </c>
      <c r="G41" s="20">
        <v>15.2</v>
      </c>
      <c r="H41" s="20">
        <v>15.2</v>
      </c>
      <c r="I41" s="19">
        <f>D41*H41</f>
        <v>6418.96</v>
      </c>
      <c r="J41" s="19"/>
      <c r="K41" s="19"/>
      <c r="L41" s="19">
        <v>6418.96</v>
      </c>
      <c r="M41" s="19"/>
      <c r="N41" s="19">
        <f t="shared" si="2"/>
        <v>12837.92</v>
      </c>
      <c r="O41" s="26" t="s">
        <v>194</v>
      </c>
      <c r="P41" s="26" t="s">
        <v>45</v>
      </c>
    </row>
    <row r="42" spans="1:16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 t="shared" si="0"/>
        <v>493.13248500000003</v>
      </c>
      <c r="F42" s="25">
        <f t="shared" si="1"/>
        <v>493.13248500000003</v>
      </c>
      <c r="G42" s="20">
        <v>15.2</v>
      </c>
      <c r="H42" s="20">
        <v>15.2</v>
      </c>
      <c r="I42" s="19">
        <f>D42*H42</f>
        <v>6513.96</v>
      </c>
      <c r="J42" s="19">
        <v>1037.2</v>
      </c>
      <c r="K42" s="19">
        <v>417.15</v>
      </c>
      <c r="L42" s="19">
        <v>6513.96</v>
      </c>
      <c r="M42" s="19"/>
      <c r="N42" s="19">
        <f t="shared" si="2"/>
        <v>14482.27</v>
      </c>
      <c r="O42" s="26" t="s">
        <v>201</v>
      </c>
      <c r="P42" s="26" t="s">
        <v>45</v>
      </c>
    </row>
    <row r="43" spans="1:16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 t="shared" si="0"/>
        <v>474.08840000000004</v>
      </c>
      <c r="F43" s="25">
        <f t="shared" si="1"/>
        <v>474.08840000000004</v>
      </c>
      <c r="G43" s="20">
        <v>15.2</v>
      </c>
      <c r="H43" s="20">
        <v>15.2</v>
      </c>
      <c r="I43" s="19">
        <f>D43*H43</f>
        <v>6262.4</v>
      </c>
      <c r="J43" s="19">
        <v>622.32000000000005</v>
      </c>
      <c r="K43" s="19"/>
      <c r="L43" s="19">
        <v>6262.4</v>
      </c>
      <c r="M43" s="19"/>
      <c r="N43" s="19">
        <f t="shared" si="2"/>
        <v>13147.119999999999</v>
      </c>
      <c r="O43" s="26" t="s">
        <v>201</v>
      </c>
      <c r="P43" s="26" t="s">
        <v>45</v>
      </c>
    </row>
    <row r="44" spans="1:16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19"/>
      <c r="N44" s="19"/>
      <c r="O44" s="26"/>
      <c r="P44" s="26"/>
    </row>
    <row r="45" spans="1:16" ht="17.45" customHeight="1" x14ac:dyDescent="0.25">
      <c r="A45" s="22">
        <f>A43+1</f>
        <v>27</v>
      </c>
      <c r="B45" s="16" t="s">
        <v>276</v>
      </c>
      <c r="C45" s="23" t="s">
        <v>50</v>
      </c>
      <c r="D45" s="24">
        <v>422.3</v>
      </c>
      <c r="E45" s="25">
        <f t="shared" si="0"/>
        <v>485.94061000000005</v>
      </c>
      <c r="F45" s="25">
        <f t="shared" si="1"/>
        <v>485.94061000000005</v>
      </c>
      <c r="G45" s="20">
        <v>15.2</v>
      </c>
      <c r="H45" s="20">
        <v>15.2</v>
      </c>
      <c r="I45" s="19">
        <f>D45*H45</f>
        <v>6418.96</v>
      </c>
      <c r="J45" s="19"/>
      <c r="K45" s="19"/>
      <c r="L45" s="19">
        <v>6418.96</v>
      </c>
      <c r="M45" s="19"/>
      <c r="N45" s="19">
        <f t="shared" si="2"/>
        <v>12837.92</v>
      </c>
      <c r="O45" s="26" t="s">
        <v>195</v>
      </c>
      <c r="P45" s="26" t="s">
        <v>49</v>
      </c>
    </row>
    <row r="46" spans="1:16" ht="17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 t="shared" si="0"/>
        <v>425.73598600000003</v>
      </c>
      <c r="F46" s="25">
        <f t="shared" si="1"/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1244.6400000000001</v>
      </c>
      <c r="K46" s="19">
        <v>417.15</v>
      </c>
      <c r="L46" s="19">
        <v>5623.7</v>
      </c>
      <c r="M46" s="19"/>
      <c r="N46" s="19">
        <f t="shared" si="2"/>
        <v>12909.186</v>
      </c>
      <c r="O46" s="46" t="s">
        <v>202</v>
      </c>
      <c r="P46" s="26" t="s">
        <v>49</v>
      </c>
    </row>
    <row r="47" spans="1:16" ht="17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 t="shared" si="0"/>
        <v>425.73598600000003</v>
      </c>
      <c r="F47" s="25">
        <f t="shared" si="1"/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1037.2</v>
      </c>
      <c r="K47" s="19">
        <v>417.15</v>
      </c>
      <c r="L47" s="19">
        <v>5623.7</v>
      </c>
      <c r="M47" s="19"/>
      <c r="N47" s="19">
        <f t="shared" si="2"/>
        <v>12701.745999999999</v>
      </c>
      <c r="O47" s="46" t="s">
        <v>203</v>
      </c>
      <c r="P47" s="26" t="s">
        <v>49</v>
      </c>
    </row>
    <row r="48" spans="1:16" ht="17.45" customHeight="1" x14ac:dyDescent="0.25">
      <c r="A48" s="22">
        <f>A47+1</f>
        <v>30</v>
      </c>
      <c r="B48" s="16" t="s">
        <v>279</v>
      </c>
      <c r="C48" s="23" t="s">
        <v>53</v>
      </c>
      <c r="D48" s="24">
        <v>338.69</v>
      </c>
      <c r="E48" s="25">
        <f t="shared" si="0"/>
        <v>389.73058300000002</v>
      </c>
      <c r="F48" s="25">
        <f t="shared" si="1"/>
        <v>389.73058300000002</v>
      </c>
      <c r="G48" s="20">
        <v>15.2</v>
      </c>
      <c r="H48" s="20">
        <v>15.2</v>
      </c>
      <c r="I48" s="19">
        <f>D48*H48</f>
        <v>5148.0879999999997</v>
      </c>
      <c r="J48" s="19">
        <v>1037.2</v>
      </c>
      <c r="K48" s="19">
        <v>417.15</v>
      </c>
      <c r="L48" s="19">
        <v>5148.09</v>
      </c>
      <c r="M48" s="19"/>
      <c r="N48" s="19">
        <f t="shared" si="2"/>
        <v>11750.527999999998</v>
      </c>
      <c r="O48" s="46" t="s">
        <v>204</v>
      </c>
      <c r="P48" s="26" t="s">
        <v>49</v>
      </c>
    </row>
    <row r="49" spans="1:16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19"/>
      <c r="N49" s="19"/>
      <c r="O49" s="46"/>
      <c r="P49" s="26"/>
    </row>
    <row r="50" spans="1:16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 t="shared" si="0"/>
        <v>459.865748</v>
      </c>
      <c r="F50" s="25">
        <f t="shared" si="1"/>
        <v>459.865748</v>
      </c>
      <c r="G50" s="20">
        <v>15.2</v>
      </c>
      <c r="H50" s="20">
        <v>15.2</v>
      </c>
      <c r="I50" s="19">
        <f t="shared" ref="I50:I54" si="5">D50*H50</f>
        <v>6074.5279999999993</v>
      </c>
      <c r="J50" s="19"/>
      <c r="K50" s="19"/>
      <c r="L50" s="19">
        <v>6074.53</v>
      </c>
      <c r="M50" s="19"/>
      <c r="N50" s="19">
        <f t="shared" si="2"/>
        <v>12149.057999999999</v>
      </c>
      <c r="O50" s="26" t="s">
        <v>194</v>
      </c>
      <c r="P50" s="26" t="s">
        <v>54</v>
      </c>
    </row>
    <row r="51" spans="1:16" ht="17.45" customHeight="1" x14ac:dyDescent="0.25">
      <c r="A51" s="22">
        <f t="shared" ref="A51:A54" si="6">A50+1</f>
        <v>32</v>
      </c>
      <c r="B51" s="16" t="s">
        <v>281</v>
      </c>
      <c r="C51" s="23" t="s">
        <v>56</v>
      </c>
      <c r="D51" s="24">
        <v>430.91</v>
      </c>
      <c r="E51" s="25">
        <f t="shared" si="0"/>
        <v>495.84813700000007</v>
      </c>
      <c r="F51" s="25">
        <f t="shared" si="1"/>
        <v>495.84813700000007</v>
      </c>
      <c r="G51" s="20">
        <v>15.2</v>
      </c>
      <c r="H51" s="20">
        <v>15.2</v>
      </c>
      <c r="I51" s="19">
        <f t="shared" si="5"/>
        <v>6549.8320000000003</v>
      </c>
      <c r="J51" s="19">
        <v>1037.2</v>
      </c>
      <c r="K51" s="19"/>
      <c r="L51" s="19">
        <v>6549.83</v>
      </c>
      <c r="M51" s="19"/>
      <c r="N51" s="19">
        <f t="shared" si="2"/>
        <v>14136.862000000001</v>
      </c>
      <c r="O51" s="26" t="s">
        <v>192</v>
      </c>
      <c r="P51" s="26" t="s">
        <v>54</v>
      </c>
    </row>
    <row r="52" spans="1:16" ht="17.45" customHeight="1" x14ac:dyDescent="0.25">
      <c r="A52" s="22">
        <f>A51+1</f>
        <v>33</v>
      </c>
      <c r="B52" s="16" t="s">
        <v>283</v>
      </c>
      <c r="C52" s="23" t="s">
        <v>58</v>
      </c>
      <c r="D52" s="24">
        <v>160</v>
      </c>
      <c r="E52" s="25">
        <f t="shared" si="0"/>
        <v>184.11200000000002</v>
      </c>
      <c r="F52" s="25">
        <f t="shared" si="1"/>
        <v>184.11200000000002</v>
      </c>
      <c r="G52" s="20">
        <v>15.2</v>
      </c>
      <c r="H52" s="20">
        <v>15.2</v>
      </c>
      <c r="I52" s="19">
        <f t="shared" si="5"/>
        <v>2432</v>
      </c>
      <c r="J52" s="19">
        <v>1037.2</v>
      </c>
      <c r="K52" s="19"/>
      <c r="L52" s="19">
        <v>2432</v>
      </c>
      <c r="M52" s="19">
        <v>23.5</v>
      </c>
      <c r="N52" s="19">
        <f t="shared" si="2"/>
        <v>5924.7</v>
      </c>
      <c r="O52" s="26" t="s">
        <v>205</v>
      </c>
      <c r="P52" s="26" t="s">
        <v>54</v>
      </c>
    </row>
    <row r="53" spans="1:16" ht="17.45" customHeight="1" x14ac:dyDescent="0.25">
      <c r="A53" s="22">
        <f t="shared" si="6"/>
        <v>34</v>
      </c>
      <c r="B53" s="16" t="s">
        <v>284</v>
      </c>
      <c r="C53" s="23" t="s">
        <v>59</v>
      </c>
      <c r="D53" s="24">
        <v>130</v>
      </c>
      <c r="E53" s="25">
        <f t="shared" si="0"/>
        <v>149.59100000000001</v>
      </c>
      <c r="F53" s="25">
        <f t="shared" si="1"/>
        <v>149.59100000000001</v>
      </c>
      <c r="G53" s="20">
        <v>15.2</v>
      </c>
      <c r="H53" s="20">
        <v>15.2</v>
      </c>
      <c r="I53" s="19">
        <f t="shared" si="5"/>
        <v>1976</v>
      </c>
      <c r="J53" s="19">
        <v>1037.2</v>
      </c>
      <c r="K53" s="19"/>
      <c r="L53" s="19">
        <v>1976</v>
      </c>
      <c r="M53" s="19">
        <v>81.48</v>
      </c>
      <c r="N53" s="19">
        <f t="shared" si="2"/>
        <v>5070.6799999999994</v>
      </c>
      <c r="O53" s="26" t="s">
        <v>206</v>
      </c>
      <c r="P53" s="26" t="s">
        <v>54</v>
      </c>
    </row>
    <row r="54" spans="1:16" ht="17.45" customHeight="1" x14ac:dyDescent="0.25">
      <c r="A54" s="22">
        <f t="shared" si="6"/>
        <v>35</v>
      </c>
      <c r="B54" s="16" t="s">
        <v>285</v>
      </c>
      <c r="C54" s="23" t="s">
        <v>60</v>
      </c>
      <c r="D54" s="24">
        <v>254.53</v>
      </c>
      <c r="E54" s="25">
        <f t="shared" si="0"/>
        <v>292.88767100000001</v>
      </c>
      <c r="F54" s="25">
        <f t="shared" si="1"/>
        <v>292.88767100000001</v>
      </c>
      <c r="G54" s="20">
        <v>15.2</v>
      </c>
      <c r="H54" s="20">
        <v>0</v>
      </c>
      <c r="I54" s="19">
        <f t="shared" si="5"/>
        <v>0</v>
      </c>
      <c r="J54" s="19"/>
      <c r="K54" s="19"/>
      <c r="L54" s="19"/>
      <c r="M54" s="19"/>
      <c r="N54" s="19">
        <f t="shared" si="2"/>
        <v>0</v>
      </c>
      <c r="O54" s="26" t="s">
        <v>207</v>
      </c>
      <c r="P54" s="26" t="s">
        <v>54</v>
      </c>
    </row>
    <row r="55" spans="1:16" ht="17.45" customHeight="1" x14ac:dyDescent="0.25">
      <c r="A55" s="22"/>
      <c r="B55" s="16"/>
      <c r="C55" s="17" t="s">
        <v>61</v>
      </c>
      <c r="D55" s="24"/>
      <c r="E55" s="25"/>
      <c r="F55" s="25"/>
      <c r="G55" s="20"/>
      <c r="H55" s="20"/>
      <c r="I55" s="19"/>
      <c r="J55" s="19"/>
      <c r="K55" s="19"/>
      <c r="L55" s="19"/>
      <c r="M55" s="19"/>
      <c r="N55" s="19"/>
      <c r="O55" s="26"/>
      <c r="P55" s="26"/>
    </row>
    <row r="56" spans="1:16" ht="17.45" customHeight="1" x14ac:dyDescent="0.25">
      <c r="A56" s="22">
        <f>A54+1</f>
        <v>36</v>
      </c>
      <c r="B56" s="16" t="s">
        <v>287</v>
      </c>
      <c r="C56" s="23" t="s">
        <v>63</v>
      </c>
      <c r="D56" s="24">
        <v>386.53</v>
      </c>
      <c r="E56" s="25">
        <f t="shared" si="0"/>
        <v>444.78007099999996</v>
      </c>
      <c r="F56" s="25">
        <f t="shared" si="1"/>
        <v>444.78007099999996</v>
      </c>
      <c r="G56" s="20">
        <v>15.2</v>
      </c>
      <c r="H56" s="20">
        <v>15.2</v>
      </c>
      <c r="I56" s="19">
        <f t="shared" ref="I56:I68" si="7">D56*H56</f>
        <v>5875.2559999999994</v>
      </c>
      <c r="J56" s="19">
        <v>1244.6400000000001</v>
      </c>
      <c r="K56" s="19"/>
      <c r="L56" s="19">
        <v>5875.26</v>
      </c>
      <c r="M56" s="19"/>
      <c r="N56" s="19">
        <f t="shared" si="2"/>
        <v>12995.155999999999</v>
      </c>
      <c r="O56" s="26" t="s">
        <v>192</v>
      </c>
      <c r="P56" s="26" t="s">
        <v>61</v>
      </c>
    </row>
    <row r="57" spans="1:16" ht="17.45" customHeight="1" x14ac:dyDescent="0.25">
      <c r="A57" s="22">
        <f t="shared" ref="A57:A68" si="8">A56+1</f>
        <v>37</v>
      </c>
      <c r="B57" s="16" t="s">
        <v>288</v>
      </c>
      <c r="C57" s="23" t="s">
        <v>64</v>
      </c>
      <c r="D57" s="24">
        <v>386.53</v>
      </c>
      <c r="E57" s="25">
        <f t="shared" si="0"/>
        <v>444.78007099999996</v>
      </c>
      <c r="F57" s="25">
        <f t="shared" si="1"/>
        <v>444.78007099999996</v>
      </c>
      <c r="G57" s="20">
        <v>15.2</v>
      </c>
      <c r="H57" s="20">
        <v>15.2</v>
      </c>
      <c r="I57" s="19">
        <f t="shared" si="7"/>
        <v>5875.2559999999994</v>
      </c>
      <c r="J57" s="19"/>
      <c r="K57" s="19"/>
      <c r="L57" s="19">
        <v>5875.26</v>
      </c>
      <c r="M57" s="19"/>
      <c r="N57" s="19">
        <f t="shared" si="2"/>
        <v>11750.516</v>
      </c>
      <c r="O57" s="26" t="s">
        <v>192</v>
      </c>
      <c r="P57" s="26" t="s">
        <v>61</v>
      </c>
    </row>
    <row r="58" spans="1:16" ht="17.45" customHeight="1" x14ac:dyDescent="0.25">
      <c r="A58" s="22">
        <f t="shared" si="8"/>
        <v>38</v>
      </c>
      <c r="B58" s="16" t="s">
        <v>289</v>
      </c>
      <c r="C58" s="23" t="s">
        <v>65</v>
      </c>
      <c r="D58" s="24">
        <v>422.3</v>
      </c>
      <c r="E58" s="25">
        <f t="shared" si="0"/>
        <v>485.94061000000005</v>
      </c>
      <c r="F58" s="25">
        <f t="shared" si="1"/>
        <v>485.94061000000005</v>
      </c>
      <c r="G58" s="20">
        <v>15.2</v>
      </c>
      <c r="H58" s="20">
        <v>15.2</v>
      </c>
      <c r="I58" s="19">
        <f t="shared" si="7"/>
        <v>6418.96</v>
      </c>
      <c r="J58" s="19">
        <v>1037.2</v>
      </c>
      <c r="K58" s="19"/>
      <c r="L58" s="19">
        <v>6418.96</v>
      </c>
      <c r="M58" s="19"/>
      <c r="N58" s="19">
        <f t="shared" si="2"/>
        <v>13875.119999999999</v>
      </c>
      <c r="O58" s="26" t="s">
        <v>194</v>
      </c>
      <c r="P58" s="26" t="s">
        <v>61</v>
      </c>
    </row>
    <row r="59" spans="1:16" ht="17.45" customHeight="1" x14ac:dyDescent="0.25">
      <c r="A59" s="22">
        <f t="shared" si="8"/>
        <v>39</v>
      </c>
      <c r="B59" s="16" t="s">
        <v>290</v>
      </c>
      <c r="C59" s="23" t="s">
        <v>66</v>
      </c>
      <c r="D59" s="24">
        <v>406.27</v>
      </c>
      <c r="E59" s="25">
        <f t="shared" si="0"/>
        <v>467.494889</v>
      </c>
      <c r="F59" s="25">
        <f t="shared" si="1"/>
        <v>467.494889</v>
      </c>
      <c r="G59" s="20">
        <v>15.2</v>
      </c>
      <c r="H59" s="20">
        <v>15.2</v>
      </c>
      <c r="I59" s="19">
        <f t="shared" si="7"/>
        <v>6175.3039999999992</v>
      </c>
      <c r="J59" s="19"/>
      <c r="K59" s="19"/>
      <c r="L59" s="19">
        <v>6175.3</v>
      </c>
      <c r="M59" s="19"/>
      <c r="N59" s="19">
        <f t="shared" si="2"/>
        <v>12350.603999999999</v>
      </c>
      <c r="O59" s="26" t="s">
        <v>192</v>
      </c>
      <c r="P59" s="26" t="s">
        <v>61</v>
      </c>
    </row>
    <row r="60" spans="1:16" ht="17.45" customHeight="1" x14ac:dyDescent="0.25">
      <c r="A60" s="22">
        <f t="shared" si="8"/>
        <v>40</v>
      </c>
      <c r="B60" s="16" t="s">
        <v>291</v>
      </c>
      <c r="C60" s="23" t="s">
        <v>67</v>
      </c>
      <c r="D60" s="24">
        <v>386.53</v>
      </c>
      <c r="E60" s="25">
        <f t="shared" si="0"/>
        <v>444.78007099999996</v>
      </c>
      <c r="F60" s="25">
        <f t="shared" si="1"/>
        <v>444.78007099999996</v>
      </c>
      <c r="G60" s="20">
        <v>15.2</v>
      </c>
      <c r="H60" s="20">
        <v>15.2</v>
      </c>
      <c r="I60" s="19">
        <f t="shared" si="7"/>
        <v>5875.2559999999994</v>
      </c>
      <c r="J60" s="19"/>
      <c r="K60" s="19">
        <v>417.15</v>
      </c>
      <c r="L60" s="19">
        <v>5875.26</v>
      </c>
      <c r="M60" s="19"/>
      <c r="N60" s="19">
        <f t="shared" si="2"/>
        <v>12167.665999999999</v>
      </c>
      <c r="O60" s="26" t="s">
        <v>192</v>
      </c>
      <c r="P60" s="26" t="s">
        <v>61</v>
      </c>
    </row>
    <row r="61" spans="1:16" ht="17.45" customHeight="1" x14ac:dyDescent="0.25">
      <c r="A61" s="22">
        <f t="shared" si="8"/>
        <v>41</v>
      </c>
      <c r="B61" s="16" t="s">
        <v>292</v>
      </c>
      <c r="C61" s="23" t="s">
        <v>68</v>
      </c>
      <c r="D61" s="24">
        <v>288.39999999999998</v>
      </c>
      <c r="E61" s="25">
        <f t="shared" si="0"/>
        <v>331.86187999999999</v>
      </c>
      <c r="F61" s="25">
        <f t="shared" si="1"/>
        <v>331.86187999999999</v>
      </c>
      <c r="G61" s="20">
        <v>15.2</v>
      </c>
      <c r="H61" s="20">
        <v>15.2</v>
      </c>
      <c r="I61" s="19">
        <f t="shared" si="7"/>
        <v>4383.6799999999994</v>
      </c>
      <c r="J61" s="19">
        <v>1659.52</v>
      </c>
      <c r="K61" s="19"/>
      <c r="L61" s="19">
        <v>4383.68</v>
      </c>
      <c r="M61" s="19"/>
      <c r="N61" s="19">
        <f t="shared" si="2"/>
        <v>10426.879999999999</v>
      </c>
      <c r="O61" s="26" t="s">
        <v>208</v>
      </c>
      <c r="P61" s="26" t="s">
        <v>61</v>
      </c>
    </row>
    <row r="62" spans="1:16" ht="17.45" customHeight="1" x14ac:dyDescent="0.25">
      <c r="A62" s="22">
        <f t="shared" si="8"/>
        <v>42</v>
      </c>
      <c r="B62" s="16" t="s">
        <v>293</v>
      </c>
      <c r="C62" s="23" t="s">
        <v>69</v>
      </c>
      <c r="D62" s="24">
        <v>288.39999999999998</v>
      </c>
      <c r="E62" s="25">
        <f t="shared" si="0"/>
        <v>331.86187999999999</v>
      </c>
      <c r="F62" s="25">
        <f t="shared" si="1"/>
        <v>331.86187999999999</v>
      </c>
      <c r="G62" s="20">
        <v>15.2</v>
      </c>
      <c r="H62" s="20">
        <v>15.2</v>
      </c>
      <c r="I62" s="19">
        <f t="shared" si="7"/>
        <v>4383.6799999999994</v>
      </c>
      <c r="J62" s="19">
        <v>1244.6400000000001</v>
      </c>
      <c r="K62" s="19"/>
      <c r="L62" s="19">
        <v>4383.68</v>
      </c>
      <c r="M62" s="19"/>
      <c r="N62" s="19">
        <f t="shared" si="2"/>
        <v>10012</v>
      </c>
      <c r="O62" s="26" t="s">
        <v>208</v>
      </c>
      <c r="P62" s="26" t="s">
        <v>61</v>
      </c>
    </row>
    <row r="63" spans="1:16" ht="17.45" customHeight="1" x14ac:dyDescent="0.25">
      <c r="A63" s="22">
        <f t="shared" si="8"/>
        <v>43</v>
      </c>
      <c r="B63" s="16" t="s">
        <v>294</v>
      </c>
      <c r="C63" s="23" t="s">
        <v>70</v>
      </c>
      <c r="D63" s="24">
        <v>288.39999999999998</v>
      </c>
      <c r="E63" s="25">
        <f t="shared" si="0"/>
        <v>331.86187999999999</v>
      </c>
      <c r="F63" s="25">
        <f t="shared" si="1"/>
        <v>331.86187999999999</v>
      </c>
      <c r="G63" s="20">
        <v>15.2</v>
      </c>
      <c r="H63" s="20">
        <v>15.2</v>
      </c>
      <c r="I63" s="19">
        <f t="shared" si="7"/>
        <v>4383.6799999999994</v>
      </c>
      <c r="J63" s="19">
        <v>1244.6400000000001</v>
      </c>
      <c r="K63" s="19"/>
      <c r="L63" s="19">
        <v>4383.68</v>
      </c>
      <c r="M63" s="19"/>
      <c r="N63" s="19">
        <f t="shared" si="2"/>
        <v>10012</v>
      </c>
      <c r="O63" s="26" t="s">
        <v>208</v>
      </c>
      <c r="P63" s="26" t="s">
        <v>61</v>
      </c>
    </row>
    <row r="64" spans="1:16" ht="17.45" customHeight="1" x14ac:dyDescent="0.25">
      <c r="A64" s="22">
        <f t="shared" si="8"/>
        <v>44</v>
      </c>
      <c r="B64" s="16" t="s">
        <v>295</v>
      </c>
      <c r="C64" s="23" t="s">
        <v>71</v>
      </c>
      <c r="D64" s="24">
        <v>288.39999999999998</v>
      </c>
      <c r="E64" s="25">
        <f t="shared" si="0"/>
        <v>331.86187999999999</v>
      </c>
      <c r="F64" s="25">
        <f t="shared" si="1"/>
        <v>331.86187999999999</v>
      </c>
      <c r="G64" s="20">
        <v>15.2</v>
      </c>
      <c r="H64" s="20">
        <v>15.2</v>
      </c>
      <c r="I64" s="19">
        <f t="shared" si="7"/>
        <v>4383.6799999999994</v>
      </c>
      <c r="J64" s="19">
        <v>1244.6400000000001</v>
      </c>
      <c r="K64" s="19"/>
      <c r="L64" s="19">
        <v>4383.68</v>
      </c>
      <c r="M64" s="19"/>
      <c r="N64" s="19">
        <f t="shared" si="2"/>
        <v>10012</v>
      </c>
      <c r="O64" s="26" t="s">
        <v>208</v>
      </c>
      <c r="P64" s="26" t="s">
        <v>61</v>
      </c>
    </row>
    <row r="65" spans="1:16" ht="17.45" customHeight="1" x14ac:dyDescent="0.25">
      <c r="A65" s="22">
        <f t="shared" si="8"/>
        <v>45</v>
      </c>
      <c r="B65" s="16" t="s">
        <v>296</v>
      </c>
      <c r="C65" s="23" t="s">
        <v>72</v>
      </c>
      <c r="D65" s="24">
        <v>342.13</v>
      </c>
      <c r="E65" s="25">
        <f t="shared" si="0"/>
        <v>393.68899099999999</v>
      </c>
      <c r="F65" s="25">
        <f t="shared" si="1"/>
        <v>393.68899099999999</v>
      </c>
      <c r="G65" s="20">
        <v>15.2</v>
      </c>
      <c r="H65" s="20">
        <v>15.2</v>
      </c>
      <c r="I65" s="19">
        <f t="shared" si="7"/>
        <v>5200.3759999999993</v>
      </c>
      <c r="J65" s="19">
        <v>1037.2</v>
      </c>
      <c r="K65" s="19">
        <v>834.3</v>
      </c>
      <c r="L65" s="19">
        <v>5200.38</v>
      </c>
      <c r="M65" s="19"/>
      <c r="N65" s="19">
        <f t="shared" si="2"/>
        <v>12272.255999999999</v>
      </c>
      <c r="O65" s="26" t="s">
        <v>193</v>
      </c>
      <c r="P65" s="26" t="s">
        <v>61</v>
      </c>
    </row>
    <row r="66" spans="1:16" ht="17.45" customHeight="1" x14ac:dyDescent="0.25">
      <c r="A66" s="22">
        <f t="shared" si="8"/>
        <v>46</v>
      </c>
      <c r="B66" s="16" t="s">
        <v>297</v>
      </c>
      <c r="C66" s="30" t="s">
        <v>73</v>
      </c>
      <c r="D66" s="24">
        <v>342.13</v>
      </c>
      <c r="E66" s="25">
        <f t="shared" si="0"/>
        <v>393.68899099999999</v>
      </c>
      <c r="F66" s="25">
        <f t="shared" si="1"/>
        <v>393.68899099999999</v>
      </c>
      <c r="G66" s="20">
        <v>15.2</v>
      </c>
      <c r="H66" s="20">
        <v>15.2</v>
      </c>
      <c r="I66" s="19">
        <f t="shared" si="7"/>
        <v>5200.3759999999993</v>
      </c>
      <c r="J66" s="19"/>
      <c r="K66" s="19"/>
      <c r="L66" s="19">
        <v>5200.38</v>
      </c>
      <c r="M66" s="19"/>
      <c r="N66" s="19">
        <f t="shared" si="2"/>
        <v>10400.755999999999</v>
      </c>
      <c r="O66" s="26" t="s">
        <v>209</v>
      </c>
      <c r="P66" s="26" t="s">
        <v>61</v>
      </c>
    </row>
    <row r="67" spans="1:16" ht="17.45" customHeight="1" x14ac:dyDescent="0.25">
      <c r="A67" s="22">
        <f t="shared" si="8"/>
        <v>47</v>
      </c>
      <c r="B67" s="16" t="s">
        <v>298</v>
      </c>
      <c r="C67" s="23" t="s">
        <v>74</v>
      </c>
      <c r="D67" s="24">
        <v>342.13</v>
      </c>
      <c r="E67" s="25">
        <f t="shared" si="0"/>
        <v>393.68899099999999</v>
      </c>
      <c r="F67" s="25">
        <f t="shared" si="1"/>
        <v>393.68899099999999</v>
      </c>
      <c r="G67" s="20">
        <v>15.2</v>
      </c>
      <c r="H67" s="20">
        <v>15.2</v>
      </c>
      <c r="I67" s="19">
        <f t="shared" si="7"/>
        <v>5200.3759999999993</v>
      </c>
      <c r="J67" s="19">
        <v>829.76</v>
      </c>
      <c r="K67" s="19">
        <v>834.3</v>
      </c>
      <c r="L67" s="19">
        <v>5200.38</v>
      </c>
      <c r="M67" s="19"/>
      <c r="N67" s="19">
        <f t="shared" si="2"/>
        <v>12064.815999999999</v>
      </c>
      <c r="O67" s="26" t="s">
        <v>193</v>
      </c>
      <c r="P67" s="26" t="s">
        <v>61</v>
      </c>
    </row>
    <row r="68" spans="1:16" ht="17.45" customHeight="1" x14ac:dyDescent="0.25">
      <c r="A68" s="22">
        <f t="shared" si="8"/>
        <v>48</v>
      </c>
      <c r="B68" s="16" t="s">
        <v>299</v>
      </c>
      <c r="C68" s="23" t="s">
        <v>75</v>
      </c>
      <c r="D68" s="24">
        <v>220</v>
      </c>
      <c r="E68" s="25">
        <f t="shared" si="0"/>
        <v>253.15400000000002</v>
      </c>
      <c r="F68" s="25">
        <f t="shared" si="1"/>
        <v>253.15400000000002</v>
      </c>
      <c r="G68" s="20">
        <v>15.2</v>
      </c>
      <c r="H68" s="20">
        <v>15.2</v>
      </c>
      <c r="I68" s="19">
        <f t="shared" si="7"/>
        <v>3344</v>
      </c>
      <c r="J68" s="19">
        <v>622.32000000000005</v>
      </c>
      <c r="K68" s="19"/>
      <c r="L68" s="19">
        <v>3344</v>
      </c>
      <c r="M68" s="19"/>
      <c r="N68" s="19">
        <f t="shared" si="2"/>
        <v>7310.32</v>
      </c>
      <c r="O68" s="26" t="s">
        <v>219</v>
      </c>
      <c r="P68" s="26" t="s">
        <v>61</v>
      </c>
    </row>
    <row r="69" spans="1:16" ht="17.45" customHeight="1" x14ac:dyDescent="0.25">
      <c r="A69" s="22"/>
      <c r="B69" s="16"/>
      <c r="C69" s="17" t="s">
        <v>76</v>
      </c>
      <c r="D69" s="24"/>
      <c r="E69" s="25"/>
      <c r="F69" s="25"/>
      <c r="G69" s="20"/>
      <c r="H69" s="20"/>
      <c r="I69" s="19"/>
      <c r="J69" s="19"/>
      <c r="K69" s="19"/>
      <c r="L69" s="19"/>
      <c r="M69" s="19"/>
      <c r="N69" s="19"/>
      <c r="O69" s="26"/>
      <c r="P69" s="26"/>
    </row>
    <row r="70" spans="1:16" ht="17.45" customHeight="1" x14ac:dyDescent="0.25">
      <c r="A70" s="22">
        <f>A68+1</f>
        <v>49</v>
      </c>
      <c r="B70" s="16" t="s">
        <v>300</v>
      </c>
      <c r="C70" s="23" t="s">
        <v>77</v>
      </c>
      <c r="D70" s="24">
        <v>288.39999999999998</v>
      </c>
      <c r="E70" s="25">
        <f t="shared" si="0"/>
        <v>331.86187999999999</v>
      </c>
      <c r="F70" s="25">
        <f t="shared" si="1"/>
        <v>331.86187999999999</v>
      </c>
      <c r="G70" s="20">
        <v>15.2</v>
      </c>
      <c r="H70" s="20">
        <v>15.2</v>
      </c>
      <c r="I70" s="19">
        <f t="shared" ref="I70:I76" si="9">D70*H70</f>
        <v>4383.6799999999994</v>
      </c>
      <c r="J70" s="19">
        <v>1452.08</v>
      </c>
      <c r="K70" s="19"/>
      <c r="L70" s="19">
        <v>4383.68</v>
      </c>
      <c r="M70" s="19"/>
      <c r="N70" s="19">
        <f t="shared" si="2"/>
        <v>10219.439999999999</v>
      </c>
      <c r="O70" s="26" t="s">
        <v>210</v>
      </c>
      <c r="P70" s="26" t="s">
        <v>76</v>
      </c>
    </row>
    <row r="71" spans="1:16" ht="17.45" customHeight="1" x14ac:dyDescent="0.25">
      <c r="A71" s="22">
        <f t="shared" ref="A71:A76" si="10">A70+1</f>
        <v>50</v>
      </c>
      <c r="B71" s="16" t="s">
        <v>301</v>
      </c>
      <c r="C71" s="23" t="s">
        <v>78</v>
      </c>
      <c r="D71" s="24">
        <v>288.39999999999998</v>
      </c>
      <c r="E71" s="25">
        <f t="shared" si="0"/>
        <v>331.86187999999999</v>
      </c>
      <c r="F71" s="25">
        <f t="shared" si="1"/>
        <v>331.86187999999999</v>
      </c>
      <c r="G71" s="20">
        <v>15.2</v>
      </c>
      <c r="H71" s="20">
        <v>15.2</v>
      </c>
      <c r="I71" s="19">
        <f t="shared" si="9"/>
        <v>4383.6799999999994</v>
      </c>
      <c r="J71" s="19">
        <v>1452.08</v>
      </c>
      <c r="K71" s="19"/>
      <c r="L71" s="19">
        <v>4383.68</v>
      </c>
      <c r="M71" s="19"/>
      <c r="N71" s="19">
        <f t="shared" si="2"/>
        <v>10219.439999999999</v>
      </c>
      <c r="O71" s="26" t="s">
        <v>208</v>
      </c>
      <c r="P71" s="26" t="s">
        <v>76</v>
      </c>
    </row>
    <row r="72" spans="1:16" ht="17.45" customHeight="1" x14ac:dyDescent="0.25">
      <c r="A72" s="22">
        <f t="shared" si="10"/>
        <v>51</v>
      </c>
      <c r="B72" s="22" t="s">
        <v>302</v>
      </c>
      <c r="C72" s="29" t="s">
        <v>79</v>
      </c>
      <c r="D72" s="24">
        <v>288.39999999999998</v>
      </c>
      <c r="E72" s="25">
        <f t="shared" si="0"/>
        <v>331.86187999999999</v>
      </c>
      <c r="F72" s="25">
        <f t="shared" si="1"/>
        <v>331.86187999999999</v>
      </c>
      <c r="G72" s="22">
        <v>15.2</v>
      </c>
      <c r="H72" s="20">
        <v>15.2</v>
      </c>
      <c r="I72" s="19">
        <f t="shared" si="9"/>
        <v>4383.6799999999994</v>
      </c>
      <c r="J72" s="19">
        <v>622.32000000000005</v>
      </c>
      <c r="K72" s="19">
        <v>834.3</v>
      </c>
      <c r="L72" s="19">
        <v>4383.68</v>
      </c>
      <c r="M72" s="19"/>
      <c r="N72" s="19">
        <f t="shared" si="2"/>
        <v>10223.98</v>
      </c>
      <c r="O72" s="26" t="s">
        <v>208</v>
      </c>
      <c r="P72" s="26" t="s">
        <v>76</v>
      </c>
    </row>
    <row r="73" spans="1:16" ht="17.45" customHeight="1" x14ac:dyDescent="0.25">
      <c r="A73" s="22">
        <f t="shared" si="10"/>
        <v>52</v>
      </c>
      <c r="B73" s="16" t="s">
        <v>303</v>
      </c>
      <c r="C73" s="23" t="s">
        <v>80</v>
      </c>
      <c r="D73" s="24">
        <v>288.39999999999998</v>
      </c>
      <c r="E73" s="25">
        <f t="shared" si="0"/>
        <v>331.86187999999999</v>
      </c>
      <c r="F73" s="25">
        <f t="shared" si="1"/>
        <v>331.86187999999999</v>
      </c>
      <c r="G73" s="20">
        <v>15.2</v>
      </c>
      <c r="H73" s="20">
        <v>15.2</v>
      </c>
      <c r="I73" s="19">
        <f t="shared" si="9"/>
        <v>4383.6799999999994</v>
      </c>
      <c r="J73" s="19">
        <v>1244.6400000000001</v>
      </c>
      <c r="K73" s="19"/>
      <c r="L73" s="19">
        <v>4383.68</v>
      </c>
      <c r="M73" s="19"/>
      <c r="N73" s="19">
        <f t="shared" si="2"/>
        <v>10012</v>
      </c>
      <c r="O73" s="26" t="s">
        <v>208</v>
      </c>
      <c r="P73" s="26" t="s">
        <v>76</v>
      </c>
    </row>
    <row r="74" spans="1:16" ht="17.45" customHeight="1" x14ac:dyDescent="0.25">
      <c r="A74" s="22">
        <f t="shared" si="10"/>
        <v>53</v>
      </c>
      <c r="B74" s="16" t="s">
        <v>304</v>
      </c>
      <c r="C74" s="23" t="s">
        <v>81</v>
      </c>
      <c r="D74" s="24">
        <v>288.39999999999998</v>
      </c>
      <c r="E74" s="25">
        <f t="shared" si="0"/>
        <v>331.86187999999999</v>
      </c>
      <c r="F74" s="25">
        <f t="shared" si="1"/>
        <v>331.86187999999999</v>
      </c>
      <c r="G74" s="20">
        <v>15.2</v>
      </c>
      <c r="H74" s="20">
        <v>15.2</v>
      </c>
      <c r="I74" s="19">
        <f t="shared" si="9"/>
        <v>4383.6799999999994</v>
      </c>
      <c r="J74" s="19">
        <v>1037.2</v>
      </c>
      <c r="K74" s="19"/>
      <c r="L74" s="19">
        <v>4383.68</v>
      </c>
      <c r="M74" s="19"/>
      <c r="N74" s="19">
        <f t="shared" si="2"/>
        <v>9804.56</v>
      </c>
      <c r="O74" s="26" t="s">
        <v>208</v>
      </c>
      <c r="P74" s="26" t="s">
        <v>76</v>
      </c>
    </row>
    <row r="75" spans="1:16" ht="17.45" customHeight="1" x14ac:dyDescent="0.25">
      <c r="A75" s="3">
        <f t="shared" si="10"/>
        <v>54</v>
      </c>
      <c r="B75" s="16" t="s">
        <v>305</v>
      </c>
      <c r="C75" s="23" t="s">
        <v>82</v>
      </c>
      <c r="D75" s="24">
        <v>288.39999999999998</v>
      </c>
      <c r="E75" s="25">
        <f t="shared" si="0"/>
        <v>331.86187999999999</v>
      </c>
      <c r="F75" s="25">
        <f t="shared" si="1"/>
        <v>331.86187999999999</v>
      </c>
      <c r="G75" s="20">
        <v>15.2</v>
      </c>
      <c r="H75" s="20">
        <v>15.2</v>
      </c>
      <c r="I75" s="19">
        <f t="shared" si="9"/>
        <v>4383.6799999999994</v>
      </c>
      <c r="J75" s="19">
        <v>1244.6400000000001</v>
      </c>
      <c r="K75" s="19"/>
      <c r="L75" s="19">
        <v>4383.68</v>
      </c>
      <c r="M75" s="19"/>
      <c r="N75" s="19">
        <f t="shared" si="2"/>
        <v>10012</v>
      </c>
      <c r="O75" s="26" t="s">
        <v>208</v>
      </c>
      <c r="P75" s="26" t="s">
        <v>76</v>
      </c>
    </row>
    <row r="76" spans="1:16" ht="17.45" customHeight="1" x14ac:dyDescent="0.25">
      <c r="A76" s="22">
        <f t="shared" si="10"/>
        <v>55</v>
      </c>
      <c r="B76" s="16" t="s">
        <v>306</v>
      </c>
      <c r="C76" s="23" t="s">
        <v>83</v>
      </c>
      <c r="D76" s="24">
        <v>392.92</v>
      </c>
      <c r="E76" s="25">
        <f t="shared" si="0"/>
        <v>452.13304400000004</v>
      </c>
      <c r="F76" s="25">
        <f t="shared" si="1"/>
        <v>452.13304400000004</v>
      </c>
      <c r="G76" s="20">
        <v>15.2</v>
      </c>
      <c r="H76" s="20">
        <v>15.2</v>
      </c>
      <c r="I76" s="19">
        <f t="shared" si="9"/>
        <v>5972.384</v>
      </c>
      <c r="J76" s="19">
        <v>1244.6400000000001</v>
      </c>
      <c r="K76" s="19">
        <v>417.15</v>
      </c>
      <c r="L76" s="19">
        <v>5972.38</v>
      </c>
      <c r="M76" s="19"/>
      <c r="N76" s="19">
        <f t="shared" si="2"/>
        <v>13606.554</v>
      </c>
      <c r="O76" s="26" t="s">
        <v>211</v>
      </c>
      <c r="P76" s="26" t="s">
        <v>76</v>
      </c>
    </row>
    <row r="77" spans="1:16" ht="17.45" customHeight="1" x14ac:dyDescent="0.25">
      <c r="A77" s="22"/>
      <c r="B77" s="22"/>
      <c r="C77" s="34" t="s">
        <v>84</v>
      </c>
      <c r="D77" s="24"/>
      <c r="E77" s="25"/>
      <c r="F77" s="25"/>
      <c r="G77" s="35"/>
      <c r="H77" s="20"/>
      <c r="I77" s="36"/>
      <c r="J77" s="36"/>
      <c r="K77" s="36"/>
      <c r="L77" s="36"/>
      <c r="M77" s="36"/>
      <c r="N77" s="19"/>
      <c r="O77" s="26"/>
      <c r="P77" s="26"/>
    </row>
    <row r="78" spans="1:16" ht="17.45" customHeight="1" x14ac:dyDescent="0.25">
      <c r="A78" s="22">
        <f>A76+1</f>
        <v>56</v>
      </c>
      <c r="B78" s="22" t="s">
        <v>307</v>
      </c>
      <c r="C78" s="25" t="s">
        <v>183</v>
      </c>
      <c r="D78" s="24">
        <v>464.17</v>
      </c>
      <c r="E78" s="25">
        <f t="shared" ref="E78:E136" si="11">D78*1.1507</f>
        <v>534.12041900000008</v>
      </c>
      <c r="F78" s="25">
        <f t="shared" ref="F78:F136" si="12">E78</f>
        <v>534.12041900000008</v>
      </c>
      <c r="G78" s="37">
        <v>15.2</v>
      </c>
      <c r="H78" s="20">
        <v>15.2</v>
      </c>
      <c r="I78" s="19">
        <f>D78*H78</f>
        <v>7055.384</v>
      </c>
      <c r="J78" s="19"/>
      <c r="K78" s="19"/>
      <c r="L78" s="19">
        <v>7055.38</v>
      </c>
      <c r="M78" s="19"/>
      <c r="N78" s="19">
        <f t="shared" ref="N78:N141" si="13">SUM(I78+J78+K78+L78+M78)</f>
        <v>14110.763999999999</v>
      </c>
      <c r="O78" s="26" t="s">
        <v>194</v>
      </c>
      <c r="P78" s="26" t="s">
        <v>84</v>
      </c>
    </row>
    <row r="79" spans="1:16" ht="17.45" customHeight="1" x14ac:dyDescent="0.25">
      <c r="A79" s="22">
        <f>A78+1</f>
        <v>57</v>
      </c>
      <c r="B79" s="22" t="s">
        <v>308</v>
      </c>
      <c r="C79" s="25" t="s">
        <v>85</v>
      </c>
      <c r="D79" s="24">
        <v>327.66000000000003</v>
      </c>
      <c r="E79" s="25">
        <f t="shared" si="11"/>
        <v>377.03836200000006</v>
      </c>
      <c r="F79" s="25">
        <f t="shared" si="12"/>
        <v>377.03836200000006</v>
      </c>
      <c r="G79" s="37">
        <v>15.2</v>
      </c>
      <c r="H79" s="20">
        <v>15.2</v>
      </c>
      <c r="I79" s="19">
        <f>D79*H79</f>
        <v>4980.4319999999998</v>
      </c>
      <c r="J79" s="19">
        <v>622.32000000000005</v>
      </c>
      <c r="K79" s="19"/>
      <c r="L79" s="19">
        <v>4980.43</v>
      </c>
      <c r="M79" s="19"/>
      <c r="N79" s="19">
        <f t="shared" si="13"/>
        <v>10583.182000000001</v>
      </c>
      <c r="O79" s="26" t="s">
        <v>192</v>
      </c>
      <c r="P79" s="26" t="s">
        <v>84</v>
      </c>
    </row>
    <row r="80" spans="1:16" ht="17.45" customHeight="1" x14ac:dyDescent="0.25">
      <c r="A80" s="22">
        <f>A79+1</f>
        <v>58</v>
      </c>
      <c r="B80" s="16" t="s">
        <v>309</v>
      </c>
      <c r="C80" s="25" t="s">
        <v>86</v>
      </c>
      <c r="D80" s="24">
        <v>360.43</v>
      </c>
      <c r="E80" s="25">
        <f t="shared" si="11"/>
        <v>414.746801</v>
      </c>
      <c r="F80" s="25">
        <f t="shared" si="12"/>
        <v>414.746801</v>
      </c>
      <c r="G80" s="20">
        <v>15.2</v>
      </c>
      <c r="H80" s="20">
        <v>15.2</v>
      </c>
      <c r="I80" s="19">
        <f>D80*H80</f>
        <v>5478.5360000000001</v>
      </c>
      <c r="J80" s="19">
        <v>622.32000000000005</v>
      </c>
      <c r="K80" s="19"/>
      <c r="L80" s="19">
        <v>5478.54</v>
      </c>
      <c r="M80" s="19"/>
      <c r="N80" s="19">
        <f t="shared" si="13"/>
        <v>11579.396000000001</v>
      </c>
      <c r="O80" s="26" t="s">
        <v>192</v>
      </c>
      <c r="P80" s="26" t="s">
        <v>84</v>
      </c>
    </row>
    <row r="81" spans="1:16" ht="17.45" customHeight="1" x14ac:dyDescent="0.25">
      <c r="A81" s="22">
        <f>A80+1</f>
        <v>59</v>
      </c>
      <c r="B81" s="16" t="s">
        <v>310</v>
      </c>
      <c r="C81" s="25" t="s">
        <v>184</v>
      </c>
      <c r="D81" s="24">
        <v>360.43</v>
      </c>
      <c r="E81" s="25">
        <f t="shared" si="11"/>
        <v>414.746801</v>
      </c>
      <c r="F81" s="25">
        <f t="shared" si="12"/>
        <v>414.746801</v>
      </c>
      <c r="G81" s="20">
        <v>15.2</v>
      </c>
      <c r="H81" s="20">
        <v>15.2</v>
      </c>
      <c r="I81" s="19">
        <f>D81*H81</f>
        <v>5478.5360000000001</v>
      </c>
      <c r="J81" s="19"/>
      <c r="K81" s="19"/>
      <c r="L81" s="19">
        <v>5478.54</v>
      </c>
      <c r="M81" s="19"/>
      <c r="N81" s="19">
        <f t="shared" si="13"/>
        <v>10957.076000000001</v>
      </c>
      <c r="O81" s="26" t="s">
        <v>192</v>
      </c>
      <c r="P81" s="26" t="s">
        <v>84</v>
      </c>
    </row>
    <row r="82" spans="1:16" ht="17.45" customHeight="1" x14ac:dyDescent="0.25">
      <c r="A82" s="22"/>
      <c r="B82" s="22"/>
      <c r="C82" s="34" t="s">
        <v>88</v>
      </c>
      <c r="D82" s="24"/>
      <c r="E82" s="25"/>
      <c r="F82" s="25"/>
      <c r="G82" s="37"/>
      <c r="H82" s="20"/>
      <c r="I82" s="19"/>
      <c r="J82" s="19"/>
      <c r="K82" s="19"/>
      <c r="L82" s="19"/>
      <c r="M82" s="19"/>
      <c r="N82" s="19"/>
      <c r="O82" s="26"/>
      <c r="P82" s="26"/>
    </row>
    <row r="83" spans="1:16" ht="17.45" customHeight="1" x14ac:dyDescent="0.25">
      <c r="A83" s="22"/>
      <c r="B83" s="16"/>
      <c r="C83" s="17" t="s">
        <v>90</v>
      </c>
      <c r="D83" s="24"/>
      <c r="E83" s="25"/>
      <c r="F83" s="25"/>
      <c r="G83" s="20"/>
      <c r="H83" s="20"/>
      <c r="I83" s="19"/>
      <c r="J83" s="19"/>
      <c r="K83" s="19"/>
      <c r="L83" s="19"/>
      <c r="M83" s="19"/>
      <c r="N83" s="19"/>
      <c r="O83" s="26"/>
      <c r="P83" s="46"/>
    </row>
    <row r="84" spans="1:16" ht="17.45" customHeight="1" x14ac:dyDescent="0.25">
      <c r="A84" s="3">
        <f>A81+1</f>
        <v>60</v>
      </c>
      <c r="B84" s="16" t="s">
        <v>312</v>
      </c>
      <c r="C84" s="23" t="s">
        <v>92</v>
      </c>
      <c r="D84" s="24">
        <v>288.39999999999998</v>
      </c>
      <c r="E84" s="25">
        <f t="shared" si="11"/>
        <v>331.86187999999999</v>
      </c>
      <c r="F84" s="25">
        <f t="shared" si="12"/>
        <v>331.86187999999999</v>
      </c>
      <c r="G84" s="20">
        <v>15.2</v>
      </c>
      <c r="H84" s="20">
        <v>15.2</v>
      </c>
      <c r="I84" s="19">
        <f t="shared" ref="I84:I88" si="14">D84*H84</f>
        <v>4383.6799999999994</v>
      </c>
      <c r="J84" s="19">
        <v>1037.2</v>
      </c>
      <c r="K84" s="19"/>
      <c r="L84" s="19">
        <v>4383.68</v>
      </c>
      <c r="M84" s="19"/>
      <c r="N84" s="19">
        <f t="shared" si="13"/>
        <v>9804.56</v>
      </c>
      <c r="O84" s="26" t="s">
        <v>210</v>
      </c>
      <c r="P84" s="46" t="s">
        <v>90</v>
      </c>
    </row>
    <row r="85" spans="1:16" ht="17.45" customHeight="1" x14ac:dyDescent="0.25">
      <c r="A85" s="3">
        <f>A84+1</f>
        <v>61</v>
      </c>
      <c r="B85" s="16" t="s">
        <v>313</v>
      </c>
      <c r="C85" s="30" t="s">
        <v>93</v>
      </c>
      <c r="D85" s="24">
        <v>341.46</v>
      </c>
      <c r="E85" s="25">
        <f t="shared" si="11"/>
        <v>392.91802200000001</v>
      </c>
      <c r="F85" s="25">
        <f t="shared" si="12"/>
        <v>392.91802200000001</v>
      </c>
      <c r="G85" s="20">
        <v>15.2</v>
      </c>
      <c r="H85" s="20">
        <v>15.2</v>
      </c>
      <c r="I85" s="19">
        <f t="shared" si="14"/>
        <v>5190.1919999999991</v>
      </c>
      <c r="J85" s="19"/>
      <c r="K85" s="19"/>
      <c r="L85" s="19">
        <v>5190.1899999999996</v>
      </c>
      <c r="M85" s="19"/>
      <c r="N85" s="19">
        <f t="shared" si="13"/>
        <v>10380.381999999998</v>
      </c>
      <c r="O85" s="26" t="s">
        <v>193</v>
      </c>
      <c r="P85" s="26" t="s">
        <v>90</v>
      </c>
    </row>
    <row r="86" spans="1:16" ht="17.45" customHeight="1" x14ac:dyDescent="0.25">
      <c r="A86" s="3">
        <f>A85+1</f>
        <v>62</v>
      </c>
      <c r="B86" s="16" t="s">
        <v>314</v>
      </c>
      <c r="C86" s="30" t="s">
        <v>94</v>
      </c>
      <c r="D86" s="24">
        <v>338.69</v>
      </c>
      <c r="E86" s="25">
        <f t="shared" si="11"/>
        <v>389.73058300000002</v>
      </c>
      <c r="F86" s="25">
        <f t="shared" si="12"/>
        <v>389.73058300000002</v>
      </c>
      <c r="G86" s="20">
        <v>15.2</v>
      </c>
      <c r="H86" s="20">
        <v>15.2</v>
      </c>
      <c r="I86" s="19">
        <f t="shared" si="14"/>
        <v>5148.0879999999997</v>
      </c>
      <c r="J86" s="19">
        <v>622.32000000000005</v>
      </c>
      <c r="K86" s="19">
        <v>417.15</v>
      </c>
      <c r="L86" s="19">
        <v>5148.09</v>
      </c>
      <c r="M86" s="19"/>
      <c r="N86" s="19">
        <f t="shared" si="13"/>
        <v>11335.647999999999</v>
      </c>
      <c r="O86" s="26" t="s">
        <v>192</v>
      </c>
      <c r="P86" s="26" t="s">
        <v>90</v>
      </c>
    </row>
    <row r="87" spans="1:16" ht="17.45" customHeight="1" x14ac:dyDescent="0.25">
      <c r="A87" s="3">
        <f>A86+1</f>
        <v>63</v>
      </c>
      <c r="B87" s="16" t="s">
        <v>315</v>
      </c>
      <c r="C87" s="23" t="s">
        <v>95</v>
      </c>
      <c r="D87" s="24">
        <v>422.3</v>
      </c>
      <c r="E87" s="25">
        <f t="shared" si="11"/>
        <v>485.94061000000005</v>
      </c>
      <c r="F87" s="25">
        <f t="shared" si="12"/>
        <v>485.94061000000005</v>
      </c>
      <c r="G87" s="20">
        <v>15.2</v>
      </c>
      <c r="H87" s="20">
        <v>15.2</v>
      </c>
      <c r="I87" s="19">
        <f t="shared" si="14"/>
        <v>6418.96</v>
      </c>
      <c r="J87" s="19">
        <v>622.32000000000005</v>
      </c>
      <c r="K87" s="19"/>
      <c r="L87" s="19">
        <v>6418.96</v>
      </c>
      <c r="M87" s="19"/>
      <c r="N87" s="19">
        <f t="shared" si="13"/>
        <v>13460.24</v>
      </c>
      <c r="O87" s="26" t="s">
        <v>193</v>
      </c>
      <c r="P87" s="26" t="s">
        <v>90</v>
      </c>
    </row>
    <row r="88" spans="1:16" ht="17.45" customHeight="1" x14ac:dyDescent="0.25">
      <c r="A88" s="3">
        <f>A87+1</f>
        <v>64</v>
      </c>
      <c r="B88" s="16">
        <v>2.1988502869999999E-2</v>
      </c>
      <c r="C88" s="23" t="s">
        <v>96</v>
      </c>
      <c r="D88" s="24">
        <v>288.39999999999998</v>
      </c>
      <c r="E88" s="25">
        <f t="shared" si="11"/>
        <v>331.86187999999999</v>
      </c>
      <c r="F88" s="25">
        <f t="shared" si="12"/>
        <v>331.86187999999999</v>
      </c>
      <c r="G88" s="20">
        <v>15.2</v>
      </c>
      <c r="H88" s="20">
        <v>15.2</v>
      </c>
      <c r="I88" s="19">
        <f t="shared" si="14"/>
        <v>4383.6799999999994</v>
      </c>
      <c r="J88" s="19"/>
      <c r="K88" s="19">
        <v>834.3</v>
      </c>
      <c r="L88" s="19">
        <v>4383.68</v>
      </c>
      <c r="M88" s="19"/>
      <c r="N88" s="19">
        <f t="shared" si="13"/>
        <v>9601.66</v>
      </c>
      <c r="O88" s="26" t="s">
        <v>210</v>
      </c>
      <c r="P88" s="26" t="s">
        <v>90</v>
      </c>
    </row>
    <row r="89" spans="1:16" ht="17.45" customHeight="1" x14ac:dyDescent="0.25">
      <c r="A89" s="22"/>
      <c r="B89" s="16"/>
      <c r="C89" s="17" t="s">
        <v>97</v>
      </c>
      <c r="D89" s="24"/>
      <c r="E89" s="25"/>
      <c r="F89" s="25"/>
      <c r="G89" s="20"/>
      <c r="H89" s="20"/>
      <c r="I89" s="19"/>
      <c r="J89" s="19"/>
      <c r="K89" s="19"/>
      <c r="L89" s="19"/>
      <c r="M89" s="19"/>
      <c r="N89" s="19"/>
      <c r="O89" s="26"/>
      <c r="P89" s="26"/>
    </row>
    <row r="90" spans="1:16" ht="17.45" customHeight="1" x14ac:dyDescent="0.25">
      <c r="A90" s="22">
        <f>A88+1</f>
        <v>65</v>
      </c>
      <c r="B90" s="16" t="s">
        <v>316</v>
      </c>
      <c r="C90" s="29" t="s">
        <v>98</v>
      </c>
      <c r="D90" s="24">
        <v>422.3</v>
      </c>
      <c r="E90" s="25">
        <f t="shared" si="11"/>
        <v>485.94061000000005</v>
      </c>
      <c r="F90" s="25">
        <f t="shared" si="12"/>
        <v>485.94061000000005</v>
      </c>
      <c r="G90" s="20">
        <v>15.2</v>
      </c>
      <c r="H90" s="20">
        <v>15.2</v>
      </c>
      <c r="I90" s="19">
        <f t="shared" ref="I90:I112" si="15">D90*H90</f>
        <v>6418.96</v>
      </c>
      <c r="J90" s="19"/>
      <c r="K90" s="19"/>
      <c r="L90" s="19">
        <v>6418.96</v>
      </c>
      <c r="M90" s="19"/>
      <c r="N90" s="19">
        <f t="shared" si="13"/>
        <v>12837.92</v>
      </c>
      <c r="O90" s="26" t="s">
        <v>195</v>
      </c>
      <c r="P90" s="26" t="s">
        <v>97</v>
      </c>
    </row>
    <row r="91" spans="1:16" ht="17.45" customHeight="1" x14ac:dyDescent="0.25">
      <c r="A91" s="22">
        <f>A90+1</f>
        <v>66</v>
      </c>
      <c r="B91" s="16" t="s">
        <v>317</v>
      </c>
      <c r="C91" s="23" t="s">
        <v>99</v>
      </c>
      <c r="D91" s="24">
        <v>288.27</v>
      </c>
      <c r="E91" s="25">
        <f t="shared" si="11"/>
        <v>331.712289</v>
      </c>
      <c r="F91" s="25">
        <f t="shared" si="12"/>
        <v>331.712289</v>
      </c>
      <c r="G91" s="20">
        <v>15.2</v>
      </c>
      <c r="H91" s="20">
        <v>15.2</v>
      </c>
      <c r="I91" s="19">
        <f t="shared" si="15"/>
        <v>4381.7039999999997</v>
      </c>
      <c r="J91" s="19">
        <v>1244.6400000000001</v>
      </c>
      <c r="K91" s="19"/>
      <c r="L91" s="19">
        <v>4381.7</v>
      </c>
      <c r="M91" s="19"/>
      <c r="N91" s="19">
        <f t="shared" si="13"/>
        <v>10008.044</v>
      </c>
      <c r="O91" s="26" t="s">
        <v>213</v>
      </c>
      <c r="P91" s="26" t="s">
        <v>97</v>
      </c>
    </row>
    <row r="92" spans="1:16" ht="17.45" customHeight="1" x14ac:dyDescent="0.25">
      <c r="A92" s="22">
        <f>A91+1</f>
        <v>67</v>
      </c>
      <c r="B92" s="16" t="s">
        <v>318</v>
      </c>
      <c r="C92" s="23" t="s">
        <v>100</v>
      </c>
      <c r="D92" s="24">
        <v>288.27</v>
      </c>
      <c r="E92" s="25">
        <f t="shared" si="11"/>
        <v>331.712289</v>
      </c>
      <c r="F92" s="25">
        <f t="shared" si="12"/>
        <v>331.712289</v>
      </c>
      <c r="G92" s="20">
        <v>15.2</v>
      </c>
      <c r="H92" s="20">
        <v>15.2</v>
      </c>
      <c r="I92" s="19">
        <f t="shared" si="15"/>
        <v>4381.7039999999997</v>
      </c>
      <c r="J92" s="19">
        <v>1452.08</v>
      </c>
      <c r="K92" s="19"/>
      <c r="L92" s="19">
        <v>4381.7</v>
      </c>
      <c r="M92" s="19"/>
      <c r="N92" s="19">
        <f t="shared" si="13"/>
        <v>10215.484</v>
      </c>
      <c r="O92" s="26" t="s">
        <v>213</v>
      </c>
      <c r="P92" s="26" t="s">
        <v>97</v>
      </c>
    </row>
    <row r="93" spans="1:16" ht="17.45" customHeight="1" x14ac:dyDescent="0.25">
      <c r="A93" s="22">
        <f t="shared" ref="A93:A146" si="16">A92+1</f>
        <v>68</v>
      </c>
      <c r="B93" s="16" t="s">
        <v>319</v>
      </c>
      <c r="C93" s="23" t="s">
        <v>101</v>
      </c>
      <c r="D93" s="24">
        <v>288.27</v>
      </c>
      <c r="E93" s="25">
        <f t="shared" si="11"/>
        <v>331.712289</v>
      </c>
      <c r="F93" s="25">
        <f t="shared" si="12"/>
        <v>331.712289</v>
      </c>
      <c r="G93" s="20">
        <v>15.2</v>
      </c>
      <c r="H93" s="20">
        <v>15.2</v>
      </c>
      <c r="I93" s="19">
        <f t="shared" si="15"/>
        <v>4381.7039999999997</v>
      </c>
      <c r="J93" s="19">
        <v>1037.2</v>
      </c>
      <c r="K93" s="19"/>
      <c r="L93" s="19">
        <v>4381.7</v>
      </c>
      <c r="M93" s="19"/>
      <c r="N93" s="19">
        <f t="shared" si="13"/>
        <v>9800.6039999999994</v>
      </c>
      <c r="O93" s="26" t="s">
        <v>213</v>
      </c>
      <c r="P93" s="26" t="s">
        <v>97</v>
      </c>
    </row>
    <row r="94" spans="1:16" ht="17.45" customHeight="1" x14ac:dyDescent="0.25">
      <c r="A94" s="22">
        <f t="shared" si="16"/>
        <v>69</v>
      </c>
      <c r="B94" s="16" t="s">
        <v>320</v>
      </c>
      <c r="C94" s="23" t="s">
        <v>102</v>
      </c>
      <c r="D94" s="24">
        <v>288.27</v>
      </c>
      <c r="E94" s="25">
        <f t="shared" si="11"/>
        <v>331.712289</v>
      </c>
      <c r="F94" s="25">
        <f t="shared" si="12"/>
        <v>331.712289</v>
      </c>
      <c r="G94" s="20">
        <v>15.2</v>
      </c>
      <c r="H94" s="20">
        <v>15.2</v>
      </c>
      <c r="I94" s="19">
        <f t="shared" si="15"/>
        <v>4381.7039999999997</v>
      </c>
      <c r="J94" s="19">
        <v>622.32000000000005</v>
      </c>
      <c r="K94" s="19">
        <v>417.15</v>
      </c>
      <c r="L94" s="19">
        <v>4381.7</v>
      </c>
      <c r="M94" s="19"/>
      <c r="N94" s="19">
        <f t="shared" si="13"/>
        <v>9802.8739999999998</v>
      </c>
      <c r="O94" s="26" t="s">
        <v>213</v>
      </c>
      <c r="P94" s="26" t="s">
        <v>97</v>
      </c>
    </row>
    <row r="95" spans="1:16" ht="17.45" customHeight="1" x14ac:dyDescent="0.25">
      <c r="A95" s="22">
        <f t="shared" si="16"/>
        <v>70</v>
      </c>
      <c r="B95" s="16" t="s">
        <v>321</v>
      </c>
      <c r="C95" s="23" t="s">
        <v>103</v>
      </c>
      <c r="D95" s="24">
        <v>288.27</v>
      </c>
      <c r="E95" s="25">
        <f t="shared" si="11"/>
        <v>331.712289</v>
      </c>
      <c r="F95" s="25">
        <f t="shared" si="12"/>
        <v>331.712289</v>
      </c>
      <c r="G95" s="20">
        <v>15.2</v>
      </c>
      <c r="H95" s="20">
        <v>15.2</v>
      </c>
      <c r="I95" s="19">
        <f t="shared" si="15"/>
        <v>4381.7039999999997</v>
      </c>
      <c r="J95" s="19">
        <v>1244.6400000000001</v>
      </c>
      <c r="K95" s="19"/>
      <c r="L95" s="19">
        <v>4381.7</v>
      </c>
      <c r="M95" s="19"/>
      <c r="N95" s="19">
        <f t="shared" si="13"/>
        <v>10008.044</v>
      </c>
      <c r="O95" s="26" t="s">
        <v>213</v>
      </c>
      <c r="P95" s="26" t="s">
        <v>97</v>
      </c>
    </row>
    <row r="96" spans="1:16" ht="17.45" customHeight="1" x14ac:dyDescent="0.25">
      <c r="A96" s="22">
        <f t="shared" si="16"/>
        <v>71</v>
      </c>
      <c r="B96" s="16" t="s">
        <v>322</v>
      </c>
      <c r="C96" s="23" t="s">
        <v>104</v>
      </c>
      <c r="D96" s="24">
        <v>288.27</v>
      </c>
      <c r="E96" s="25">
        <f t="shared" si="11"/>
        <v>331.712289</v>
      </c>
      <c r="F96" s="25">
        <f t="shared" si="12"/>
        <v>331.712289</v>
      </c>
      <c r="G96" s="20">
        <v>15.2</v>
      </c>
      <c r="H96" s="20">
        <v>15.2</v>
      </c>
      <c r="I96" s="19">
        <f t="shared" si="15"/>
        <v>4381.7039999999997</v>
      </c>
      <c r="J96" s="19">
        <v>1244.6400000000001</v>
      </c>
      <c r="K96" s="19"/>
      <c r="L96" s="19">
        <v>4381.7</v>
      </c>
      <c r="M96" s="19"/>
      <c r="N96" s="19">
        <f t="shared" si="13"/>
        <v>10008.044</v>
      </c>
      <c r="O96" s="26" t="s">
        <v>213</v>
      </c>
      <c r="P96" s="26" t="s">
        <v>97</v>
      </c>
    </row>
    <row r="97" spans="1:16" ht="17.45" customHeight="1" x14ac:dyDescent="0.25">
      <c r="A97" s="22">
        <f t="shared" si="16"/>
        <v>72</v>
      </c>
      <c r="B97" s="16" t="s">
        <v>323</v>
      </c>
      <c r="C97" s="23" t="s">
        <v>105</v>
      </c>
      <c r="D97" s="24">
        <v>288.27</v>
      </c>
      <c r="E97" s="25">
        <f t="shared" si="11"/>
        <v>331.712289</v>
      </c>
      <c r="F97" s="25">
        <f t="shared" si="12"/>
        <v>331.712289</v>
      </c>
      <c r="G97" s="20">
        <v>15.2</v>
      </c>
      <c r="H97" s="20">
        <v>15.2</v>
      </c>
      <c r="I97" s="19">
        <f t="shared" si="15"/>
        <v>4381.7039999999997</v>
      </c>
      <c r="J97" s="19">
        <v>829.76</v>
      </c>
      <c r="K97" s="19"/>
      <c r="L97" s="19">
        <v>4381.7</v>
      </c>
      <c r="M97" s="19"/>
      <c r="N97" s="19">
        <f t="shared" si="13"/>
        <v>9593.1640000000007</v>
      </c>
      <c r="O97" s="26" t="s">
        <v>213</v>
      </c>
      <c r="P97" s="26" t="s">
        <v>97</v>
      </c>
    </row>
    <row r="98" spans="1:16" ht="17.45" customHeight="1" x14ac:dyDescent="0.25">
      <c r="A98" s="22">
        <f t="shared" si="16"/>
        <v>73</v>
      </c>
      <c r="B98" s="16" t="s">
        <v>324</v>
      </c>
      <c r="C98" s="23" t="s">
        <v>106</v>
      </c>
      <c r="D98" s="24">
        <v>288.27</v>
      </c>
      <c r="E98" s="25">
        <f t="shared" si="11"/>
        <v>331.712289</v>
      </c>
      <c r="F98" s="25">
        <f t="shared" si="12"/>
        <v>331.712289</v>
      </c>
      <c r="G98" s="20">
        <v>15.2</v>
      </c>
      <c r="H98" s="20">
        <v>15.2</v>
      </c>
      <c r="I98" s="19">
        <f t="shared" si="15"/>
        <v>4381.7039999999997</v>
      </c>
      <c r="J98" s="19">
        <v>1244.6400000000001</v>
      </c>
      <c r="K98" s="19"/>
      <c r="L98" s="19">
        <v>4381.7</v>
      </c>
      <c r="M98" s="19"/>
      <c r="N98" s="19">
        <f t="shared" si="13"/>
        <v>10008.044</v>
      </c>
      <c r="O98" s="26" t="s">
        <v>213</v>
      </c>
      <c r="P98" s="26" t="s">
        <v>97</v>
      </c>
    </row>
    <row r="99" spans="1:16" ht="17.45" customHeight="1" x14ac:dyDescent="0.25">
      <c r="A99" s="22">
        <f t="shared" si="16"/>
        <v>74</v>
      </c>
      <c r="B99" s="16" t="s">
        <v>325</v>
      </c>
      <c r="C99" s="23" t="s">
        <v>107</v>
      </c>
      <c r="D99" s="24">
        <v>288.27</v>
      </c>
      <c r="E99" s="25">
        <f t="shared" si="11"/>
        <v>331.712289</v>
      </c>
      <c r="F99" s="25">
        <f t="shared" si="12"/>
        <v>331.712289</v>
      </c>
      <c r="G99" s="20">
        <v>15.2</v>
      </c>
      <c r="H99" s="20">
        <v>15.2</v>
      </c>
      <c r="I99" s="19">
        <f t="shared" si="15"/>
        <v>4381.7039999999997</v>
      </c>
      <c r="J99" s="19">
        <v>1037.2</v>
      </c>
      <c r="K99" s="19"/>
      <c r="L99" s="19">
        <v>4381.7</v>
      </c>
      <c r="M99" s="19"/>
      <c r="N99" s="19">
        <f t="shared" si="13"/>
        <v>9800.6039999999994</v>
      </c>
      <c r="O99" s="26" t="s">
        <v>213</v>
      </c>
      <c r="P99" s="26" t="s">
        <v>97</v>
      </c>
    </row>
    <row r="100" spans="1:16" ht="17.45" customHeight="1" x14ac:dyDescent="0.25">
      <c r="A100" s="22">
        <f t="shared" si="16"/>
        <v>75</v>
      </c>
      <c r="B100" s="16" t="s">
        <v>326</v>
      </c>
      <c r="C100" s="23" t="s">
        <v>108</v>
      </c>
      <c r="D100" s="24">
        <v>260.58999999999997</v>
      </c>
      <c r="E100" s="25">
        <f t="shared" si="11"/>
        <v>299.86091299999998</v>
      </c>
      <c r="F100" s="25">
        <f t="shared" si="12"/>
        <v>299.86091299999998</v>
      </c>
      <c r="G100" s="20">
        <v>15.2</v>
      </c>
      <c r="H100" s="20">
        <v>15.2</v>
      </c>
      <c r="I100" s="19">
        <f t="shared" si="15"/>
        <v>3960.9679999999994</v>
      </c>
      <c r="J100" s="19">
        <v>1244.6400000000001</v>
      </c>
      <c r="K100" s="19"/>
      <c r="L100" s="19">
        <v>3960.97</v>
      </c>
      <c r="M100" s="19"/>
      <c r="N100" s="19">
        <f t="shared" si="13"/>
        <v>9166.5779999999995</v>
      </c>
      <c r="O100" s="26" t="s">
        <v>206</v>
      </c>
      <c r="P100" s="26" t="s">
        <v>97</v>
      </c>
    </row>
    <row r="101" spans="1:16" ht="17.45" customHeight="1" x14ac:dyDescent="0.25">
      <c r="A101" s="22">
        <f t="shared" si="16"/>
        <v>76</v>
      </c>
      <c r="B101" s="16" t="s">
        <v>327</v>
      </c>
      <c r="C101" s="23" t="s">
        <v>109</v>
      </c>
      <c r="D101" s="24">
        <v>146.77000000000001</v>
      </c>
      <c r="E101" s="25">
        <f t="shared" si="11"/>
        <v>168.88823900000003</v>
      </c>
      <c r="F101" s="25">
        <f t="shared" si="12"/>
        <v>168.88823900000003</v>
      </c>
      <c r="G101" s="20">
        <v>15.2</v>
      </c>
      <c r="H101" s="20">
        <v>15.2</v>
      </c>
      <c r="I101" s="19">
        <f t="shared" si="15"/>
        <v>2230.904</v>
      </c>
      <c r="J101" s="19">
        <v>1244.6400000000001</v>
      </c>
      <c r="K101" s="19"/>
      <c r="L101" s="19">
        <v>2230.9</v>
      </c>
      <c r="M101" s="19">
        <v>51.06</v>
      </c>
      <c r="N101" s="19">
        <f t="shared" si="13"/>
        <v>5757.5039999999999</v>
      </c>
      <c r="O101" s="26" t="s">
        <v>206</v>
      </c>
      <c r="P101" s="26" t="s">
        <v>97</v>
      </c>
    </row>
    <row r="102" spans="1:16" ht="17.45" customHeight="1" x14ac:dyDescent="0.25">
      <c r="A102" s="22">
        <f t="shared" si="16"/>
        <v>77</v>
      </c>
      <c r="B102" s="16" t="s">
        <v>328</v>
      </c>
      <c r="C102" s="23" t="s">
        <v>110</v>
      </c>
      <c r="D102" s="24">
        <v>260.58999999999997</v>
      </c>
      <c r="E102" s="25">
        <f t="shared" si="11"/>
        <v>299.86091299999998</v>
      </c>
      <c r="F102" s="25">
        <f t="shared" si="12"/>
        <v>299.86091299999998</v>
      </c>
      <c r="G102" s="20">
        <v>15.2</v>
      </c>
      <c r="H102" s="20">
        <v>15.2</v>
      </c>
      <c r="I102" s="19">
        <f t="shared" si="15"/>
        <v>3960.9679999999994</v>
      </c>
      <c r="J102" s="19">
        <v>1244.6400000000001</v>
      </c>
      <c r="K102" s="19"/>
      <c r="L102" s="19">
        <v>3960.97</v>
      </c>
      <c r="M102" s="19"/>
      <c r="N102" s="19">
        <f t="shared" si="13"/>
        <v>9166.5779999999995</v>
      </c>
      <c r="O102" s="26" t="s">
        <v>206</v>
      </c>
      <c r="P102" s="26" t="s">
        <v>97</v>
      </c>
    </row>
    <row r="103" spans="1:16" ht="17.45" customHeight="1" x14ac:dyDescent="0.25">
      <c r="A103" s="22">
        <f t="shared" si="16"/>
        <v>78</v>
      </c>
      <c r="B103" s="16" t="s">
        <v>329</v>
      </c>
      <c r="C103" s="23" t="s">
        <v>111</v>
      </c>
      <c r="D103" s="24">
        <v>260.58999999999997</v>
      </c>
      <c r="E103" s="25">
        <f t="shared" si="11"/>
        <v>299.86091299999998</v>
      </c>
      <c r="F103" s="25">
        <f t="shared" si="12"/>
        <v>299.86091299999998</v>
      </c>
      <c r="G103" s="20">
        <v>15.2</v>
      </c>
      <c r="H103" s="20">
        <v>15.2</v>
      </c>
      <c r="I103" s="19">
        <f t="shared" si="15"/>
        <v>3960.9679999999994</v>
      </c>
      <c r="J103" s="19">
        <v>1037.2</v>
      </c>
      <c r="K103" s="19">
        <v>417.15</v>
      </c>
      <c r="L103" s="19">
        <v>3960.97</v>
      </c>
      <c r="M103" s="19"/>
      <c r="N103" s="19">
        <f t="shared" si="13"/>
        <v>9376.2879999999986</v>
      </c>
      <c r="O103" s="26" t="s">
        <v>206</v>
      </c>
      <c r="P103" s="26" t="s">
        <v>97</v>
      </c>
    </row>
    <row r="104" spans="1:16" ht="17.45" customHeight="1" x14ac:dyDescent="0.25">
      <c r="A104" s="22">
        <f t="shared" si="16"/>
        <v>79</v>
      </c>
      <c r="B104" s="16" t="s">
        <v>330</v>
      </c>
      <c r="C104" s="23" t="s">
        <v>112</v>
      </c>
      <c r="D104" s="24">
        <v>260.58999999999997</v>
      </c>
      <c r="E104" s="25">
        <f t="shared" si="11"/>
        <v>299.86091299999998</v>
      </c>
      <c r="F104" s="25">
        <f t="shared" si="12"/>
        <v>299.86091299999998</v>
      </c>
      <c r="G104" s="20">
        <v>15.2</v>
      </c>
      <c r="H104" s="20">
        <v>15.2</v>
      </c>
      <c r="I104" s="19">
        <f t="shared" si="15"/>
        <v>3960.9679999999994</v>
      </c>
      <c r="J104" s="19">
        <v>829.76</v>
      </c>
      <c r="K104" s="19"/>
      <c r="L104" s="19">
        <v>3960.97</v>
      </c>
      <c r="M104" s="19"/>
      <c r="N104" s="19">
        <f t="shared" si="13"/>
        <v>8751.6979999999985</v>
      </c>
      <c r="O104" s="26" t="s">
        <v>206</v>
      </c>
      <c r="P104" s="26" t="s">
        <v>97</v>
      </c>
    </row>
    <row r="105" spans="1:16" ht="17.45" customHeight="1" x14ac:dyDescent="0.25">
      <c r="A105" s="22">
        <f t="shared" si="16"/>
        <v>80</v>
      </c>
      <c r="B105" s="16" t="s">
        <v>331</v>
      </c>
      <c r="C105" s="23" t="s">
        <v>113</v>
      </c>
      <c r="D105" s="24">
        <v>260.58999999999997</v>
      </c>
      <c r="E105" s="25">
        <f t="shared" si="11"/>
        <v>299.86091299999998</v>
      </c>
      <c r="F105" s="25">
        <f t="shared" si="12"/>
        <v>299.86091299999998</v>
      </c>
      <c r="G105" s="20">
        <v>15.2</v>
      </c>
      <c r="H105" s="20">
        <v>15.2</v>
      </c>
      <c r="I105" s="19">
        <f t="shared" si="15"/>
        <v>3960.9679999999994</v>
      </c>
      <c r="J105" s="19">
        <v>1037.2</v>
      </c>
      <c r="K105" s="19">
        <v>834.3</v>
      </c>
      <c r="L105" s="19">
        <v>3960.97</v>
      </c>
      <c r="M105" s="19"/>
      <c r="N105" s="19">
        <f t="shared" si="13"/>
        <v>9793.4380000000001</v>
      </c>
      <c r="O105" s="26" t="s">
        <v>205</v>
      </c>
      <c r="P105" s="26" t="s">
        <v>97</v>
      </c>
    </row>
    <row r="106" spans="1:16" ht="17.45" customHeight="1" x14ac:dyDescent="0.25">
      <c r="A106" s="22">
        <f t="shared" si="16"/>
        <v>81</v>
      </c>
      <c r="B106" s="16" t="s">
        <v>332</v>
      </c>
      <c r="C106" s="23" t="s">
        <v>114</v>
      </c>
      <c r="D106" s="24">
        <v>260.58999999999997</v>
      </c>
      <c r="E106" s="25">
        <f t="shared" si="11"/>
        <v>299.86091299999998</v>
      </c>
      <c r="F106" s="25">
        <f t="shared" si="12"/>
        <v>299.86091299999998</v>
      </c>
      <c r="G106" s="20">
        <v>15.2</v>
      </c>
      <c r="H106" s="20">
        <v>15.2</v>
      </c>
      <c r="I106" s="19">
        <f t="shared" si="15"/>
        <v>3960.9679999999994</v>
      </c>
      <c r="J106" s="19">
        <v>1037.2</v>
      </c>
      <c r="K106" s="19"/>
      <c r="L106" s="19">
        <v>3960.97</v>
      </c>
      <c r="M106" s="19"/>
      <c r="N106" s="19">
        <f t="shared" si="13"/>
        <v>8959.137999999999</v>
      </c>
      <c r="O106" s="26" t="s">
        <v>206</v>
      </c>
      <c r="P106" s="26" t="s">
        <v>97</v>
      </c>
    </row>
    <row r="107" spans="1:16" ht="17.45" customHeight="1" x14ac:dyDescent="0.25">
      <c r="A107" s="22">
        <f t="shared" si="16"/>
        <v>82</v>
      </c>
      <c r="B107" s="16" t="s">
        <v>333</v>
      </c>
      <c r="C107" s="23" t="s">
        <v>115</v>
      </c>
      <c r="D107" s="24">
        <v>260.58999999999997</v>
      </c>
      <c r="E107" s="25">
        <f t="shared" si="11"/>
        <v>299.86091299999998</v>
      </c>
      <c r="F107" s="25">
        <f t="shared" si="12"/>
        <v>299.86091299999998</v>
      </c>
      <c r="G107" s="20">
        <v>15.2</v>
      </c>
      <c r="H107" s="20">
        <v>15.2</v>
      </c>
      <c r="I107" s="19">
        <f t="shared" si="15"/>
        <v>3960.9679999999994</v>
      </c>
      <c r="J107" s="19"/>
      <c r="K107" s="19"/>
      <c r="L107" s="19">
        <v>3960.97</v>
      </c>
      <c r="M107" s="19"/>
      <c r="N107" s="19">
        <f t="shared" si="13"/>
        <v>7921.9379999999992</v>
      </c>
      <c r="O107" s="26" t="s">
        <v>206</v>
      </c>
      <c r="P107" s="26" t="s">
        <v>97</v>
      </c>
    </row>
    <row r="108" spans="1:16" ht="17.45" customHeight="1" x14ac:dyDescent="0.25">
      <c r="A108" s="22">
        <f>A107+1</f>
        <v>83</v>
      </c>
      <c r="B108" s="16" t="s">
        <v>334</v>
      </c>
      <c r="C108" s="23" t="s">
        <v>335</v>
      </c>
      <c r="D108" s="24">
        <v>300</v>
      </c>
      <c r="E108" s="25">
        <f t="shared" si="11"/>
        <v>345.21000000000004</v>
      </c>
      <c r="F108" s="25">
        <f t="shared" si="12"/>
        <v>345.21000000000004</v>
      </c>
      <c r="G108" s="20">
        <v>15.2</v>
      </c>
      <c r="H108" s="20">
        <v>15.2</v>
      </c>
      <c r="I108" s="19">
        <f t="shared" si="15"/>
        <v>4560</v>
      </c>
      <c r="J108" s="19"/>
      <c r="K108" s="19"/>
      <c r="L108" s="19">
        <v>4560</v>
      </c>
      <c r="M108" s="19"/>
      <c r="N108" s="19">
        <f t="shared" si="13"/>
        <v>9120</v>
      </c>
      <c r="O108" s="26" t="s">
        <v>206</v>
      </c>
      <c r="P108" s="26" t="s">
        <v>97</v>
      </c>
    </row>
    <row r="109" spans="1:16" ht="17.45" customHeight="1" x14ac:dyDescent="0.25">
      <c r="A109" s="22">
        <f>A108+1</f>
        <v>84</v>
      </c>
      <c r="B109" s="16" t="s">
        <v>336</v>
      </c>
      <c r="C109" s="29" t="s">
        <v>116</v>
      </c>
      <c r="D109" s="24">
        <v>362.77</v>
      </c>
      <c r="E109" s="25">
        <f t="shared" si="11"/>
        <v>417.43943899999999</v>
      </c>
      <c r="F109" s="25">
        <f t="shared" si="12"/>
        <v>417.43943899999999</v>
      </c>
      <c r="G109" s="20">
        <v>15.2</v>
      </c>
      <c r="H109" s="20">
        <v>15.2</v>
      </c>
      <c r="I109" s="19">
        <f t="shared" si="15"/>
        <v>5514.1039999999994</v>
      </c>
      <c r="J109" s="19"/>
      <c r="K109" s="19"/>
      <c r="L109" s="19">
        <v>5514.1</v>
      </c>
      <c r="M109" s="19"/>
      <c r="N109" s="19">
        <f t="shared" si="13"/>
        <v>11028.204</v>
      </c>
      <c r="O109" s="26" t="s">
        <v>205</v>
      </c>
      <c r="P109" s="26" t="s">
        <v>97</v>
      </c>
    </row>
    <row r="110" spans="1:16" ht="17.45" customHeight="1" x14ac:dyDescent="0.25">
      <c r="A110" s="22">
        <f t="shared" si="16"/>
        <v>85</v>
      </c>
      <c r="B110" s="16" t="s">
        <v>337</v>
      </c>
      <c r="C110" s="23" t="s">
        <v>117</v>
      </c>
      <c r="D110" s="24">
        <v>262.22000000000003</v>
      </c>
      <c r="E110" s="25">
        <f t="shared" si="11"/>
        <v>301.73655400000007</v>
      </c>
      <c r="F110" s="25">
        <f t="shared" si="12"/>
        <v>301.73655400000007</v>
      </c>
      <c r="G110" s="20">
        <v>15.2</v>
      </c>
      <c r="H110" s="20">
        <v>15.2</v>
      </c>
      <c r="I110" s="19">
        <f t="shared" si="15"/>
        <v>3985.7440000000001</v>
      </c>
      <c r="J110" s="19">
        <v>829.76</v>
      </c>
      <c r="K110" s="19"/>
      <c r="L110" s="19">
        <v>3985.74</v>
      </c>
      <c r="M110" s="19"/>
      <c r="N110" s="19">
        <f t="shared" si="13"/>
        <v>8801.2439999999988</v>
      </c>
      <c r="O110" s="26" t="s">
        <v>214</v>
      </c>
      <c r="P110" s="26" t="s">
        <v>97</v>
      </c>
    </row>
    <row r="111" spans="1:16" ht="17.45" customHeight="1" x14ac:dyDescent="0.25">
      <c r="A111" s="22">
        <f>A110+1</f>
        <v>86</v>
      </c>
      <c r="B111" s="16" t="s">
        <v>338</v>
      </c>
      <c r="C111" s="23" t="s">
        <v>118</v>
      </c>
      <c r="D111" s="24">
        <v>262.22000000000003</v>
      </c>
      <c r="E111" s="25">
        <f t="shared" si="11"/>
        <v>301.73655400000007</v>
      </c>
      <c r="F111" s="25">
        <f t="shared" si="12"/>
        <v>301.73655400000007</v>
      </c>
      <c r="G111" s="20">
        <v>15.2</v>
      </c>
      <c r="H111" s="20">
        <v>15.2</v>
      </c>
      <c r="I111" s="19">
        <f t="shared" si="15"/>
        <v>3985.7440000000001</v>
      </c>
      <c r="J111" s="19">
        <v>1037.2</v>
      </c>
      <c r="K111" s="19"/>
      <c r="L111" s="19">
        <v>3985.74</v>
      </c>
      <c r="M111" s="19"/>
      <c r="N111" s="19">
        <f t="shared" si="13"/>
        <v>9008.6840000000011</v>
      </c>
      <c r="O111" s="26" t="s">
        <v>214</v>
      </c>
      <c r="P111" s="26" t="s">
        <v>97</v>
      </c>
    </row>
    <row r="112" spans="1:16" ht="17.45" customHeight="1" x14ac:dyDescent="0.25">
      <c r="A112" s="22">
        <f>A111+1</f>
        <v>87</v>
      </c>
      <c r="B112" s="16" t="s">
        <v>339</v>
      </c>
      <c r="C112" s="29" t="s">
        <v>119</v>
      </c>
      <c r="D112" s="24">
        <v>262.22000000000003</v>
      </c>
      <c r="E112" s="25">
        <f t="shared" si="11"/>
        <v>301.73655400000007</v>
      </c>
      <c r="F112" s="25">
        <f t="shared" si="12"/>
        <v>301.73655400000007</v>
      </c>
      <c r="G112" s="20">
        <v>15.2</v>
      </c>
      <c r="H112" s="20">
        <v>15.2</v>
      </c>
      <c r="I112" s="19">
        <f t="shared" si="15"/>
        <v>3985.7440000000001</v>
      </c>
      <c r="J112" s="19"/>
      <c r="K112" s="19"/>
      <c r="L112" s="19">
        <v>3985.74</v>
      </c>
      <c r="M112" s="19"/>
      <c r="N112" s="19">
        <f t="shared" si="13"/>
        <v>7971.4840000000004</v>
      </c>
      <c r="O112" s="26" t="s">
        <v>214</v>
      </c>
      <c r="P112" s="26" t="s">
        <v>97</v>
      </c>
    </row>
    <row r="113" spans="1:16" ht="17.45" customHeight="1" x14ac:dyDescent="0.25">
      <c r="A113" s="22"/>
      <c r="B113" s="56"/>
      <c r="C113" s="17" t="s">
        <v>120</v>
      </c>
      <c r="D113" s="24"/>
      <c r="E113" s="25"/>
      <c r="F113" s="25"/>
      <c r="G113" s="20"/>
      <c r="H113" s="20"/>
      <c r="I113" s="19"/>
      <c r="J113" s="19"/>
      <c r="K113" s="19"/>
      <c r="L113" s="19"/>
      <c r="M113" s="19"/>
      <c r="N113" s="19"/>
      <c r="O113" s="26"/>
      <c r="P113" s="26"/>
    </row>
    <row r="114" spans="1:16" ht="17.45" customHeight="1" x14ac:dyDescent="0.3">
      <c r="A114" s="3">
        <f>A112+1</f>
        <v>88</v>
      </c>
      <c r="B114" s="27" t="s">
        <v>340</v>
      </c>
      <c r="C114" s="28" t="s">
        <v>121</v>
      </c>
      <c r="D114" s="24">
        <v>422.3</v>
      </c>
      <c r="E114" s="25">
        <f t="shared" si="11"/>
        <v>485.94061000000005</v>
      </c>
      <c r="F114" s="25">
        <f t="shared" si="12"/>
        <v>485.94061000000005</v>
      </c>
      <c r="G114" s="20">
        <v>15.2</v>
      </c>
      <c r="H114" s="20">
        <v>15.2</v>
      </c>
      <c r="I114" s="19">
        <f t="shared" ref="I114:I136" si="17">D114*H114</f>
        <v>6418.96</v>
      </c>
      <c r="J114" s="19"/>
      <c r="K114" s="19"/>
      <c r="L114" s="19">
        <v>6418.96</v>
      </c>
      <c r="M114" s="19"/>
      <c r="N114" s="19">
        <f t="shared" si="13"/>
        <v>12837.92</v>
      </c>
      <c r="O114" s="26" t="s">
        <v>194</v>
      </c>
      <c r="P114" s="26" t="s">
        <v>215</v>
      </c>
    </row>
    <row r="115" spans="1:16" ht="17.45" customHeight="1" x14ac:dyDescent="0.25">
      <c r="A115" s="22">
        <f>A114+1</f>
        <v>89</v>
      </c>
      <c r="B115" s="16" t="s">
        <v>341</v>
      </c>
      <c r="C115" s="23" t="s">
        <v>122</v>
      </c>
      <c r="D115" s="24">
        <v>428.55</v>
      </c>
      <c r="E115" s="25">
        <f t="shared" si="11"/>
        <v>493.13248500000003</v>
      </c>
      <c r="F115" s="25">
        <f t="shared" si="12"/>
        <v>493.13248500000003</v>
      </c>
      <c r="G115" s="20">
        <v>15.2</v>
      </c>
      <c r="H115" s="20">
        <v>15.2</v>
      </c>
      <c r="I115" s="19">
        <f t="shared" si="17"/>
        <v>6513.96</v>
      </c>
      <c r="J115" s="19">
        <v>1037.2</v>
      </c>
      <c r="K115" s="19">
        <v>417.15</v>
      </c>
      <c r="L115" s="19">
        <v>6513.96</v>
      </c>
      <c r="M115" s="19"/>
      <c r="N115" s="19">
        <f t="shared" si="13"/>
        <v>14482.27</v>
      </c>
      <c r="O115" s="26" t="s">
        <v>201</v>
      </c>
      <c r="P115" s="26" t="s">
        <v>215</v>
      </c>
    </row>
    <row r="116" spans="1:16" ht="17.45" customHeight="1" x14ac:dyDescent="0.25">
      <c r="A116" s="22">
        <f t="shared" si="16"/>
        <v>90</v>
      </c>
      <c r="B116" s="16" t="s">
        <v>342</v>
      </c>
      <c r="C116" s="23" t="s">
        <v>123</v>
      </c>
      <c r="D116" s="24">
        <v>309</v>
      </c>
      <c r="E116" s="25">
        <f t="shared" si="11"/>
        <v>355.56630000000001</v>
      </c>
      <c r="F116" s="25">
        <f t="shared" si="12"/>
        <v>355.56630000000001</v>
      </c>
      <c r="G116" s="20">
        <v>15.2</v>
      </c>
      <c r="H116" s="20">
        <v>15.2</v>
      </c>
      <c r="I116" s="19">
        <f t="shared" si="17"/>
        <v>4696.8</v>
      </c>
      <c r="J116" s="19">
        <v>1244.6400000000001</v>
      </c>
      <c r="K116" s="19"/>
      <c r="L116" s="19">
        <v>4696.8</v>
      </c>
      <c r="M116" s="19"/>
      <c r="N116" s="19">
        <f t="shared" si="13"/>
        <v>10638.240000000002</v>
      </c>
      <c r="O116" s="26" t="s">
        <v>207</v>
      </c>
      <c r="P116" s="26" t="s">
        <v>215</v>
      </c>
    </row>
    <row r="117" spans="1:16" ht="17.45" customHeight="1" x14ac:dyDescent="0.25">
      <c r="A117" s="22">
        <f t="shared" si="16"/>
        <v>91</v>
      </c>
      <c r="B117" s="16" t="s">
        <v>343</v>
      </c>
      <c r="C117" s="23" t="s">
        <v>124</v>
      </c>
      <c r="D117" s="24">
        <v>340.19</v>
      </c>
      <c r="E117" s="25">
        <f t="shared" si="11"/>
        <v>391.45663300000001</v>
      </c>
      <c r="F117" s="25">
        <f t="shared" si="12"/>
        <v>391.45663300000001</v>
      </c>
      <c r="G117" s="20">
        <v>15.2</v>
      </c>
      <c r="H117" s="20">
        <v>15.2</v>
      </c>
      <c r="I117" s="19">
        <f t="shared" si="17"/>
        <v>5170.8879999999999</v>
      </c>
      <c r="J117" s="19">
        <v>1037.2</v>
      </c>
      <c r="K117" s="19"/>
      <c r="L117" s="19">
        <v>5170.8900000000003</v>
      </c>
      <c r="M117" s="19"/>
      <c r="N117" s="19">
        <f t="shared" si="13"/>
        <v>11378.977999999999</v>
      </c>
      <c r="O117" s="26" t="s">
        <v>211</v>
      </c>
      <c r="P117" s="26" t="s">
        <v>215</v>
      </c>
    </row>
    <row r="118" spans="1:16" ht="17.45" customHeight="1" x14ac:dyDescent="0.25">
      <c r="A118" s="22">
        <f t="shared" si="16"/>
        <v>92</v>
      </c>
      <c r="B118" s="16" t="s">
        <v>344</v>
      </c>
      <c r="C118" s="23" t="s">
        <v>125</v>
      </c>
      <c r="D118" s="24">
        <v>309</v>
      </c>
      <c r="E118" s="25">
        <f t="shared" si="11"/>
        <v>355.56630000000001</v>
      </c>
      <c r="F118" s="25">
        <f t="shared" si="12"/>
        <v>355.56630000000001</v>
      </c>
      <c r="G118" s="20">
        <v>15.2</v>
      </c>
      <c r="H118" s="20">
        <v>15.2</v>
      </c>
      <c r="I118" s="19">
        <f t="shared" si="17"/>
        <v>4696.8</v>
      </c>
      <c r="J118" s="19">
        <v>829.76</v>
      </c>
      <c r="K118" s="19">
        <v>417.15</v>
      </c>
      <c r="L118" s="19">
        <v>4696.8</v>
      </c>
      <c r="M118" s="19"/>
      <c r="N118" s="19">
        <f t="shared" si="13"/>
        <v>10640.51</v>
      </c>
      <c r="O118" s="26" t="s">
        <v>216</v>
      </c>
      <c r="P118" s="26" t="s">
        <v>215</v>
      </c>
    </row>
    <row r="119" spans="1:16" ht="17.45" customHeight="1" x14ac:dyDescent="0.25">
      <c r="A119" s="22">
        <f t="shared" si="16"/>
        <v>93</v>
      </c>
      <c r="B119" s="16" t="s">
        <v>345</v>
      </c>
      <c r="C119" s="23" t="s">
        <v>126</v>
      </c>
      <c r="D119" s="24">
        <v>309</v>
      </c>
      <c r="E119" s="25">
        <f t="shared" si="11"/>
        <v>355.56630000000001</v>
      </c>
      <c r="F119" s="25">
        <f t="shared" si="12"/>
        <v>355.56630000000001</v>
      </c>
      <c r="G119" s="20">
        <v>15.2</v>
      </c>
      <c r="H119" s="20">
        <v>15.2</v>
      </c>
      <c r="I119" s="19">
        <f t="shared" si="17"/>
        <v>4696.8</v>
      </c>
      <c r="J119" s="19">
        <v>1244.6400000000001</v>
      </c>
      <c r="K119" s="19">
        <v>417.15</v>
      </c>
      <c r="L119" s="19">
        <v>4696.8</v>
      </c>
      <c r="M119" s="19"/>
      <c r="N119" s="19">
        <f t="shared" si="13"/>
        <v>11055.39</v>
      </c>
      <c r="O119" s="26" t="s">
        <v>216</v>
      </c>
      <c r="P119" s="26" t="s">
        <v>215</v>
      </c>
    </row>
    <row r="120" spans="1:16" ht="17.45" customHeight="1" x14ac:dyDescent="0.25">
      <c r="A120" s="22">
        <f t="shared" si="16"/>
        <v>94</v>
      </c>
      <c r="B120" s="16" t="s">
        <v>346</v>
      </c>
      <c r="C120" s="23" t="s">
        <v>127</v>
      </c>
      <c r="D120" s="24">
        <v>309</v>
      </c>
      <c r="E120" s="25">
        <f t="shared" si="11"/>
        <v>355.56630000000001</v>
      </c>
      <c r="F120" s="25">
        <f t="shared" si="12"/>
        <v>355.56630000000001</v>
      </c>
      <c r="G120" s="20">
        <v>15.2</v>
      </c>
      <c r="H120" s="20">
        <v>15.2</v>
      </c>
      <c r="I120" s="19">
        <f t="shared" si="17"/>
        <v>4696.8</v>
      </c>
      <c r="J120" s="19">
        <v>829.76</v>
      </c>
      <c r="K120" s="19">
        <v>834.3</v>
      </c>
      <c r="L120" s="19">
        <v>4696.8</v>
      </c>
      <c r="M120" s="19"/>
      <c r="N120" s="19">
        <f t="shared" si="13"/>
        <v>11057.66</v>
      </c>
      <c r="O120" s="26" t="s">
        <v>216</v>
      </c>
      <c r="P120" s="26" t="s">
        <v>215</v>
      </c>
    </row>
    <row r="121" spans="1:16" ht="17.45" customHeight="1" x14ac:dyDescent="0.25">
      <c r="A121" s="22">
        <f t="shared" si="16"/>
        <v>95</v>
      </c>
      <c r="B121" s="16" t="s">
        <v>347</v>
      </c>
      <c r="C121" s="23" t="s">
        <v>128</v>
      </c>
      <c r="D121" s="24">
        <v>309</v>
      </c>
      <c r="E121" s="25">
        <f t="shared" si="11"/>
        <v>355.56630000000001</v>
      </c>
      <c r="F121" s="25">
        <f t="shared" si="12"/>
        <v>355.56630000000001</v>
      </c>
      <c r="G121" s="20">
        <v>15.2</v>
      </c>
      <c r="H121" s="20">
        <v>15.2</v>
      </c>
      <c r="I121" s="19">
        <f t="shared" si="17"/>
        <v>4696.8</v>
      </c>
      <c r="J121" s="19">
        <v>1037.2</v>
      </c>
      <c r="K121" s="19"/>
      <c r="L121" s="19">
        <v>4696.8</v>
      </c>
      <c r="M121" s="19"/>
      <c r="N121" s="19">
        <f t="shared" si="13"/>
        <v>10430.799999999999</v>
      </c>
      <c r="O121" s="26" t="s">
        <v>216</v>
      </c>
      <c r="P121" s="26" t="s">
        <v>215</v>
      </c>
    </row>
    <row r="122" spans="1:16" ht="17.45" customHeight="1" x14ac:dyDescent="0.25">
      <c r="A122" s="22">
        <f t="shared" si="16"/>
        <v>96</v>
      </c>
      <c r="B122" s="16" t="s">
        <v>348</v>
      </c>
      <c r="C122" s="23" t="s">
        <v>129</v>
      </c>
      <c r="D122" s="24">
        <v>309</v>
      </c>
      <c r="E122" s="25">
        <f t="shared" si="11"/>
        <v>355.56630000000001</v>
      </c>
      <c r="F122" s="25">
        <f t="shared" si="12"/>
        <v>355.56630000000001</v>
      </c>
      <c r="G122" s="22">
        <v>15.2</v>
      </c>
      <c r="H122" s="20">
        <v>15.2</v>
      </c>
      <c r="I122" s="19">
        <f t="shared" si="17"/>
        <v>4696.8</v>
      </c>
      <c r="J122" s="19">
        <v>622.32000000000005</v>
      </c>
      <c r="K122" s="19">
        <v>834.3</v>
      </c>
      <c r="L122" s="19">
        <v>4696.8</v>
      </c>
      <c r="M122" s="19"/>
      <c r="N122" s="19">
        <f t="shared" si="13"/>
        <v>10850.220000000001</v>
      </c>
      <c r="O122" s="26" t="s">
        <v>216</v>
      </c>
      <c r="P122" s="26" t="s">
        <v>215</v>
      </c>
    </row>
    <row r="123" spans="1:16" ht="17.45" customHeight="1" x14ac:dyDescent="0.25">
      <c r="A123" s="22">
        <f t="shared" si="16"/>
        <v>97</v>
      </c>
      <c r="B123" s="16" t="s">
        <v>349</v>
      </c>
      <c r="C123" s="23" t="s">
        <v>130</v>
      </c>
      <c r="D123" s="24">
        <v>309</v>
      </c>
      <c r="E123" s="25">
        <f t="shared" si="11"/>
        <v>355.56630000000001</v>
      </c>
      <c r="F123" s="25">
        <f t="shared" si="12"/>
        <v>355.56630000000001</v>
      </c>
      <c r="G123" s="20">
        <v>15.2</v>
      </c>
      <c r="H123" s="20">
        <v>15.2</v>
      </c>
      <c r="I123" s="19">
        <f t="shared" si="17"/>
        <v>4696.8</v>
      </c>
      <c r="J123" s="19">
        <v>622.32000000000005</v>
      </c>
      <c r="K123" s="19">
        <v>417.15</v>
      </c>
      <c r="L123" s="19">
        <v>4696.8</v>
      </c>
      <c r="M123" s="19"/>
      <c r="N123" s="19">
        <f t="shared" si="13"/>
        <v>10433.07</v>
      </c>
      <c r="O123" s="26" t="s">
        <v>216</v>
      </c>
      <c r="P123" s="26" t="s">
        <v>215</v>
      </c>
    </row>
    <row r="124" spans="1:16" ht="17.45" customHeight="1" x14ac:dyDescent="0.25">
      <c r="A124" s="22">
        <f t="shared" si="16"/>
        <v>98</v>
      </c>
      <c r="B124" s="16" t="s">
        <v>350</v>
      </c>
      <c r="C124" s="23" t="s">
        <v>131</v>
      </c>
      <c r="D124" s="24">
        <v>288.39999999999998</v>
      </c>
      <c r="E124" s="25">
        <f t="shared" si="11"/>
        <v>331.86187999999999</v>
      </c>
      <c r="F124" s="25">
        <f t="shared" si="12"/>
        <v>331.86187999999999</v>
      </c>
      <c r="G124" s="20">
        <v>15.2</v>
      </c>
      <c r="H124" s="20">
        <v>15.2</v>
      </c>
      <c r="I124" s="19">
        <f t="shared" si="17"/>
        <v>4383.6799999999994</v>
      </c>
      <c r="J124" s="19">
        <v>1244.6400000000001</v>
      </c>
      <c r="K124" s="19"/>
      <c r="L124" s="19">
        <v>4383.68</v>
      </c>
      <c r="M124" s="19"/>
      <c r="N124" s="19">
        <f t="shared" si="13"/>
        <v>10012</v>
      </c>
      <c r="O124" s="26" t="s">
        <v>217</v>
      </c>
      <c r="P124" s="26" t="s">
        <v>215</v>
      </c>
    </row>
    <row r="125" spans="1:16" ht="17.45" customHeight="1" x14ac:dyDescent="0.25">
      <c r="A125" s="22">
        <f t="shared" si="16"/>
        <v>99</v>
      </c>
      <c r="B125" s="16" t="s">
        <v>351</v>
      </c>
      <c r="C125" s="23" t="s">
        <v>132</v>
      </c>
      <c r="D125" s="24">
        <v>288.39999999999998</v>
      </c>
      <c r="E125" s="25">
        <f t="shared" si="11"/>
        <v>331.86187999999999</v>
      </c>
      <c r="F125" s="25">
        <f t="shared" si="12"/>
        <v>331.86187999999999</v>
      </c>
      <c r="G125" s="20">
        <v>15.2</v>
      </c>
      <c r="H125" s="20">
        <v>15.2</v>
      </c>
      <c r="I125" s="19">
        <f t="shared" si="17"/>
        <v>4383.6799999999994</v>
      </c>
      <c r="J125" s="19">
        <v>1037.2</v>
      </c>
      <c r="K125" s="19"/>
      <c r="L125" s="19">
        <v>4383.68</v>
      </c>
      <c r="M125" s="19"/>
      <c r="N125" s="19">
        <f t="shared" si="13"/>
        <v>9804.56</v>
      </c>
      <c r="O125" s="26" t="s">
        <v>217</v>
      </c>
      <c r="P125" s="26" t="s">
        <v>215</v>
      </c>
    </row>
    <row r="126" spans="1:16" ht="17.45" customHeight="1" x14ac:dyDescent="0.25">
      <c r="A126" s="22">
        <f t="shared" si="16"/>
        <v>100</v>
      </c>
      <c r="B126" s="16" t="s">
        <v>352</v>
      </c>
      <c r="C126" s="23" t="s">
        <v>133</v>
      </c>
      <c r="D126" s="24">
        <v>288.39999999999998</v>
      </c>
      <c r="E126" s="25">
        <f t="shared" si="11"/>
        <v>331.86187999999999</v>
      </c>
      <c r="F126" s="25">
        <f t="shared" si="12"/>
        <v>331.86187999999999</v>
      </c>
      <c r="G126" s="20">
        <v>15.2</v>
      </c>
      <c r="H126" s="20">
        <v>15.2</v>
      </c>
      <c r="I126" s="19">
        <f t="shared" si="17"/>
        <v>4383.6799999999994</v>
      </c>
      <c r="J126" s="19">
        <v>1244.6400000000001</v>
      </c>
      <c r="K126" s="19"/>
      <c r="L126" s="19">
        <v>4383.68</v>
      </c>
      <c r="M126" s="19"/>
      <c r="N126" s="19">
        <f t="shared" si="13"/>
        <v>10012</v>
      </c>
      <c r="O126" s="26" t="s">
        <v>217</v>
      </c>
      <c r="P126" s="26" t="s">
        <v>215</v>
      </c>
    </row>
    <row r="127" spans="1:16" ht="17.45" customHeight="1" x14ac:dyDescent="0.25">
      <c r="A127" s="22">
        <f t="shared" si="16"/>
        <v>101</v>
      </c>
      <c r="B127" s="16" t="s">
        <v>353</v>
      </c>
      <c r="C127" s="23" t="s">
        <v>134</v>
      </c>
      <c r="D127" s="24">
        <v>288.39999999999998</v>
      </c>
      <c r="E127" s="25">
        <f t="shared" si="11"/>
        <v>331.86187999999999</v>
      </c>
      <c r="F127" s="25">
        <f t="shared" si="12"/>
        <v>331.86187999999999</v>
      </c>
      <c r="G127" s="20">
        <v>15.2</v>
      </c>
      <c r="H127" s="20">
        <v>15.2</v>
      </c>
      <c r="I127" s="19">
        <f t="shared" si="17"/>
        <v>4383.6799999999994</v>
      </c>
      <c r="J127" s="19">
        <v>1244.6400000000001</v>
      </c>
      <c r="K127" s="19"/>
      <c r="L127" s="19">
        <v>4383.68</v>
      </c>
      <c r="M127" s="19"/>
      <c r="N127" s="19">
        <f t="shared" si="13"/>
        <v>10012</v>
      </c>
      <c r="O127" s="26" t="s">
        <v>217</v>
      </c>
      <c r="P127" s="26" t="s">
        <v>215</v>
      </c>
    </row>
    <row r="128" spans="1:16" ht="17.45" customHeight="1" x14ac:dyDescent="0.25">
      <c r="A128" s="22">
        <f t="shared" si="16"/>
        <v>102</v>
      </c>
      <c r="B128" s="16" t="s">
        <v>354</v>
      </c>
      <c r="C128" s="23" t="s">
        <v>135</v>
      </c>
      <c r="D128" s="24">
        <v>288.39999999999998</v>
      </c>
      <c r="E128" s="25">
        <f t="shared" si="11"/>
        <v>331.86187999999999</v>
      </c>
      <c r="F128" s="25">
        <f t="shared" si="12"/>
        <v>331.86187999999999</v>
      </c>
      <c r="G128" s="20">
        <v>15.2</v>
      </c>
      <c r="H128" s="20">
        <v>15.2</v>
      </c>
      <c r="I128" s="19">
        <f t="shared" si="17"/>
        <v>4383.6799999999994</v>
      </c>
      <c r="J128" s="19">
        <v>622.32000000000005</v>
      </c>
      <c r="K128" s="19">
        <v>417.15</v>
      </c>
      <c r="L128" s="19">
        <v>4383.68</v>
      </c>
      <c r="M128" s="19"/>
      <c r="N128" s="19">
        <f t="shared" si="13"/>
        <v>9806.8299999999981</v>
      </c>
      <c r="O128" s="26" t="s">
        <v>217</v>
      </c>
      <c r="P128" s="26" t="s">
        <v>215</v>
      </c>
    </row>
    <row r="129" spans="1:16" ht="17.45" customHeight="1" x14ac:dyDescent="0.25">
      <c r="A129" s="22">
        <f t="shared" si="16"/>
        <v>103</v>
      </c>
      <c r="B129" s="16" t="s">
        <v>355</v>
      </c>
      <c r="C129" s="23" t="s">
        <v>136</v>
      </c>
      <c r="D129" s="24">
        <v>288.39999999999998</v>
      </c>
      <c r="E129" s="25">
        <f t="shared" si="11"/>
        <v>331.86187999999999</v>
      </c>
      <c r="F129" s="25">
        <f t="shared" si="12"/>
        <v>331.86187999999999</v>
      </c>
      <c r="G129" s="22">
        <v>15.2</v>
      </c>
      <c r="H129" s="20">
        <v>15.2</v>
      </c>
      <c r="I129" s="19">
        <f t="shared" si="17"/>
        <v>4383.6799999999994</v>
      </c>
      <c r="J129" s="19">
        <v>622.32000000000005</v>
      </c>
      <c r="K129" s="19">
        <v>417.15</v>
      </c>
      <c r="L129" s="19">
        <v>4383.68</v>
      </c>
      <c r="M129" s="19"/>
      <c r="N129" s="19">
        <f t="shared" si="13"/>
        <v>9806.8299999999981</v>
      </c>
      <c r="O129" s="26" t="s">
        <v>217</v>
      </c>
      <c r="P129" s="26" t="s">
        <v>215</v>
      </c>
    </row>
    <row r="130" spans="1:16" ht="17.45" customHeight="1" x14ac:dyDescent="0.25">
      <c r="A130" s="22">
        <f t="shared" si="16"/>
        <v>104</v>
      </c>
      <c r="B130" s="16" t="s">
        <v>356</v>
      </c>
      <c r="C130" s="23" t="s">
        <v>137</v>
      </c>
      <c r="D130" s="24">
        <v>263.44</v>
      </c>
      <c r="E130" s="25">
        <f t="shared" si="11"/>
        <v>303.14040800000004</v>
      </c>
      <c r="F130" s="25">
        <f t="shared" si="12"/>
        <v>303.14040800000004</v>
      </c>
      <c r="G130" s="20">
        <v>15.2</v>
      </c>
      <c r="H130" s="20">
        <v>15.2</v>
      </c>
      <c r="I130" s="19">
        <f t="shared" si="17"/>
        <v>4004.2879999999996</v>
      </c>
      <c r="J130" s="19">
        <v>829.76</v>
      </c>
      <c r="K130" s="19">
        <v>417.15</v>
      </c>
      <c r="L130" s="19">
        <v>4004.29</v>
      </c>
      <c r="M130" s="19"/>
      <c r="N130" s="19">
        <f t="shared" si="13"/>
        <v>9255.4879999999994</v>
      </c>
      <c r="O130" s="26" t="s">
        <v>206</v>
      </c>
      <c r="P130" s="26" t="s">
        <v>215</v>
      </c>
    </row>
    <row r="131" spans="1:16" ht="17.45" customHeight="1" x14ac:dyDescent="0.25">
      <c r="A131" s="22">
        <f t="shared" si="16"/>
        <v>105</v>
      </c>
      <c r="B131" s="16" t="s">
        <v>357</v>
      </c>
      <c r="C131" s="23" t="s">
        <v>138</v>
      </c>
      <c r="D131" s="24">
        <v>288.39999999999998</v>
      </c>
      <c r="E131" s="25">
        <f t="shared" si="11"/>
        <v>331.86187999999999</v>
      </c>
      <c r="F131" s="25">
        <f t="shared" si="12"/>
        <v>331.86187999999999</v>
      </c>
      <c r="G131" s="20">
        <v>15.2</v>
      </c>
      <c r="H131" s="20">
        <v>15.2</v>
      </c>
      <c r="I131" s="19">
        <f t="shared" si="17"/>
        <v>4383.6799999999994</v>
      </c>
      <c r="J131" s="19"/>
      <c r="K131" s="19">
        <v>417.15</v>
      </c>
      <c r="L131" s="19">
        <v>4383.68</v>
      </c>
      <c r="M131" s="19"/>
      <c r="N131" s="19">
        <f t="shared" si="13"/>
        <v>9184.5099999999984</v>
      </c>
      <c r="O131" s="26" t="s">
        <v>218</v>
      </c>
      <c r="P131" s="26" t="s">
        <v>215</v>
      </c>
    </row>
    <row r="132" spans="1:16" ht="17.45" customHeight="1" x14ac:dyDescent="0.25">
      <c r="A132" s="22">
        <f t="shared" si="16"/>
        <v>106</v>
      </c>
      <c r="B132" s="16" t="s">
        <v>358</v>
      </c>
      <c r="C132" s="23" t="s">
        <v>139</v>
      </c>
      <c r="D132" s="24">
        <v>288.39999999999998</v>
      </c>
      <c r="E132" s="25">
        <f t="shared" si="11"/>
        <v>331.86187999999999</v>
      </c>
      <c r="F132" s="25">
        <f t="shared" si="12"/>
        <v>331.86187999999999</v>
      </c>
      <c r="G132" s="20">
        <v>15.2</v>
      </c>
      <c r="H132" s="20">
        <v>15.2</v>
      </c>
      <c r="I132" s="19">
        <f t="shared" si="17"/>
        <v>4383.6799999999994</v>
      </c>
      <c r="J132" s="19">
        <v>1659.52</v>
      </c>
      <c r="K132" s="19"/>
      <c r="L132" s="19">
        <v>4383.68</v>
      </c>
      <c r="M132" s="19"/>
      <c r="N132" s="19">
        <f t="shared" si="13"/>
        <v>10426.879999999999</v>
      </c>
      <c r="O132" s="26" t="s">
        <v>208</v>
      </c>
      <c r="P132" s="26" t="s">
        <v>215</v>
      </c>
    </row>
    <row r="133" spans="1:16" ht="17.45" customHeight="1" x14ac:dyDescent="0.25">
      <c r="A133" s="22">
        <f t="shared" si="16"/>
        <v>107</v>
      </c>
      <c r="B133" s="22" t="s">
        <v>359</v>
      </c>
      <c r="C133" s="29" t="s">
        <v>140</v>
      </c>
      <c r="D133" s="24">
        <v>288.39999999999998</v>
      </c>
      <c r="E133" s="25">
        <f t="shared" si="11"/>
        <v>331.86187999999999</v>
      </c>
      <c r="F133" s="25">
        <f t="shared" si="12"/>
        <v>331.86187999999999</v>
      </c>
      <c r="G133" s="20">
        <v>15.2</v>
      </c>
      <c r="H133" s="20">
        <v>15.2</v>
      </c>
      <c r="I133" s="19">
        <f t="shared" si="17"/>
        <v>4383.6799999999994</v>
      </c>
      <c r="J133" s="19">
        <v>1244.6400000000001</v>
      </c>
      <c r="K133" s="19"/>
      <c r="L133" s="19">
        <v>4383.68</v>
      </c>
      <c r="M133" s="19"/>
      <c r="N133" s="19">
        <f t="shared" si="13"/>
        <v>10012</v>
      </c>
      <c r="O133" s="26" t="s">
        <v>208</v>
      </c>
      <c r="P133" s="26" t="s">
        <v>215</v>
      </c>
    </row>
    <row r="134" spans="1:16" ht="17.45" customHeight="1" x14ac:dyDescent="0.25">
      <c r="A134" s="22">
        <f t="shared" si="16"/>
        <v>108</v>
      </c>
      <c r="B134" s="16" t="s">
        <v>360</v>
      </c>
      <c r="C134" s="23" t="s">
        <v>141</v>
      </c>
      <c r="D134" s="24">
        <v>288.39999999999998</v>
      </c>
      <c r="E134" s="25">
        <f t="shared" si="11"/>
        <v>331.86187999999999</v>
      </c>
      <c r="F134" s="25">
        <f t="shared" si="12"/>
        <v>331.86187999999999</v>
      </c>
      <c r="G134" s="20">
        <v>15.2</v>
      </c>
      <c r="H134" s="20">
        <v>15.2</v>
      </c>
      <c r="I134" s="19">
        <f t="shared" si="17"/>
        <v>4383.6799999999994</v>
      </c>
      <c r="J134" s="19">
        <v>829.76</v>
      </c>
      <c r="K134" s="19"/>
      <c r="L134" s="19">
        <v>4383.68</v>
      </c>
      <c r="M134" s="19"/>
      <c r="N134" s="19">
        <f t="shared" si="13"/>
        <v>9597.119999999999</v>
      </c>
      <c r="O134" s="26" t="s">
        <v>210</v>
      </c>
      <c r="P134" s="26" t="s">
        <v>215</v>
      </c>
    </row>
    <row r="135" spans="1:16" ht="17.45" customHeight="1" x14ac:dyDescent="0.25">
      <c r="A135" s="22">
        <f t="shared" si="16"/>
        <v>109</v>
      </c>
      <c r="B135" s="16" t="s">
        <v>361</v>
      </c>
      <c r="C135" s="23" t="s">
        <v>142</v>
      </c>
      <c r="D135" s="24">
        <v>288.39999999999998</v>
      </c>
      <c r="E135" s="25">
        <f t="shared" si="11"/>
        <v>331.86187999999999</v>
      </c>
      <c r="F135" s="25">
        <f t="shared" si="12"/>
        <v>331.86187999999999</v>
      </c>
      <c r="G135" s="20">
        <v>15.2</v>
      </c>
      <c r="H135" s="20">
        <v>15.2</v>
      </c>
      <c r="I135" s="19">
        <f t="shared" si="17"/>
        <v>4383.6799999999994</v>
      </c>
      <c r="J135" s="19">
        <v>1244.6400000000001</v>
      </c>
      <c r="K135" s="19"/>
      <c r="L135" s="19">
        <v>4383.68</v>
      </c>
      <c r="M135" s="19"/>
      <c r="N135" s="19">
        <f t="shared" si="13"/>
        <v>10012</v>
      </c>
      <c r="O135" s="26" t="s">
        <v>210</v>
      </c>
      <c r="P135" s="26" t="s">
        <v>215</v>
      </c>
    </row>
    <row r="136" spans="1:16" ht="17.45" customHeight="1" x14ac:dyDescent="0.25">
      <c r="A136" s="22">
        <f t="shared" si="16"/>
        <v>110</v>
      </c>
      <c r="B136" s="16" t="s">
        <v>362</v>
      </c>
      <c r="C136" s="23" t="s">
        <v>143</v>
      </c>
      <c r="D136" s="24">
        <v>269.94</v>
      </c>
      <c r="E136" s="25">
        <f t="shared" si="11"/>
        <v>310.619958</v>
      </c>
      <c r="F136" s="25">
        <f t="shared" si="12"/>
        <v>310.619958</v>
      </c>
      <c r="G136" s="20">
        <v>15.2</v>
      </c>
      <c r="H136" s="20">
        <v>15.2</v>
      </c>
      <c r="I136" s="19">
        <f t="shared" si="17"/>
        <v>4103.0879999999997</v>
      </c>
      <c r="J136" s="19"/>
      <c r="K136" s="19">
        <v>834.3</v>
      </c>
      <c r="L136" s="19">
        <v>4103.09</v>
      </c>
      <c r="M136" s="19"/>
      <c r="N136" s="19">
        <f t="shared" si="13"/>
        <v>9040.4779999999992</v>
      </c>
      <c r="O136" s="26" t="s">
        <v>217</v>
      </c>
      <c r="P136" s="26" t="s">
        <v>215</v>
      </c>
    </row>
    <row r="137" spans="1:16" ht="17.45" customHeight="1" x14ac:dyDescent="0.25">
      <c r="A137" s="22"/>
      <c r="B137" s="16"/>
      <c r="C137" s="38" t="s">
        <v>144</v>
      </c>
      <c r="D137" s="24"/>
      <c r="E137" s="25"/>
      <c r="F137" s="25"/>
      <c r="G137" s="20"/>
      <c r="H137" s="20"/>
      <c r="I137" s="19"/>
      <c r="J137" s="19"/>
      <c r="K137" s="19"/>
      <c r="L137" s="19"/>
      <c r="M137" s="19"/>
      <c r="N137" s="19"/>
      <c r="O137" s="26"/>
      <c r="P137" s="26"/>
    </row>
    <row r="138" spans="1:16" ht="17.45" customHeight="1" x14ac:dyDescent="0.25">
      <c r="A138" s="22">
        <f>A136+1</f>
        <v>111</v>
      </c>
      <c r="B138" s="16" t="s">
        <v>363</v>
      </c>
      <c r="C138" s="23" t="s">
        <v>145</v>
      </c>
      <c r="D138" s="24">
        <v>422.3</v>
      </c>
      <c r="E138" s="25">
        <f t="shared" ref="E138:E162" si="18">D138*1.1507</f>
        <v>485.94061000000005</v>
      </c>
      <c r="F138" s="25">
        <f t="shared" ref="F138:F162" si="19">E138</f>
        <v>485.94061000000005</v>
      </c>
      <c r="G138" s="20">
        <v>15.2</v>
      </c>
      <c r="H138" s="20">
        <v>15.2</v>
      </c>
      <c r="I138" s="19">
        <f t="shared" ref="I138:I146" si="20">D138*H138</f>
        <v>6418.96</v>
      </c>
      <c r="J138" s="19">
        <v>829.76</v>
      </c>
      <c r="K138" s="19">
        <v>417.15</v>
      </c>
      <c r="L138" s="19">
        <v>6418.96</v>
      </c>
      <c r="M138" s="19"/>
      <c r="N138" s="19">
        <f t="shared" si="13"/>
        <v>14084.83</v>
      </c>
      <c r="O138" s="26" t="s">
        <v>194</v>
      </c>
      <c r="P138" s="26" t="s">
        <v>220</v>
      </c>
    </row>
    <row r="139" spans="1:16" ht="17.45" customHeight="1" x14ac:dyDescent="0.25">
      <c r="A139" s="22">
        <f t="shared" si="16"/>
        <v>112</v>
      </c>
      <c r="B139" s="16" t="s">
        <v>364</v>
      </c>
      <c r="C139" s="23" t="s">
        <v>146</v>
      </c>
      <c r="D139" s="24">
        <v>340.19</v>
      </c>
      <c r="E139" s="25">
        <f t="shared" si="18"/>
        <v>391.45663300000001</v>
      </c>
      <c r="F139" s="25">
        <f t="shared" si="19"/>
        <v>391.45663300000001</v>
      </c>
      <c r="G139" s="20">
        <v>15.2</v>
      </c>
      <c r="H139" s="20">
        <v>15.2</v>
      </c>
      <c r="I139" s="19">
        <f t="shared" si="20"/>
        <v>5170.8879999999999</v>
      </c>
      <c r="J139" s="19">
        <v>1037.2</v>
      </c>
      <c r="K139" s="19"/>
      <c r="L139" s="19">
        <v>5170.8900000000003</v>
      </c>
      <c r="M139" s="19"/>
      <c r="N139" s="19">
        <f t="shared" si="13"/>
        <v>11378.977999999999</v>
      </c>
      <c r="O139" s="26" t="s">
        <v>211</v>
      </c>
      <c r="P139" s="26" t="s">
        <v>220</v>
      </c>
    </row>
    <row r="140" spans="1:16" ht="17.45" customHeight="1" x14ac:dyDescent="0.25">
      <c r="A140" s="22">
        <f t="shared" si="16"/>
        <v>113</v>
      </c>
      <c r="B140" s="22" t="s">
        <v>365</v>
      </c>
      <c r="C140" s="29" t="s">
        <v>147</v>
      </c>
      <c r="D140" s="24">
        <v>269.8</v>
      </c>
      <c r="E140" s="25">
        <f t="shared" si="18"/>
        <v>310.45886000000002</v>
      </c>
      <c r="F140" s="25">
        <f t="shared" si="19"/>
        <v>310.45886000000002</v>
      </c>
      <c r="G140" s="20">
        <v>15.2</v>
      </c>
      <c r="H140" s="20">
        <v>15.2</v>
      </c>
      <c r="I140" s="19">
        <f t="shared" si="20"/>
        <v>4100.96</v>
      </c>
      <c r="J140" s="19"/>
      <c r="K140" s="19"/>
      <c r="L140" s="19">
        <v>4100.96</v>
      </c>
      <c r="M140" s="19"/>
      <c r="N140" s="19">
        <f t="shared" si="13"/>
        <v>8201.92</v>
      </c>
      <c r="O140" s="26" t="s">
        <v>208</v>
      </c>
      <c r="P140" s="46" t="s">
        <v>215</v>
      </c>
    </row>
    <row r="141" spans="1:16" ht="17.45" customHeight="1" x14ac:dyDescent="0.25">
      <c r="A141" s="22">
        <f t="shared" si="16"/>
        <v>114</v>
      </c>
      <c r="B141" s="16" t="s">
        <v>366</v>
      </c>
      <c r="C141" s="23" t="s">
        <v>148</v>
      </c>
      <c r="D141" s="24">
        <v>358.99</v>
      </c>
      <c r="E141" s="25">
        <f t="shared" si="18"/>
        <v>413.08979300000004</v>
      </c>
      <c r="F141" s="25">
        <f t="shared" si="19"/>
        <v>413.08979300000004</v>
      </c>
      <c r="G141" s="20">
        <v>15.2</v>
      </c>
      <c r="H141" s="20">
        <v>15.2</v>
      </c>
      <c r="I141" s="19">
        <f t="shared" si="20"/>
        <v>5456.6480000000001</v>
      </c>
      <c r="J141" s="19">
        <v>1244.6400000000001</v>
      </c>
      <c r="K141" s="19"/>
      <c r="L141" s="19">
        <v>5456.65</v>
      </c>
      <c r="M141" s="19"/>
      <c r="N141" s="19">
        <f t="shared" si="13"/>
        <v>12157.938</v>
      </c>
      <c r="O141" s="26" t="s">
        <v>221</v>
      </c>
      <c r="P141" s="46" t="s">
        <v>220</v>
      </c>
    </row>
    <row r="142" spans="1:16" ht="17.45" customHeight="1" x14ac:dyDescent="0.25">
      <c r="A142" s="22">
        <f t="shared" si="16"/>
        <v>115</v>
      </c>
      <c r="B142" s="16" t="s">
        <v>367</v>
      </c>
      <c r="C142" s="23" t="s">
        <v>149</v>
      </c>
      <c r="D142" s="24">
        <v>358.99</v>
      </c>
      <c r="E142" s="25">
        <f t="shared" si="18"/>
        <v>413.08979300000004</v>
      </c>
      <c r="F142" s="25">
        <f t="shared" si="19"/>
        <v>413.08979300000004</v>
      </c>
      <c r="G142" s="20">
        <v>15.2</v>
      </c>
      <c r="H142" s="20">
        <v>15.2</v>
      </c>
      <c r="I142" s="19">
        <f t="shared" si="20"/>
        <v>5456.6480000000001</v>
      </c>
      <c r="J142" s="19">
        <v>829.76</v>
      </c>
      <c r="K142" s="19">
        <v>417.15</v>
      </c>
      <c r="L142" s="19">
        <v>5456.65</v>
      </c>
      <c r="M142" s="19"/>
      <c r="N142" s="19">
        <f t="shared" ref="N142:N162" si="21">SUM(I142+J142+K142+L142+M142)</f>
        <v>12160.207999999999</v>
      </c>
      <c r="O142" s="26" t="s">
        <v>221</v>
      </c>
      <c r="P142" s="46" t="s">
        <v>220</v>
      </c>
    </row>
    <row r="143" spans="1:16" ht="17.45" customHeight="1" x14ac:dyDescent="0.25">
      <c r="A143" s="22">
        <f t="shared" si="16"/>
        <v>116</v>
      </c>
      <c r="B143" s="22" t="s">
        <v>368</v>
      </c>
      <c r="C143" s="29" t="s">
        <v>150</v>
      </c>
      <c r="D143" s="24">
        <v>358.99</v>
      </c>
      <c r="E143" s="25">
        <f t="shared" si="18"/>
        <v>413.08979300000004</v>
      </c>
      <c r="F143" s="25">
        <f t="shared" si="19"/>
        <v>413.08979300000004</v>
      </c>
      <c r="G143" s="37">
        <v>15.2</v>
      </c>
      <c r="H143" s="20">
        <v>15.2</v>
      </c>
      <c r="I143" s="19">
        <f t="shared" si="20"/>
        <v>5456.6480000000001</v>
      </c>
      <c r="J143" s="19">
        <v>622.32000000000005</v>
      </c>
      <c r="K143" s="19"/>
      <c r="L143" s="19">
        <v>5456.65</v>
      </c>
      <c r="M143" s="19"/>
      <c r="N143" s="19">
        <f t="shared" si="21"/>
        <v>11535.617999999999</v>
      </c>
      <c r="O143" s="26" t="s">
        <v>221</v>
      </c>
      <c r="P143" s="46" t="s">
        <v>220</v>
      </c>
    </row>
    <row r="144" spans="1:16" ht="17.45" customHeight="1" x14ac:dyDescent="0.25">
      <c r="A144" s="22">
        <f t="shared" si="16"/>
        <v>117</v>
      </c>
      <c r="B144" s="22" t="s">
        <v>369</v>
      </c>
      <c r="C144" s="29" t="s">
        <v>151</v>
      </c>
      <c r="D144" s="24">
        <v>323.43</v>
      </c>
      <c r="E144" s="25">
        <f t="shared" si="18"/>
        <v>372.17090100000001</v>
      </c>
      <c r="F144" s="25">
        <f t="shared" si="19"/>
        <v>372.17090100000001</v>
      </c>
      <c r="G144" s="37">
        <v>15.2</v>
      </c>
      <c r="H144" s="20">
        <v>15.2</v>
      </c>
      <c r="I144" s="19">
        <f t="shared" si="20"/>
        <v>4916.1359999999995</v>
      </c>
      <c r="J144" s="19"/>
      <c r="K144" s="19"/>
      <c r="L144" s="19">
        <v>4916.1400000000003</v>
      </c>
      <c r="M144" s="19"/>
      <c r="N144" s="19">
        <f t="shared" si="21"/>
        <v>9832.2759999999998</v>
      </c>
      <c r="O144" s="26" t="s">
        <v>221</v>
      </c>
      <c r="P144" s="46" t="s">
        <v>220</v>
      </c>
    </row>
    <row r="145" spans="1:16" ht="17.45" customHeight="1" x14ac:dyDescent="0.25">
      <c r="A145" s="22">
        <f t="shared" si="16"/>
        <v>118</v>
      </c>
      <c r="B145" s="16" t="s">
        <v>370</v>
      </c>
      <c r="C145" s="23" t="s">
        <v>152</v>
      </c>
      <c r="D145" s="24">
        <v>280.63</v>
      </c>
      <c r="E145" s="25">
        <f t="shared" si="18"/>
        <v>322.92094100000003</v>
      </c>
      <c r="F145" s="25">
        <f t="shared" si="19"/>
        <v>322.92094100000003</v>
      </c>
      <c r="G145" s="20">
        <v>15.2</v>
      </c>
      <c r="H145" s="20">
        <v>15.2</v>
      </c>
      <c r="I145" s="19">
        <f t="shared" si="20"/>
        <v>4265.576</v>
      </c>
      <c r="J145" s="19">
        <v>1244.6400000000001</v>
      </c>
      <c r="K145" s="19"/>
      <c r="L145" s="19">
        <v>4265.58</v>
      </c>
      <c r="M145" s="19"/>
      <c r="N145" s="19">
        <f t="shared" si="21"/>
        <v>9775.7960000000003</v>
      </c>
      <c r="O145" s="26" t="s">
        <v>221</v>
      </c>
      <c r="P145" s="46" t="s">
        <v>220</v>
      </c>
    </row>
    <row r="146" spans="1:16" ht="17.45" customHeight="1" x14ac:dyDescent="0.25">
      <c r="A146" s="22">
        <f t="shared" si="16"/>
        <v>119</v>
      </c>
      <c r="B146" s="16" t="s">
        <v>371</v>
      </c>
      <c r="C146" s="29" t="s">
        <v>153</v>
      </c>
      <c r="D146" s="24">
        <v>280.63</v>
      </c>
      <c r="E146" s="25">
        <f t="shared" si="18"/>
        <v>322.92094100000003</v>
      </c>
      <c r="F146" s="25">
        <f t="shared" si="19"/>
        <v>322.92094100000003</v>
      </c>
      <c r="G146" s="20">
        <v>15.2</v>
      </c>
      <c r="H146" s="20">
        <v>15.2</v>
      </c>
      <c r="I146" s="19">
        <f t="shared" si="20"/>
        <v>4265.576</v>
      </c>
      <c r="J146" s="19">
        <v>829.76</v>
      </c>
      <c r="K146" s="19"/>
      <c r="L146" s="19">
        <v>4265.58</v>
      </c>
      <c r="M146" s="19"/>
      <c r="N146" s="19">
        <f t="shared" si="21"/>
        <v>9360.9160000000011</v>
      </c>
      <c r="O146" s="26" t="s">
        <v>210</v>
      </c>
      <c r="P146" s="46" t="s">
        <v>220</v>
      </c>
    </row>
    <row r="147" spans="1:16" ht="17.45" customHeight="1" x14ac:dyDescent="0.25">
      <c r="A147" s="22"/>
      <c r="B147" s="16"/>
      <c r="C147" s="17" t="s">
        <v>156</v>
      </c>
      <c r="D147" s="24"/>
      <c r="E147" s="25"/>
      <c r="F147" s="25"/>
      <c r="G147" s="20"/>
      <c r="H147" s="20"/>
      <c r="I147" s="19"/>
      <c r="J147" s="19"/>
      <c r="K147" s="19"/>
      <c r="L147" s="19"/>
      <c r="M147" s="19"/>
      <c r="N147" s="19"/>
      <c r="O147" s="26"/>
      <c r="P147" s="46"/>
    </row>
    <row r="148" spans="1:16" ht="17.45" customHeight="1" x14ac:dyDescent="0.25">
      <c r="A148" s="22">
        <f>A146+1</f>
        <v>120</v>
      </c>
      <c r="B148" s="16" t="s">
        <v>373</v>
      </c>
      <c r="C148" s="30" t="s">
        <v>157</v>
      </c>
      <c r="D148" s="24">
        <v>428.48</v>
      </c>
      <c r="E148" s="25">
        <f t="shared" si="18"/>
        <v>493.05193600000007</v>
      </c>
      <c r="F148" s="25">
        <f t="shared" si="19"/>
        <v>493.05193600000007</v>
      </c>
      <c r="G148" s="22">
        <v>15.2</v>
      </c>
      <c r="H148" s="20">
        <v>15.2</v>
      </c>
      <c r="I148" s="19">
        <f>D148*H148</f>
        <v>6512.8959999999997</v>
      </c>
      <c r="J148" s="19"/>
      <c r="K148" s="19"/>
      <c r="L148" s="19">
        <v>6512.9</v>
      </c>
      <c r="M148" s="19"/>
      <c r="N148" s="19">
        <f t="shared" si="21"/>
        <v>13025.795999999998</v>
      </c>
      <c r="O148" s="26" t="s">
        <v>195</v>
      </c>
      <c r="P148" s="46" t="s">
        <v>156</v>
      </c>
    </row>
    <row r="149" spans="1:16" ht="17.45" customHeight="1" x14ac:dyDescent="0.25">
      <c r="A149" s="22">
        <f>A148+1</f>
        <v>121</v>
      </c>
      <c r="B149" s="16" t="s">
        <v>374</v>
      </c>
      <c r="C149" s="23" t="s">
        <v>158</v>
      </c>
      <c r="D149" s="24">
        <v>422.3</v>
      </c>
      <c r="E149" s="25">
        <f t="shared" si="18"/>
        <v>485.94061000000005</v>
      </c>
      <c r="F149" s="25">
        <f t="shared" si="19"/>
        <v>485.94061000000005</v>
      </c>
      <c r="G149" s="20">
        <v>15.2</v>
      </c>
      <c r="H149" s="20">
        <v>15.2</v>
      </c>
      <c r="I149" s="19">
        <f>D149*H149</f>
        <v>6418.96</v>
      </c>
      <c r="J149" s="19"/>
      <c r="K149" s="19"/>
      <c r="L149" s="19">
        <v>6418.96</v>
      </c>
      <c r="M149" s="19"/>
      <c r="N149" s="19">
        <f t="shared" si="21"/>
        <v>12837.92</v>
      </c>
      <c r="O149" s="26" t="s">
        <v>194</v>
      </c>
      <c r="P149" s="46" t="s">
        <v>225</v>
      </c>
    </row>
    <row r="150" spans="1:16" ht="17.45" customHeight="1" x14ac:dyDescent="0.25">
      <c r="A150" s="22">
        <f>A149+1</f>
        <v>122</v>
      </c>
      <c r="B150" s="16" t="s">
        <v>375</v>
      </c>
      <c r="C150" s="23" t="s">
        <v>159</v>
      </c>
      <c r="D150" s="24">
        <v>428.48</v>
      </c>
      <c r="E150" s="25">
        <f t="shared" si="18"/>
        <v>493.05193600000007</v>
      </c>
      <c r="F150" s="25">
        <f t="shared" si="19"/>
        <v>493.05193600000007</v>
      </c>
      <c r="G150" s="20">
        <v>15.2</v>
      </c>
      <c r="H150" s="20">
        <v>15.2</v>
      </c>
      <c r="I150" s="19">
        <f>D150*H150</f>
        <v>6512.8959999999997</v>
      </c>
      <c r="J150" s="19">
        <v>1244.6400000000001</v>
      </c>
      <c r="K150" s="19"/>
      <c r="L150" s="19">
        <v>6512.9</v>
      </c>
      <c r="M150" s="19"/>
      <c r="N150" s="19">
        <f t="shared" si="21"/>
        <v>14270.436</v>
      </c>
      <c r="O150" s="26" t="s">
        <v>192</v>
      </c>
      <c r="P150" s="26" t="s">
        <v>225</v>
      </c>
    </row>
    <row r="151" spans="1:16" ht="17.45" customHeight="1" x14ac:dyDescent="0.25">
      <c r="A151" s="22">
        <f>A150+1</f>
        <v>123</v>
      </c>
      <c r="B151" s="16" t="s">
        <v>376</v>
      </c>
      <c r="C151" s="23" t="s">
        <v>160</v>
      </c>
      <c r="D151" s="24">
        <v>428.55</v>
      </c>
      <c r="E151" s="25">
        <f t="shared" si="18"/>
        <v>493.13248500000003</v>
      </c>
      <c r="F151" s="25">
        <f t="shared" si="19"/>
        <v>493.13248500000003</v>
      </c>
      <c r="G151" s="20">
        <v>15.2</v>
      </c>
      <c r="H151" s="20">
        <v>15.2</v>
      </c>
      <c r="I151" s="19">
        <f>D151*H151</f>
        <v>6513.96</v>
      </c>
      <c r="J151" s="19">
        <v>1037.2</v>
      </c>
      <c r="K151" s="19">
        <v>417.15</v>
      </c>
      <c r="L151" s="19">
        <v>6513.96</v>
      </c>
      <c r="M151" s="19"/>
      <c r="N151" s="19">
        <f t="shared" si="21"/>
        <v>14482.27</v>
      </c>
      <c r="O151" s="26" t="s">
        <v>227</v>
      </c>
      <c r="P151" s="26" t="s">
        <v>156</v>
      </c>
    </row>
    <row r="152" spans="1:16" ht="17.45" customHeight="1" x14ac:dyDescent="0.25">
      <c r="A152" s="22"/>
      <c r="B152" s="22"/>
      <c r="C152" s="17" t="s">
        <v>161</v>
      </c>
      <c r="D152" s="24"/>
      <c r="E152" s="25"/>
      <c r="F152" s="25"/>
      <c r="G152" s="20"/>
      <c r="H152" s="20"/>
      <c r="I152" s="19"/>
      <c r="J152" s="19"/>
      <c r="K152" s="19"/>
      <c r="L152" s="19"/>
      <c r="M152" s="19"/>
      <c r="N152" s="19"/>
      <c r="O152" s="26"/>
      <c r="P152" s="46"/>
    </row>
    <row r="153" spans="1:16" ht="17.45" customHeight="1" x14ac:dyDescent="0.25">
      <c r="A153" s="22">
        <f>A151+1</f>
        <v>124</v>
      </c>
      <c r="B153" s="16" t="s">
        <v>377</v>
      </c>
      <c r="C153" s="23" t="s">
        <v>162</v>
      </c>
      <c r="D153" s="24">
        <v>411.21</v>
      </c>
      <c r="E153" s="25">
        <f t="shared" si="18"/>
        <v>473.17934700000001</v>
      </c>
      <c r="F153" s="25">
        <f t="shared" si="19"/>
        <v>473.17934700000001</v>
      </c>
      <c r="G153" s="20">
        <v>15.2</v>
      </c>
      <c r="H153" s="20">
        <v>15.2</v>
      </c>
      <c r="I153" s="19">
        <f>D153*H153</f>
        <v>6250.3919999999998</v>
      </c>
      <c r="J153" s="19">
        <v>1037.2</v>
      </c>
      <c r="K153" s="19">
        <v>834.3</v>
      </c>
      <c r="L153" s="19">
        <v>6250.39</v>
      </c>
      <c r="M153" s="19"/>
      <c r="N153" s="19">
        <f t="shared" si="21"/>
        <v>14372.281999999999</v>
      </c>
      <c r="O153" s="47" t="s">
        <v>192</v>
      </c>
      <c r="P153" s="46" t="s">
        <v>161</v>
      </c>
    </row>
    <row r="154" spans="1:16" ht="17.45" customHeight="1" x14ac:dyDescent="0.25">
      <c r="A154" s="22">
        <f>A153+1</f>
        <v>125</v>
      </c>
      <c r="B154" s="16" t="s">
        <v>378</v>
      </c>
      <c r="C154" s="23" t="s">
        <v>163</v>
      </c>
      <c r="D154" s="24">
        <v>281.89999999999998</v>
      </c>
      <c r="E154" s="25">
        <f t="shared" si="18"/>
        <v>324.38232999999997</v>
      </c>
      <c r="F154" s="25">
        <f t="shared" si="19"/>
        <v>324.38232999999997</v>
      </c>
      <c r="G154" s="20">
        <v>15.2</v>
      </c>
      <c r="H154" s="20">
        <v>15.2</v>
      </c>
      <c r="I154" s="19">
        <f>D154*H154</f>
        <v>4284.8799999999992</v>
      </c>
      <c r="J154" s="19">
        <v>622.32000000000005</v>
      </c>
      <c r="K154" s="19">
        <v>417.15</v>
      </c>
      <c r="L154" s="19">
        <v>4284.88</v>
      </c>
      <c r="M154" s="19"/>
      <c r="N154" s="19">
        <f t="shared" si="21"/>
        <v>9609.23</v>
      </c>
      <c r="O154" s="47" t="s">
        <v>192</v>
      </c>
      <c r="P154" s="46" t="s">
        <v>215</v>
      </c>
    </row>
    <row r="155" spans="1:16" ht="17.45" customHeight="1" x14ac:dyDescent="0.25">
      <c r="A155" s="22">
        <f>A154+1</f>
        <v>126</v>
      </c>
      <c r="B155" s="22" t="s">
        <v>379</v>
      </c>
      <c r="C155" s="29" t="s">
        <v>164</v>
      </c>
      <c r="D155" s="24">
        <v>213.66</v>
      </c>
      <c r="E155" s="25">
        <f t="shared" si="18"/>
        <v>245.85856200000001</v>
      </c>
      <c r="F155" s="25">
        <f t="shared" si="19"/>
        <v>245.85856200000001</v>
      </c>
      <c r="G155" s="20">
        <v>15.2</v>
      </c>
      <c r="H155" s="20">
        <v>15.2</v>
      </c>
      <c r="I155" s="19">
        <f>D155*H155</f>
        <v>3247.6319999999996</v>
      </c>
      <c r="J155" s="19">
        <v>622.32000000000005</v>
      </c>
      <c r="K155" s="19"/>
      <c r="L155" s="19">
        <v>3247.63</v>
      </c>
      <c r="M155" s="19"/>
      <c r="N155" s="19">
        <f t="shared" si="21"/>
        <v>7117.5820000000003</v>
      </c>
      <c r="O155" s="26" t="s">
        <v>210</v>
      </c>
      <c r="P155" s="26" t="s">
        <v>90</v>
      </c>
    </row>
    <row r="156" spans="1:16" ht="17.45" customHeight="1" x14ac:dyDescent="0.25">
      <c r="A156" s="22"/>
      <c r="B156" s="22"/>
      <c r="C156" s="34" t="s">
        <v>165</v>
      </c>
      <c r="D156" s="24"/>
      <c r="E156" s="25"/>
      <c r="F156" s="25"/>
      <c r="G156" s="20"/>
      <c r="H156" s="20"/>
      <c r="I156" s="19"/>
      <c r="J156" s="19"/>
      <c r="K156" s="19"/>
      <c r="L156" s="19"/>
      <c r="M156" s="19"/>
      <c r="N156" s="19"/>
      <c r="O156" s="26"/>
      <c r="P156" s="26"/>
    </row>
    <row r="157" spans="1:16" ht="17.45" customHeight="1" x14ac:dyDescent="0.25">
      <c r="A157" s="22">
        <f>A155+1</f>
        <v>127</v>
      </c>
      <c r="B157" s="22" t="s">
        <v>380</v>
      </c>
      <c r="C157" s="29" t="s">
        <v>166</v>
      </c>
      <c r="D157" s="24">
        <v>399.64</v>
      </c>
      <c r="E157" s="25">
        <f t="shared" si="18"/>
        <v>459.865748</v>
      </c>
      <c r="F157" s="25">
        <f t="shared" si="19"/>
        <v>459.865748</v>
      </c>
      <c r="G157" s="20">
        <v>15.2</v>
      </c>
      <c r="H157" s="20">
        <v>15.2</v>
      </c>
      <c r="I157" s="19">
        <f>D157*H157</f>
        <v>6074.5279999999993</v>
      </c>
      <c r="J157" s="19"/>
      <c r="K157" s="19"/>
      <c r="L157" s="19">
        <v>6074.53</v>
      </c>
      <c r="M157" s="19"/>
      <c r="N157" s="19">
        <f t="shared" si="21"/>
        <v>12149.057999999999</v>
      </c>
      <c r="O157" s="26" t="s">
        <v>165</v>
      </c>
      <c r="P157" s="26" t="s">
        <v>15</v>
      </c>
    </row>
    <row r="158" spans="1:16" ht="17.45" customHeight="1" x14ac:dyDescent="0.25">
      <c r="A158" s="22"/>
      <c r="B158" s="22"/>
      <c r="C158" s="34" t="s">
        <v>167</v>
      </c>
      <c r="D158" s="24"/>
      <c r="E158" s="25"/>
      <c r="F158" s="25"/>
      <c r="G158" s="20"/>
      <c r="H158" s="20"/>
      <c r="I158" s="19"/>
      <c r="J158" s="19"/>
      <c r="K158" s="19"/>
      <c r="L158" s="19"/>
      <c r="M158" s="19"/>
      <c r="N158" s="19"/>
      <c r="O158" s="26"/>
      <c r="P158" s="26"/>
    </row>
    <row r="159" spans="1:16" ht="17.45" customHeight="1" x14ac:dyDescent="0.25">
      <c r="A159" s="22">
        <f>A157+1</f>
        <v>128</v>
      </c>
      <c r="B159" s="22"/>
      <c r="C159" s="29" t="s">
        <v>168</v>
      </c>
      <c r="D159" s="24">
        <v>399.64</v>
      </c>
      <c r="E159" s="25">
        <f t="shared" si="18"/>
        <v>459.865748</v>
      </c>
      <c r="F159" s="25">
        <f t="shared" si="19"/>
        <v>459.865748</v>
      </c>
      <c r="G159" s="20">
        <v>15.2</v>
      </c>
      <c r="H159" s="20">
        <v>15.2</v>
      </c>
      <c r="I159" s="19">
        <f>D159*H159</f>
        <v>6074.5279999999993</v>
      </c>
      <c r="J159" s="19"/>
      <c r="K159" s="19"/>
      <c r="L159" s="19">
        <v>6074.53</v>
      </c>
      <c r="M159" s="19"/>
      <c r="N159" s="19">
        <f t="shared" si="21"/>
        <v>12149.057999999999</v>
      </c>
      <c r="O159" s="26" t="s">
        <v>407</v>
      </c>
      <c r="P159" s="26" t="s">
        <v>15</v>
      </c>
    </row>
    <row r="160" spans="1:16" ht="17.45" customHeight="1" x14ac:dyDescent="0.3">
      <c r="A160" s="39"/>
      <c r="B160" s="22"/>
      <c r="C160" s="40" t="s">
        <v>381</v>
      </c>
      <c r="D160" s="24"/>
      <c r="E160" s="25"/>
      <c r="F160" s="25"/>
      <c r="G160" s="20"/>
      <c r="H160" s="20"/>
      <c r="I160" s="19"/>
      <c r="J160" s="19"/>
      <c r="K160" s="19"/>
      <c r="L160" s="19"/>
      <c r="M160" s="19"/>
      <c r="N160" s="19"/>
      <c r="O160" s="26"/>
      <c r="P160" s="26"/>
    </row>
    <row r="161" spans="1:16" ht="17.45" customHeight="1" x14ac:dyDescent="0.3">
      <c r="A161" s="39">
        <f>A159+1</f>
        <v>129</v>
      </c>
      <c r="B161" s="22" t="s">
        <v>382</v>
      </c>
      <c r="C161" s="1" t="s">
        <v>170</v>
      </c>
      <c r="D161" s="24">
        <v>422.3</v>
      </c>
      <c r="E161" s="25">
        <f t="shared" si="18"/>
        <v>485.94061000000005</v>
      </c>
      <c r="F161" s="25">
        <f t="shared" si="19"/>
        <v>485.94061000000005</v>
      </c>
      <c r="G161" s="20">
        <v>15.2</v>
      </c>
      <c r="H161" s="20">
        <v>15.2</v>
      </c>
      <c r="I161" s="19">
        <f>D161*H161</f>
        <v>6418.96</v>
      </c>
      <c r="J161" s="19"/>
      <c r="K161" s="19"/>
      <c r="L161" s="19">
        <v>6418.96</v>
      </c>
      <c r="M161" s="19"/>
      <c r="N161" s="19">
        <f t="shared" si="21"/>
        <v>12837.92</v>
      </c>
      <c r="O161" s="26" t="s">
        <v>169</v>
      </c>
      <c r="P161" s="26" t="s">
        <v>399</v>
      </c>
    </row>
    <row r="162" spans="1:16" ht="17.45" customHeight="1" x14ac:dyDescent="0.3">
      <c r="A162" s="39">
        <f>A161+1</f>
        <v>130</v>
      </c>
      <c r="B162" s="22" t="s">
        <v>383</v>
      </c>
      <c r="C162" s="1" t="s">
        <v>384</v>
      </c>
      <c r="D162" s="24">
        <v>378.29</v>
      </c>
      <c r="E162" s="25">
        <f t="shared" si="18"/>
        <v>435.29830300000003</v>
      </c>
      <c r="F162" s="25">
        <f t="shared" si="19"/>
        <v>435.29830300000003</v>
      </c>
      <c r="G162" s="20">
        <v>15.2</v>
      </c>
      <c r="H162" s="20">
        <v>15.2</v>
      </c>
      <c r="I162" s="19">
        <f>D162*H162</f>
        <v>5750.0079999999998</v>
      </c>
      <c r="J162" s="19"/>
      <c r="K162" s="19"/>
      <c r="L162" s="19">
        <v>5750.01</v>
      </c>
      <c r="M162" s="19"/>
      <c r="N162" s="19">
        <f t="shared" si="21"/>
        <v>11500.018</v>
      </c>
      <c r="O162" s="26" t="s">
        <v>400</v>
      </c>
      <c r="P162" s="3" t="s">
        <v>401</v>
      </c>
    </row>
    <row r="163" spans="1:16" ht="17.45" customHeight="1" x14ac:dyDescent="0.25">
      <c r="A163" s="16"/>
      <c r="C163" s="1"/>
      <c r="D163" s="33"/>
      <c r="E163" s="25"/>
      <c r="F163" s="25"/>
      <c r="G163" s="37"/>
      <c r="H163" s="37"/>
      <c r="I163" s="57">
        <f t="shared" ref="I163:N163" si="22">SUM(I11:I162)</f>
        <v>680157.59200000041</v>
      </c>
      <c r="J163" s="57">
        <f t="shared" si="22"/>
        <v>95007.519999999975</v>
      </c>
      <c r="K163" s="57">
        <f>SUM(K11:K162)</f>
        <v>20023.349999999999</v>
      </c>
      <c r="L163" s="57">
        <f>SUM(L11:L162)</f>
        <v>680157.62000000023</v>
      </c>
      <c r="M163" s="57">
        <f>SUM(M11:M162)</f>
        <v>156.04000000000002</v>
      </c>
      <c r="N163" s="57">
        <f t="shared" si="22"/>
        <v>1475502.1219999997</v>
      </c>
      <c r="O163" s="26"/>
      <c r="P163" s="26"/>
    </row>
    <row r="164" spans="1:16" ht="27.95" customHeight="1" x14ac:dyDescent="0.25">
      <c r="A164" s="16"/>
      <c r="C164" s="1"/>
      <c r="D164" s="33"/>
      <c r="E164" s="25"/>
      <c r="F164" s="25"/>
      <c r="G164" s="37"/>
      <c r="H164" s="37"/>
      <c r="I164" s="58"/>
      <c r="J164" s="58"/>
      <c r="K164" s="58"/>
      <c r="L164" s="58"/>
      <c r="M164" s="58"/>
      <c r="N164" s="58"/>
      <c r="O164" s="26"/>
      <c r="P164" s="26"/>
    </row>
    <row r="165" spans="1:16" ht="27.95" customHeight="1" x14ac:dyDescent="0.25">
      <c r="A165" s="16"/>
      <c r="C165" s="1"/>
      <c r="D165" s="33"/>
      <c r="E165" s="25"/>
      <c r="F165" s="25"/>
      <c r="G165" s="37"/>
      <c r="H165" s="37"/>
      <c r="I165" s="58"/>
      <c r="J165" s="58"/>
      <c r="K165" s="58"/>
      <c r="L165" s="58"/>
      <c r="M165" s="58"/>
      <c r="N165" s="58"/>
    </row>
    <row r="166" spans="1:16" ht="18" customHeight="1" x14ac:dyDescent="0.25">
      <c r="A166" s="22"/>
      <c r="B166" s="22" t="s">
        <v>0</v>
      </c>
      <c r="C166" s="23"/>
      <c r="D166" s="19"/>
      <c r="E166" s="59"/>
      <c r="F166" s="59"/>
      <c r="G166" s="60"/>
      <c r="H166" s="60"/>
      <c r="I166" s="44"/>
      <c r="J166" s="44"/>
      <c r="K166" s="44"/>
      <c r="L166" s="44"/>
      <c r="M166" s="44"/>
      <c r="N166" s="44"/>
    </row>
    <row r="167" spans="1:16" ht="17.25" x14ac:dyDescent="0.25">
      <c r="A167" s="30"/>
      <c r="B167" s="62" t="s">
        <v>385</v>
      </c>
      <c r="C167" s="62" t="s">
        <v>386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62" t="s">
        <v>385</v>
      </c>
    </row>
    <row r="168" spans="1:16" ht="18" thickBot="1" x14ac:dyDescent="0.3">
      <c r="A168" s="30"/>
      <c r="B168" s="64">
        <v>3</v>
      </c>
      <c r="C168" s="64" t="s">
        <v>178</v>
      </c>
      <c r="D168" s="30"/>
      <c r="E168" s="30" t="s">
        <v>0</v>
      </c>
      <c r="F168" s="30"/>
      <c r="G168" s="30"/>
      <c r="H168" s="30"/>
      <c r="I168" s="30"/>
      <c r="J168" s="30"/>
      <c r="K168" s="30"/>
      <c r="L168" s="30"/>
      <c r="M168" s="30"/>
      <c r="N168" s="64">
        <v>2</v>
      </c>
    </row>
    <row r="169" spans="1:16" ht="17.25" x14ac:dyDescent="0.25">
      <c r="A169" s="30"/>
      <c r="B169" s="64"/>
      <c r="C169" s="64"/>
      <c r="D169" s="30"/>
      <c r="E169" s="30"/>
      <c r="F169" s="66" t="s">
        <v>388</v>
      </c>
      <c r="G169" s="67">
        <v>2.4150000000000001E-2</v>
      </c>
      <c r="H169" s="30"/>
      <c r="I169" s="30"/>
      <c r="J169" s="30"/>
      <c r="K169" s="30"/>
      <c r="L169" s="30"/>
      <c r="M169" s="30"/>
      <c r="N169" s="64">
        <v>4</v>
      </c>
    </row>
    <row r="170" spans="1:16" ht="18" thickBot="1" x14ac:dyDescent="0.35">
      <c r="A170" s="27" t="s">
        <v>0</v>
      </c>
      <c r="B170" s="41"/>
      <c r="C170" s="41"/>
      <c r="D170" s="27"/>
      <c r="E170" s="27"/>
      <c r="F170" s="68" t="s">
        <v>390</v>
      </c>
      <c r="G170" s="69">
        <v>345.21</v>
      </c>
      <c r="H170" s="27"/>
      <c r="I170" s="27"/>
      <c r="J170" s="27"/>
      <c r="K170" s="27"/>
      <c r="L170" s="27"/>
      <c r="M170" s="27"/>
      <c r="N170" s="64">
        <v>8</v>
      </c>
    </row>
    <row r="171" spans="1:16" ht="16.5" thickTop="1" x14ac:dyDescent="0.25">
      <c r="B171" s="41"/>
      <c r="C171" s="41"/>
      <c r="F171" s="68"/>
      <c r="G171" s="70">
        <f>+G170*G169</f>
        <v>8.3368214999999992</v>
      </c>
      <c r="N171" s="64">
        <v>10</v>
      </c>
    </row>
    <row r="172" spans="1:16" ht="16.5" thickBot="1" x14ac:dyDescent="0.3">
      <c r="B172" s="41"/>
      <c r="C172" s="41"/>
      <c r="F172" s="68" t="s">
        <v>393</v>
      </c>
      <c r="G172" s="71">
        <v>30.4</v>
      </c>
      <c r="N172" s="64">
        <v>12</v>
      </c>
    </row>
    <row r="173" spans="1:16" ht="16.5" thickTop="1" x14ac:dyDescent="0.25">
      <c r="B173" s="41"/>
      <c r="C173" s="41"/>
      <c r="F173" s="68"/>
      <c r="G173" s="70">
        <f>+G171*G172</f>
        <v>253.43937359999995</v>
      </c>
      <c r="N173" s="64">
        <v>14</v>
      </c>
    </row>
    <row r="174" spans="1:16" x14ac:dyDescent="0.25">
      <c r="B174" s="41"/>
      <c r="C174" s="41"/>
      <c r="F174" s="68"/>
      <c r="G174" s="72"/>
      <c r="N174" s="64">
        <v>32</v>
      </c>
    </row>
    <row r="175" spans="1:16" ht="16.5" thickBot="1" x14ac:dyDescent="0.3">
      <c r="B175" s="41"/>
      <c r="C175" s="41"/>
      <c r="F175" s="73" t="s">
        <v>394</v>
      </c>
      <c r="G175" s="74">
        <f>+G173/2</f>
        <v>126.71968679999998</v>
      </c>
      <c r="N175" s="64">
        <v>34</v>
      </c>
    </row>
    <row r="176" spans="1:16" x14ac:dyDescent="0.25">
      <c r="B176" s="41"/>
      <c r="C176" s="41"/>
      <c r="N176" s="41"/>
    </row>
    <row r="177" spans="2:14" x14ac:dyDescent="0.25">
      <c r="B177" s="41"/>
      <c r="C177" s="41"/>
      <c r="N177" s="41"/>
    </row>
    <row r="178" spans="2:14" x14ac:dyDescent="0.25">
      <c r="B178" s="41"/>
      <c r="C178" s="42"/>
      <c r="N178" s="41"/>
    </row>
    <row r="179" spans="2:14" x14ac:dyDescent="0.25">
      <c r="B179" s="41"/>
      <c r="C179" s="41"/>
      <c r="N179" s="41"/>
    </row>
    <row r="180" spans="2:14" x14ac:dyDescent="0.25">
      <c r="B180" s="41"/>
      <c r="C180" s="41"/>
      <c r="N180" s="41"/>
    </row>
    <row r="181" spans="2:14" x14ac:dyDescent="0.25">
      <c r="B181" s="41"/>
      <c r="C181" s="41"/>
      <c r="G181" s="1" t="s">
        <v>0</v>
      </c>
      <c r="N181" s="41"/>
    </row>
    <row r="182" spans="2:14" x14ac:dyDescent="0.25">
      <c r="B182" s="41"/>
      <c r="C182" s="41"/>
      <c r="N182" s="41"/>
    </row>
    <row r="183" spans="2:14" x14ac:dyDescent="0.25">
      <c r="B183" s="41"/>
      <c r="C183" s="41"/>
      <c r="N183" s="41"/>
    </row>
    <row r="184" spans="2:14" x14ac:dyDescent="0.25">
      <c r="B184" s="43"/>
      <c r="C184" s="43"/>
      <c r="N184" s="41"/>
    </row>
    <row r="185" spans="2:14" x14ac:dyDescent="0.25">
      <c r="N185" s="41"/>
    </row>
    <row r="186" spans="2:14" x14ac:dyDescent="0.25">
      <c r="N186" s="41"/>
    </row>
    <row r="187" spans="2:14" x14ac:dyDescent="0.25">
      <c r="N187" s="41"/>
    </row>
    <row r="188" spans="2:14" x14ac:dyDescent="0.25">
      <c r="E188" s="1" t="s">
        <v>0</v>
      </c>
      <c r="N188" s="41"/>
    </row>
    <row r="192" spans="2:14" x14ac:dyDescent="0.25">
      <c r="I192" s="1" t="s">
        <v>0</v>
      </c>
    </row>
    <row r="204" spans="3:5" x14ac:dyDescent="0.25">
      <c r="E204" s="1" t="s">
        <v>0</v>
      </c>
    </row>
    <row r="208" spans="3:5" x14ac:dyDescent="0.25">
      <c r="C208" s="2" t="s">
        <v>0</v>
      </c>
    </row>
  </sheetData>
  <mergeCells count="20">
    <mergeCell ref="O7:O9"/>
    <mergeCell ref="P7:P9"/>
    <mergeCell ref="M7:M8"/>
    <mergeCell ref="N7:N9"/>
    <mergeCell ref="G7:G9"/>
    <mergeCell ref="H7:H9"/>
    <mergeCell ref="I7:I9"/>
    <mergeCell ref="J7:J8"/>
    <mergeCell ref="K7:K8"/>
    <mergeCell ref="L7:L8"/>
    <mergeCell ref="A7:A9"/>
    <mergeCell ref="B7:B9"/>
    <mergeCell ref="C7:C9"/>
    <mergeCell ref="D7:D9"/>
    <mergeCell ref="E7:E9"/>
    <mergeCell ref="F7:F9"/>
    <mergeCell ref="D2:N2"/>
    <mergeCell ref="D3:I3"/>
    <mergeCell ref="H4:I4"/>
    <mergeCell ref="D6:I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opLeftCell="C146" workbookViewId="0">
      <selection activeCell="M7" sqref="M7:N162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50.85546875" style="2" bestFit="1" customWidth="1"/>
    <col min="4" max="4" width="12.140625" style="1" hidden="1" customWidth="1"/>
    <col min="5" max="5" width="13.5703125" style="1" hidden="1" customWidth="1"/>
    <col min="6" max="6" width="12.85546875" style="1" hidden="1" customWidth="1"/>
    <col min="7" max="7" width="13.28515625" style="1" hidden="1" customWidth="1"/>
    <col min="8" max="8" width="9.5703125" style="1" hidden="1" customWidth="1"/>
    <col min="9" max="11" width="14.85546875" style="1" hidden="1" customWidth="1"/>
    <col min="12" max="12" width="15.5703125" style="1" hidden="1" customWidth="1"/>
    <col min="13" max="13" width="32.7109375" style="1" customWidth="1"/>
    <col min="14" max="14" width="38.140625" style="1" customWidth="1"/>
    <col min="15" max="16384" width="12.7109375" style="1"/>
  </cols>
  <sheetData>
    <row r="1" spans="1:14" x14ac:dyDescent="0.25">
      <c r="B1" s="1" t="s">
        <v>0</v>
      </c>
      <c r="C1" s="2" t="s">
        <v>0</v>
      </c>
      <c r="E1" s="1" t="s">
        <v>0</v>
      </c>
    </row>
    <row r="2" spans="1:14" x14ac:dyDescent="0.25">
      <c r="A2" s="3" t="s">
        <v>0</v>
      </c>
      <c r="B2" s="3" t="s">
        <v>0</v>
      </c>
      <c r="D2" s="122" t="s">
        <v>234</v>
      </c>
      <c r="E2" s="122"/>
      <c r="F2" s="122"/>
      <c r="G2" s="122"/>
      <c r="H2" s="122"/>
      <c r="I2" s="122"/>
      <c r="J2" s="122"/>
      <c r="K2" s="122"/>
      <c r="L2" s="122"/>
    </row>
    <row r="3" spans="1:14" x14ac:dyDescent="0.25">
      <c r="A3" s="4" t="s">
        <v>0</v>
      </c>
      <c r="B3" s="4"/>
      <c r="C3" s="5" t="s">
        <v>0</v>
      </c>
      <c r="D3" s="109" t="s">
        <v>235</v>
      </c>
      <c r="E3" s="109"/>
      <c r="F3" s="109"/>
      <c r="G3" s="109"/>
      <c r="H3" s="109"/>
      <c r="I3" s="109"/>
      <c r="J3" s="6"/>
      <c r="K3" s="6"/>
      <c r="L3" s="7"/>
    </row>
    <row r="4" spans="1:14" x14ac:dyDescent="0.25">
      <c r="A4" s="4" t="s">
        <v>0</v>
      </c>
      <c r="B4" s="4" t="s">
        <v>0</v>
      </c>
      <c r="C4" s="5"/>
      <c r="D4" s="8" t="s">
        <v>236</v>
      </c>
      <c r="E4" s="54" t="s">
        <v>237</v>
      </c>
      <c r="F4" s="54"/>
      <c r="H4" s="110"/>
      <c r="I4" s="110"/>
      <c r="J4" s="9"/>
      <c r="K4" s="9"/>
      <c r="L4" s="7"/>
      <c r="M4" s="55"/>
    </row>
    <row r="5" spans="1:14" x14ac:dyDescent="0.25">
      <c r="A5" s="4"/>
      <c r="B5" s="4" t="s">
        <v>238</v>
      </c>
      <c r="C5" s="5"/>
      <c r="D5" s="10" t="s">
        <v>239</v>
      </c>
      <c r="E5" s="10"/>
      <c r="F5" s="10"/>
      <c r="G5" s="10"/>
      <c r="H5" s="10"/>
      <c r="I5" s="10"/>
      <c r="J5" s="10"/>
      <c r="K5" s="10"/>
      <c r="L5" s="7"/>
    </row>
    <row r="6" spans="1:14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4"/>
    </row>
    <row r="7" spans="1:14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171</v>
      </c>
      <c r="K7" s="106" t="s">
        <v>405</v>
      </c>
      <c r="L7" s="106" t="s">
        <v>11</v>
      </c>
      <c r="M7" s="103" t="s">
        <v>187</v>
      </c>
      <c r="N7" s="103" t="s">
        <v>188</v>
      </c>
    </row>
    <row r="8" spans="1:14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08"/>
      <c r="L8" s="107"/>
      <c r="M8" s="104"/>
      <c r="N8" s="104"/>
    </row>
    <row r="9" spans="1:14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12</v>
      </c>
      <c r="K9" s="15" t="s">
        <v>250</v>
      </c>
      <c r="L9" s="108"/>
      <c r="M9" s="105"/>
      <c r="N9" s="105"/>
    </row>
    <row r="10" spans="1:14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21"/>
      <c r="M10" s="26"/>
      <c r="N10" s="26"/>
    </row>
    <row r="11" spans="1:14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>
        <v>100</v>
      </c>
      <c r="K11" s="19"/>
      <c r="L11" s="19">
        <f>SUM(I11+J11+K11)</f>
        <v>14816.64</v>
      </c>
      <c r="M11" s="26" t="s">
        <v>189</v>
      </c>
      <c r="N11" s="26" t="s">
        <v>190</v>
      </c>
    </row>
    <row r="12" spans="1:14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26"/>
      <c r="N12" s="26"/>
    </row>
    <row r="13" spans="1:14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 t="shared" ref="E13:E77" si="0">D13*1.1507</f>
        <v>960.02900999999997</v>
      </c>
      <c r="F13" s="25">
        <f t="shared" ref="F13:F77" si="1"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>
        <v>100</v>
      </c>
      <c r="K13" s="19"/>
      <c r="L13" s="19">
        <f t="shared" ref="L13:L76" si="2">SUM(I13+J13+K13)</f>
        <v>12781.359999999999</v>
      </c>
      <c r="M13" s="26" t="s">
        <v>398</v>
      </c>
      <c r="N13" s="26" t="s">
        <v>17</v>
      </c>
    </row>
    <row r="14" spans="1:14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 t="shared" si="0"/>
        <v>584.68217700000002</v>
      </c>
      <c r="F14" s="25">
        <f t="shared" si="1"/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100</v>
      </c>
      <c r="K14" s="19"/>
      <c r="L14" s="19">
        <f t="shared" si="2"/>
        <v>7823.2719999999999</v>
      </c>
      <c r="M14" s="26" t="s">
        <v>395</v>
      </c>
      <c r="N14" s="26" t="s">
        <v>17</v>
      </c>
    </row>
    <row r="15" spans="1:14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 t="shared" si="0"/>
        <v>495.85964400000006</v>
      </c>
      <c r="F15" s="25">
        <f t="shared" si="1"/>
        <v>495.85964400000006</v>
      </c>
      <c r="G15" s="20">
        <v>15.2</v>
      </c>
      <c r="H15" s="20">
        <v>15.2</v>
      </c>
      <c r="I15" s="19">
        <f>D15*H15</f>
        <v>6549.9840000000004</v>
      </c>
      <c r="J15" s="19">
        <v>100</v>
      </c>
      <c r="K15" s="19"/>
      <c r="L15" s="19">
        <f t="shared" si="2"/>
        <v>6649.9840000000004</v>
      </c>
      <c r="M15" s="26" t="s">
        <v>192</v>
      </c>
      <c r="N15" s="26" t="s">
        <v>17</v>
      </c>
    </row>
    <row r="16" spans="1:14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 t="shared" si="0"/>
        <v>414.746801</v>
      </c>
      <c r="F16" s="25">
        <f t="shared" si="1"/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100</v>
      </c>
      <c r="K16" s="19"/>
      <c r="L16" s="19">
        <f t="shared" si="2"/>
        <v>5578.5360000000001</v>
      </c>
      <c r="M16" s="26" t="s">
        <v>192</v>
      </c>
      <c r="N16" s="26" t="s">
        <v>17</v>
      </c>
    </row>
    <row r="17" spans="1:14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 t="shared" si="0"/>
        <v>393.68899099999999</v>
      </c>
      <c r="F17" s="25">
        <f t="shared" si="1"/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100</v>
      </c>
      <c r="K17" s="19"/>
      <c r="L17" s="19">
        <f t="shared" si="2"/>
        <v>5300.3759999999993</v>
      </c>
      <c r="M17" s="26" t="s">
        <v>193</v>
      </c>
      <c r="N17" s="26" t="s">
        <v>17</v>
      </c>
    </row>
    <row r="18" spans="1:14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26"/>
      <c r="N18" s="26"/>
    </row>
    <row r="19" spans="1:14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 t="shared" si="0"/>
        <v>675.5759700000001</v>
      </c>
      <c r="F19" s="25">
        <f t="shared" si="1"/>
        <v>675.5759700000001</v>
      </c>
      <c r="G19" s="20">
        <v>15.2</v>
      </c>
      <c r="H19" s="20">
        <v>15.2</v>
      </c>
      <c r="I19" s="19">
        <f>D19*H19</f>
        <v>8923.92</v>
      </c>
      <c r="J19" s="19">
        <v>100</v>
      </c>
      <c r="K19" s="19"/>
      <c r="L19" s="19">
        <f t="shared" si="2"/>
        <v>9023.92</v>
      </c>
      <c r="M19" s="26" t="s">
        <v>194</v>
      </c>
      <c r="N19" s="26" t="s">
        <v>23</v>
      </c>
    </row>
    <row r="20" spans="1:14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 t="shared" si="0"/>
        <v>402.745</v>
      </c>
      <c r="F20" s="25">
        <f t="shared" si="1"/>
        <v>402.745</v>
      </c>
      <c r="G20" s="20">
        <v>15.2</v>
      </c>
      <c r="H20" s="20">
        <v>15.2</v>
      </c>
      <c r="I20" s="19">
        <f>D20*H20</f>
        <v>5320</v>
      </c>
      <c r="J20" s="19">
        <v>100</v>
      </c>
      <c r="K20" s="19"/>
      <c r="L20" s="19">
        <f t="shared" si="2"/>
        <v>5420</v>
      </c>
      <c r="M20" s="26" t="s">
        <v>197</v>
      </c>
      <c r="N20" s="26" t="s">
        <v>23</v>
      </c>
    </row>
    <row r="21" spans="1:14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 t="shared" si="0"/>
        <v>450.648641</v>
      </c>
      <c r="F21" s="25">
        <f t="shared" si="1"/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100</v>
      </c>
      <c r="K21" s="19"/>
      <c r="L21" s="19">
        <f t="shared" si="2"/>
        <v>6052.7759999999998</v>
      </c>
      <c r="M21" s="26" t="s">
        <v>192</v>
      </c>
      <c r="N21" s="26" t="s">
        <v>23</v>
      </c>
    </row>
    <row r="22" spans="1:14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 t="shared" si="0"/>
        <v>345.21000000000004</v>
      </c>
      <c r="F22" s="25">
        <f t="shared" si="1"/>
        <v>345.21000000000004</v>
      </c>
      <c r="G22" s="20">
        <v>15.2</v>
      </c>
      <c r="H22" s="20">
        <v>15.2</v>
      </c>
      <c r="I22" s="19">
        <f>D22*H22</f>
        <v>4560</v>
      </c>
      <c r="J22" s="19">
        <v>100</v>
      </c>
      <c r="K22" s="19"/>
      <c r="L22" s="19">
        <f t="shared" si="2"/>
        <v>4660</v>
      </c>
      <c r="M22" s="26" t="s">
        <v>197</v>
      </c>
      <c r="N22" s="26" t="s">
        <v>23</v>
      </c>
    </row>
    <row r="23" spans="1:14" ht="17.45" customHeight="1" x14ac:dyDescent="0.25">
      <c r="A23" s="22">
        <f>A22+1</f>
        <v>11</v>
      </c>
      <c r="B23" s="16" t="s">
        <v>260</v>
      </c>
      <c r="C23" s="76" t="s">
        <v>28</v>
      </c>
      <c r="D23" s="24">
        <v>391.63</v>
      </c>
      <c r="E23" s="25">
        <f t="shared" si="0"/>
        <v>450.648641</v>
      </c>
      <c r="F23" s="25">
        <f t="shared" si="1"/>
        <v>450.648641</v>
      </c>
      <c r="G23" s="20">
        <v>15.2</v>
      </c>
      <c r="H23" s="20">
        <v>10</v>
      </c>
      <c r="I23" s="19">
        <f>D23*H23</f>
        <v>3916.3</v>
      </c>
      <c r="J23" s="19">
        <v>100</v>
      </c>
      <c r="K23" s="19"/>
      <c r="L23" s="19">
        <f t="shared" si="2"/>
        <v>4016.3</v>
      </c>
      <c r="M23" s="26" t="s">
        <v>192</v>
      </c>
      <c r="N23" s="26" t="s">
        <v>23</v>
      </c>
    </row>
    <row r="24" spans="1:14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26"/>
      <c r="N24" s="26"/>
    </row>
    <row r="25" spans="1:14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 t="shared" si="0"/>
        <v>495.85964400000006</v>
      </c>
      <c r="F25" s="25">
        <f t="shared" si="1"/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100</v>
      </c>
      <c r="K25" s="19"/>
      <c r="L25" s="19">
        <f t="shared" si="2"/>
        <v>6649.9840000000004</v>
      </c>
      <c r="M25" s="26" t="s">
        <v>192</v>
      </c>
      <c r="N25" s="26" t="s">
        <v>229</v>
      </c>
    </row>
    <row r="26" spans="1:14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26"/>
      <c r="N26" s="26"/>
    </row>
    <row r="27" spans="1:14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 t="shared" si="0"/>
        <v>493.13248500000003</v>
      </c>
      <c r="F27" s="25">
        <f t="shared" si="1"/>
        <v>493.13248500000003</v>
      </c>
      <c r="G27" s="20">
        <v>15.2</v>
      </c>
      <c r="H27" s="20">
        <v>15.2</v>
      </c>
      <c r="I27" s="19">
        <f>D27*H27</f>
        <v>6513.96</v>
      </c>
      <c r="J27" s="19">
        <v>100</v>
      </c>
      <c r="K27" s="19"/>
      <c r="L27" s="19">
        <f t="shared" si="2"/>
        <v>6613.96</v>
      </c>
      <c r="M27" s="26" t="s">
        <v>198</v>
      </c>
      <c r="N27" s="26" t="s">
        <v>33</v>
      </c>
    </row>
    <row r="28" spans="1:14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26"/>
      <c r="N28" s="26"/>
    </row>
    <row r="29" spans="1:14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si="0"/>
        <v>521.49724000000003</v>
      </c>
      <c r="F29" s="25">
        <f t="shared" si="1"/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100</v>
      </c>
      <c r="K29" s="19"/>
      <c r="L29" s="19">
        <f t="shared" si="2"/>
        <v>6988.6399999999994</v>
      </c>
      <c r="M29" s="26" t="s">
        <v>198</v>
      </c>
      <c r="N29" s="26" t="s">
        <v>33</v>
      </c>
    </row>
    <row r="30" spans="1:14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0"/>
        <v>509.64503000000002</v>
      </c>
      <c r="F30" s="25">
        <f t="shared" si="1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>
        <v>100</v>
      </c>
      <c r="K30" s="19"/>
      <c r="L30" s="19">
        <f t="shared" si="2"/>
        <v>6832.079999999999</v>
      </c>
      <c r="M30" s="26" t="s">
        <v>397</v>
      </c>
      <c r="N30" s="26" t="s">
        <v>396</v>
      </c>
    </row>
    <row r="31" spans="1:14" ht="17.45" customHeight="1" x14ac:dyDescent="0.25">
      <c r="A31" s="22">
        <f t="shared" si="4"/>
        <v>16</v>
      </c>
      <c r="B31" s="16" t="s">
        <v>265</v>
      </c>
      <c r="C31" s="23" t="s">
        <v>36</v>
      </c>
      <c r="D31" s="24">
        <v>350</v>
      </c>
      <c r="E31" s="25">
        <f t="shared" si="0"/>
        <v>402.745</v>
      </c>
      <c r="F31" s="25">
        <f t="shared" si="1"/>
        <v>402.745</v>
      </c>
      <c r="G31" s="20">
        <v>15.2</v>
      </c>
      <c r="H31" s="20">
        <v>15.2</v>
      </c>
      <c r="I31" s="19">
        <f t="shared" si="3"/>
        <v>5320</v>
      </c>
      <c r="J31" s="19">
        <v>100</v>
      </c>
      <c r="K31" s="19"/>
      <c r="L31" s="19">
        <f t="shared" si="2"/>
        <v>5420</v>
      </c>
      <c r="M31" s="26" t="s">
        <v>196</v>
      </c>
      <c r="N31" s="26" t="s">
        <v>33</v>
      </c>
    </row>
    <row r="32" spans="1:14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0"/>
        <v>493.13248500000003</v>
      </c>
      <c r="F32" s="25">
        <f t="shared" si="1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100</v>
      </c>
      <c r="K32" s="19"/>
      <c r="L32" s="19">
        <f t="shared" si="2"/>
        <v>6613.96</v>
      </c>
      <c r="M32" s="26" t="s">
        <v>198</v>
      </c>
      <c r="N32" s="26" t="s">
        <v>33</v>
      </c>
    </row>
    <row r="33" spans="1:14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0"/>
        <v>493.13248500000003</v>
      </c>
      <c r="F33" s="25">
        <f t="shared" si="1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100</v>
      </c>
      <c r="K33" s="19"/>
      <c r="L33" s="19">
        <f t="shared" si="2"/>
        <v>6613.96</v>
      </c>
      <c r="M33" s="26" t="s">
        <v>198</v>
      </c>
      <c r="N33" s="26" t="s">
        <v>33</v>
      </c>
    </row>
    <row r="34" spans="1:14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0"/>
        <v>493.13248500000003</v>
      </c>
      <c r="F34" s="25">
        <f t="shared" si="1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100</v>
      </c>
      <c r="K34" s="19"/>
      <c r="L34" s="19">
        <f t="shared" si="2"/>
        <v>6613.96</v>
      </c>
      <c r="M34" s="26" t="s">
        <v>198</v>
      </c>
      <c r="N34" s="26" t="s">
        <v>33</v>
      </c>
    </row>
    <row r="35" spans="1:14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0"/>
        <v>473.17934700000001</v>
      </c>
      <c r="F35" s="25">
        <f t="shared" si="1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>
        <v>100</v>
      </c>
      <c r="K35" s="19"/>
      <c r="L35" s="19">
        <f t="shared" si="2"/>
        <v>6350.3919999999998</v>
      </c>
      <c r="M35" s="26" t="s">
        <v>200</v>
      </c>
      <c r="N35" s="26" t="s">
        <v>156</v>
      </c>
    </row>
    <row r="36" spans="1:14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26"/>
      <c r="N36" s="26"/>
    </row>
    <row r="37" spans="1:14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 t="shared" si="0"/>
        <v>485.94061000000005</v>
      </c>
      <c r="F37" s="25">
        <f t="shared" si="1"/>
        <v>485.94061000000005</v>
      </c>
      <c r="G37" s="20">
        <v>15.2</v>
      </c>
      <c r="H37" s="20">
        <v>15.2</v>
      </c>
      <c r="I37" s="19">
        <f>D37*H37</f>
        <v>6418.96</v>
      </c>
      <c r="J37" s="19">
        <v>100</v>
      </c>
      <c r="K37" s="19"/>
      <c r="L37" s="19">
        <f t="shared" si="2"/>
        <v>6518.96</v>
      </c>
      <c r="M37" s="26" t="s">
        <v>194</v>
      </c>
      <c r="N37" s="26" t="s">
        <v>41</v>
      </c>
    </row>
    <row r="38" spans="1:14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 t="shared" si="0"/>
        <v>487.263915</v>
      </c>
      <c r="F38" s="25">
        <f t="shared" si="1"/>
        <v>487.263915</v>
      </c>
      <c r="G38" s="20">
        <v>15.2</v>
      </c>
      <c r="H38" s="20">
        <v>15.2</v>
      </c>
      <c r="I38" s="19">
        <f>D38*H38</f>
        <v>6436.44</v>
      </c>
      <c r="J38" s="19">
        <v>100</v>
      </c>
      <c r="K38" s="19"/>
      <c r="L38" s="19">
        <f t="shared" si="2"/>
        <v>6536.44</v>
      </c>
      <c r="M38" s="26" t="s">
        <v>200</v>
      </c>
      <c r="N38" s="26" t="s">
        <v>41</v>
      </c>
    </row>
    <row r="39" spans="1:14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 t="shared" si="0"/>
        <v>393.01007800000002</v>
      </c>
      <c r="F39" s="25">
        <f t="shared" si="1"/>
        <v>393.01007800000002</v>
      </c>
      <c r="G39" s="22">
        <v>15.2</v>
      </c>
      <c r="H39" s="20">
        <v>9</v>
      </c>
      <c r="I39" s="19">
        <f>D39*H39</f>
        <v>3073.86</v>
      </c>
      <c r="J39" s="19">
        <v>100</v>
      </c>
      <c r="K39" s="19"/>
      <c r="L39" s="19">
        <f t="shared" si="2"/>
        <v>3173.86</v>
      </c>
      <c r="M39" s="26" t="s">
        <v>192</v>
      </c>
      <c r="N39" s="26" t="s">
        <v>41</v>
      </c>
    </row>
    <row r="40" spans="1:14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26"/>
      <c r="N40" s="26"/>
    </row>
    <row r="41" spans="1:14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 t="shared" si="0"/>
        <v>485.94061000000005</v>
      </c>
      <c r="F41" s="25">
        <f t="shared" si="1"/>
        <v>485.94061000000005</v>
      </c>
      <c r="G41" s="20">
        <v>15.2</v>
      </c>
      <c r="H41" s="20">
        <v>15.2</v>
      </c>
      <c r="I41" s="19">
        <f>D41*H41</f>
        <v>6418.96</v>
      </c>
      <c r="J41" s="19">
        <v>100</v>
      </c>
      <c r="K41" s="19"/>
      <c r="L41" s="19">
        <f t="shared" si="2"/>
        <v>6518.96</v>
      </c>
      <c r="M41" s="26" t="s">
        <v>194</v>
      </c>
      <c r="N41" s="26" t="s">
        <v>45</v>
      </c>
    </row>
    <row r="42" spans="1:14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 t="shared" si="0"/>
        <v>493.13248500000003</v>
      </c>
      <c r="F42" s="25">
        <f t="shared" si="1"/>
        <v>493.13248500000003</v>
      </c>
      <c r="G42" s="20">
        <v>15.2</v>
      </c>
      <c r="H42" s="20">
        <v>15.2</v>
      </c>
      <c r="I42" s="19">
        <f>D42*H42</f>
        <v>6513.96</v>
      </c>
      <c r="J42" s="19">
        <v>100</v>
      </c>
      <c r="K42" s="19"/>
      <c r="L42" s="19">
        <f t="shared" si="2"/>
        <v>6613.96</v>
      </c>
      <c r="M42" s="26" t="s">
        <v>201</v>
      </c>
      <c r="N42" s="26" t="s">
        <v>45</v>
      </c>
    </row>
    <row r="43" spans="1:14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 t="shared" si="0"/>
        <v>474.08840000000004</v>
      </c>
      <c r="F43" s="25">
        <f t="shared" si="1"/>
        <v>474.08840000000004</v>
      </c>
      <c r="G43" s="20">
        <v>15.2</v>
      </c>
      <c r="H43" s="20">
        <v>15.2</v>
      </c>
      <c r="I43" s="19">
        <f>D43*H43</f>
        <v>6262.4</v>
      </c>
      <c r="J43" s="19">
        <v>100</v>
      </c>
      <c r="K43" s="19"/>
      <c r="L43" s="19">
        <f t="shared" si="2"/>
        <v>6362.4</v>
      </c>
      <c r="M43" s="26" t="s">
        <v>201</v>
      </c>
      <c r="N43" s="26" t="s">
        <v>45</v>
      </c>
    </row>
    <row r="44" spans="1:14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26"/>
      <c r="N44" s="26"/>
    </row>
    <row r="45" spans="1:14" ht="17.45" customHeight="1" x14ac:dyDescent="0.25">
      <c r="A45" s="22">
        <f>A43+1</f>
        <v>27</v>
      </c>
      <c r="B45" s="16" t="s">
        <v>276</v>
      </c>
      <c r="C45" s="23" t="s">
        <v>50</v>
      </c>
      <c r="D45" s="24">
        <v>422.3</v>
      </c>
      <c r="E45" s="25">
        <f t="shared" si="0"/>
        <v>485.94061000000005</v>
      </c>
      <c r="F45" s="25">
        <f t="shared" si="1"/>
        <v>485.94061000000005</v>
      </c>
      <c r="G45" s="20">
        <v>15.2</v>
      </c>
      <c r="H45" s="20">
        <v>15.2</v>
      </c>
      <c r="I45" s="19">
        <f>D45*H45</f>
        <v>6418.96</v>
      </c>
      <c r="J45" s="19">
        <v>100</v>
      </c>
      <c r="K45" s="19"/>
      <c r="L45" s="19">
        <f t="shared" si="2"/>
        <v>6518.96</v>
      </c>
      <c r="M45" s="26" t="s">
        <v>195</v>
      </c>
      <c r="N45" s="26" t="s">
        <v>49</v>
      </c>
    </row>
    <row r="46" spans="1:14" ht="17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 t="shared" si="0"/>
        <v>425.73598600000003</v>
      </c>
      <c r="F46" s="25">
        <f t="shared" si="1"/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100</v>
      </c>
      <c r="K46" s="19"/>
      <c r="L46" s="19">
        <f t="shared" si="2"/>
        <v>5723.6959999999999</v>
      </c>
      <c r="M46" s="46" t="s">
        <v>202</v>
      </c>
      <c r="N46" s="26" t="s">
        <v>49</v>
      </c>
    </row>
    <row r="47" spans="1:14" ht="17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 t="shared" si="0"/>
        <v>425.73598600000003</v>
      </c>
      <c r="F47" s="25">
        <f t="shared" si="1"/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100</v>
      </c>
      <c r="K47" s="19"/>
      <c r="L47" s="19">
        <f t="shared" si="2"/>
        <v>5723.6959999999999</v>
      </c>
      <c r="M47" s="46" t="s">
        <v>203</v>
      </c>
      <c r="N47" s="26" t="s">
        <v>49</v>
      </c>
    </row>
    <row r="48" spans="1:14" ht="17.45" customHeight="1" x14ac:dyDescent="0.25">
      <c r="A48" s="22">
        <f>A47+1</f>
        <v>30</v>
      </c>
      <c r="B48" s="16" t="s">
        <v>279</v>
      </c>
      <c r="C48" s="77" t="s">
        <v>53</v>
      </c>
      <c r="D48" s="24">
        <v>338.69</v>
      </c>
      <c r="E48" s="25">
        <f t="shared" si="0"/>
        <v>389.73058300000002</v>
      </c>
      <c r="F48" s="25">
        <f t="shared" si="1"/>
        <v>389.73058300000002</v>
      </c>
      <c r="G48" s="20">
        <v>15.2</v>
      </c>
      <c r="H48" s="20">
        <v>0</v>
      </c>
      <c r="I48" s="19">
        <f>D48*H48</f>
        <v>0</v>
      </c>
      <c r="J48" s="19">
        <v>0</v>
      </c>
      <c r="K48" s="19"/>
      <c r="L48" s="19">
        <f t="shared" si="2"/>
        <v>0</v>
      </c>
      <c r="M48" s="46" t="s">
        <v>204</v>
      </c>
      <c r="N48" s="26" t="s">
        <v>49</v>
      </c>
    </row>
    <row r="49" spans="1:14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46"/>
      <c r="N49" s="26"/>
    </row>
    <row r="50" spans="1:14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 t="shared" si="0"/>
        <v>459.865748</v>
      </c>
      <c r="F50" s="25">
        <f t="shared" si="1"/>
        <v>459.865748</v>
      </c>
      <c r="G50" s="20">
        <v>15.2</v>
      </c>
      <c r="H50" s="20">
        <v>15.2</v>
      </c>
      <c r="I50" s="19">
        <f t="shared" ref="I50:I54" si="5">D50*H50</f>
        <v>6074.5279999999993</v>
      </c>
      <c r="J50" s="19">
        <v>100</v>
      </c>
      <c r="K50" s="19"/>
      <c r="L50" s="19">
        <f t="shared" si="2"/>
        <v>6174.5279999999993</v>
      </c>
      <c r="M50" s="26" t="s">
        <v>194</v>
      </c>
      <c r="N50" s="26" t="s">
        <v>54</v>
      </c>
    </row>
    <row r="51" spans="1:14" ht="17.45" customHeight="1" x14ac:dyDescent="0.25">
      <c r="A51" s="22">
        <f t="shared" ref="A51:A54" si="6">A50+1</f>
        <v>32</v>
      </c>
      <c r="B51" s="16" t="s">
        <v>281</v>
      </c>
      <c r="C51" s="23" t="s">
        <v>56</v>
      </c>
      <c r="D51" s="24">
        <v>430.91</v>
      </c>
      <c r="E51" s="25">
        <f t="shared" si="0"/>
        <v>495.84813700000007</v>
      </c>
      <c r="F51" s="25">
        <f t="shared" si="1"/>
        <v>495.84813700000007</v>
      </c>
      <c r="G51" s="20">
        <v>15.2</v>
      </c>
      <c r="H51" s="20">
        <v>15.2</v>
      </c>
      <c r="I51" s="19">
        <f t="shared" si="5"/>
        <v>6549.8320000000003</v>
      </c>
      <c r="J51" s="19">
        <v>100</v>
      </c>
      <c r="K51" s="19"/>
      <c r="L51" s="19">
        <f t="shared" si="2"/>
        <v>6649.8320000000003</v>
      </c>
      <c r="M51" s="26" t="s">
        <v>192</v>
      </c>
      <c r="N51" s="26" t="s">
        <v>54</v>
      </c>
    </row>
    <row r="52" spans="1:14" ht="17.45" customHeight="1" x14ac:dyDescent="0.25">
      <c r="A52" s="22">
        <f>A51+1</f>
        <v>33</v>
      </c>
      <c r="B52" s="16" t="s">
        <v>283</v>
      </c>
      <c r="C52" s="23" t="s">
        <v>58</v>
      </c>
      <c r="D52" s="24">
        <v>160</v>
      </c>
      <c r="E52" s="25">
        <f t="shared" si="0"/>
        <v>184.11200000000002</v>
      </c>
      <c r="F52" s="25">
        <f t="shared" si="1"/>
        <v>184.11200000000002</v>
      </c>
      <c r="G52" s="20">
        <v>15.2</v>
      </c>
      <c r="H52" s="20">
        <v>15.2</v>
      </c>
      <c r="I52" s="19">
        <f t="shared" si="5"/>
        <v>2432</v>
      </c>
      <c r="J52" s="19">
        <v>100</v>
      </c>
      <c r="K52" s="19">
        <v>23.5</v>
      </c>
      <c r="L52" s="19">
        <f t="shared" si="2"/>
        <v>2555.5</v>
      </c>
      <c r="M52" s="26" t="s">
        <v>205</v>
      </c>
      <c r="N52" s="26" t="s">
        <v>54</v>
      </c>
    </row>
    <row r="53" spans="1:14" ht="17.45" customHeight="1" x14ac:dyDescent="0.25">
      <c r="A53" s="22">
        <f t="shared" si="6"/>
        <v>34</v>
      </c>
      <c r="B53" s="16" t="s">
        <v>284</v>
      </c>
      <c r="C53" s="23" t="s">
        <v>59</v>
      </c>
      <c r="D53" s="24">
        <v>130</v>
      </c>
      <c r="E53" s="25">
        <f t="shared" si="0"/>
        <v>149.59100000000001</v>
      </c>
      <c r="F53" s="25">
        <f t="shared" si="1"/>
        <v>149.59100000000001</v>
      </c>
      <c r="G53" s="20">
        <v>15.2</v>
      </c>
      <c r="H53" s="20">
        <v>15.2</v>
      </c>
      <c r="I53" s="19">
        <f t="shared" si="5"/>
        <v>1976</v>
      </c>
      <c r="J53" s="19">
        <v>100</v>
      </c>
      <c r="K53" s="19">
        <v>81.48</v>
      </c>
      <c r="L53" s="19">
        <f t="shared" si="2"/>
        <v>2157.48</v>
      </c>
      <c r="M53" s="26" t="s">
        <v>206</v>
      </c>
      <c r="N53" s="26" t="s">
        <v>54</v>
      </c>
    </row>
    <row r="54" spans="1:14" ht="17.45" customHeight="1" x14ac:dyDescent="0.25">
      <c r="A54" s="22">
        <f t="shared" si="6"/>
        <v>35</v>
      </c>
      <c r="B54" s="16" t="s">
        <v>285</v>
      </c>
      <c r="C54" s="23" t="s">
        <v>60</v>
      </c>
      <c r="D54" s="24">
        <v>254.53</v>
      </c>
      <c r="E54" s="25">
        <f t="shared" si="0"/>
        <v>292.88767100000001</v>
      </c>
      <c r="F54" s="25">
        <f t="shared" si="1"/>
        <v>292.88767100000001</v>
      </c>
      <c r="G54" s="20">
        <v>15.2</v>
      </c>
      <c r="H54" s="20">
        <v>0</v>
      </c>
      <c r="I54" s="19">
        <f t="shared" si="5"/>
        <v>0</v>
      </c>
      <c r="J54" s="19"/>
      <c r="K54" s="19"/>
      <c r="L54" s="19"/>
      <c r="M54" s="26" t="s">
        <v>207</v>
      </c>
      <c r="N54" s="26" t="s">
        <v>54</v>
      </c>
    </row>
    <row r="55" spans="1:14" ht="17.45" customHeight="1" x14ac:dyDescent="0.25">
      <c r="A55" s="22"/>
      <c r="B55" s="16"/>
      <c r="C55" s="17" t="s">
        <v>61</v>
      </c>
      <c r="D55" s="24"/>
      <c r="E55" s="25"/>
      <c r="F55" s="25"/>
      <c r="G55" s="20"/>
      <c r="H55" s="20"/>
      <c r="I55" s="19"/>
      <c r="J55" s="19"/>
      <c r="K55" s="19"/>
      <c r="L55" s="19"/>
      <c r="M55" s="26"/>
      <c r="N55" s="26"/>
    </row>
    <row r="56" spans="1:14" ht="17.45" customHeight="1" x14ac:dyDescent="0.25">
      <c r="A56" s="22">
        <f>A54+1</f>
        <v>36</v>
      </c>
      <c r="B56" s="16" t="s">
        <v>287</v>
      </c>
      <c r="C56" s="23" t="s">
        <v>63</v>
      </c>
      <c r="D56" s="24">
        <v>386.53</v>
      </c>
      <c r="E56" s="25">
        <f t="shared" si="0"/>
        <v>444.78007099999996</v>
      </c>
      <c r="F56" s="25">
        <f t="shared" si="1"/>
        <v>444.78007099999996</v>
      </c>
      <c r="G56" s="20">
        <v>15.2</v>
      </c>
      <c r="H56" s="20">
        <v>15.2</v>
      </c>
      <c r="I56" s="19">
        <f t="shared" ref="I56:I68" si="7">D56*H56</f>
        <v>5875.2559999999994</v>
      </c>
      <c r="J56" s="19">
        <v>100</v>
      </c>
      <c r="K56" s="19"/>
      <c r="L56" s="19">
        <f t="shared" si="2"/>
        <v>5975.2559999999994</v>
      </c>
      <c r="M56" s="26" t="s">
        <v>192</v>
      </c>
      <c r="N56" s="26" t="s">
        <v>61</v>
      </c>
    </row>
    <row r="57" spans="1:14" ht="17.45" customHeight="1" x14ac:dyDescent="0.25">
      <c r="A57" s="22">
        <f t="shared" ref="A57:A68" si="8">A56+1</f>
        <v>37</v>
      </c>
      <c r="B57" s="16" t="s">
        <v>288</v>
      </c>
      <c r="C57" s="23" t="s">
        <v>64</v>
      </c>
      <c r="D57" s="24">
        <v>386.53</v>
      </c>
      <c r="E57" s="25">
        <f t="shared" si="0"/>
        <v>444.78007099999996</v>
      </c>
      <c r="F57" s="25">
        <f t="shared" si="1"/>
        <v>444.78007099999996</v>
      </c>
      <c r="G57" s="20">
        <v>15.2</v>
      </c>
      <c r="H57" s="20">
        <v>15.2</v>
      </c>
      <c r="I57" s="19">
        <f t="shared" si="7"/>
        <v>5875.2559999999994</v>
      </c>
      <c r="J57" s="19">
        <v>100</v>
      </c>
      <c r="K57" s="19"/>
      <c r="L57" s="19">
        <f t="shared" si="2"/>
        <v>5975.2559999999994</v>
      </c>
      <c r="M57" s="26" t="s">
        <v>192</v>
      </c>
      <c r="N57" s="26" t="s">
        <v>61</v>
      </c>
    </row>
    <row r="58" spans="1:14" ht="17.45" customHeight="1" x14ac:dyDescent="0.25">
      <c r="A58" s="22">
        <f t="shared" si="8"/>
        <v>38</v>
      </c>
      <c r="B58" s="16" t="s">
        <v>289</v>
      </c>
      <c r="C58" s="23" t="s">
        <v>65</v>
      </c>
      <c r="D58" s="24">
        <v>422.3</v>
      </c>
      <c r="E58" s="25">
        <f t="shared" si="0"/>
        <v>485.94061000000005</v>
      </c>
      <c r="F58" s="25">
        <f t="shared" si="1"/>
        <v>485.94061000000005</v>
      </c>
      <c r="G58" s="20">
        <v>15.2</v>
      </c>
      <c r="H58" s="20">
        <v>15.2</v>
      </c>
      <c r="I58" s="19">
        <f t="shared" si="7"/>
        <v>6418.96</v>
      </c>
      <c r="J58" s="19">
        <v>100</v>
      </c>
      <c r="K58" s="19"/>
      <c r="L58" s="19">
        <f t="shared" si="2"/>
        <v>6518.96</v>
      </c>
      <c r="M58" s="26" t="s">
        <v>194</v>
      </c>
      <c r="N58" s="26" t="s">
        <v>61</v>
      </c>
    </row>
    <row r="59" spans="1:14" ht="17.45" customHeight="1" x14ac:dyDescent="0.25">
      <c r="A59" s="22">
        <f t="shared" si="8"/>
        <v>39</v>
      </c>
      <c r="B59" s="16" t="s">
        <v>290</v>
      </c>
      <c r="C59" s="23" t="s">
        <v>66</v>
      </c>
      <c r="D59" s="24">
        <v>406.27</v>
      </c>
      <c r="E59" s="25">
        <f t="shared" si="0"/>
        <v>467.494889</v>
      </c>
      <c r="F59" s="25">
        <f t="shared" si="1"/>
        <v>467.494889</v>
      </c>
      <c r="G59" s="20">
        <v>15.2</v>
      </c>
      <c r="H59" s="20">
        <v>15.2</v>
      </c>
      <c r="I59" s="19">
        <f t="shared" si="7"/>
        <v>6175.3039999999992</v>
      </c>
      <c r="J59" s="19">
        <v>100</v>
      </c>
      <c r="K59" s="19"/>
      <c r="L59" s="19">
        <f t="shared" si="2"/>
        <v>6275.3039999999992</v>
      </c>
      <c r="M59" s="26" t="s">
        <v>192</v>
      </c>
      <c r="N59" s="26" t="s">
        <v>61</v>
      </c>
    </row>
    <row r="60" spans="1:14" ht="17.45" customHeight="1" x14ac:dyDescent="0.25">
      <c r="A60" s="22">
        <f t="shared" si="8"/>
        <v>40</v>
      </c>
      <c r="B60" s="16" t="s">
        <v>291</v>
      </c>
      <c r="C60" s="23" t="s">
        <v>67</v>
      </c>
      <c r="D60" s="24">
        <v>386.53</v>
      </c>
      <c r="E60" s="25">
        <f t="shared" si="0"/>
        <v>444.78007099999996</v>
      </c>
      <c r="F60" s="25">
        <f t="shared" si="1"/>
        <v>444.78007099999996</v>
      </c>
      <c r="G60" s="20">
        <v>15.2</v>
      </c>
      <c r="H60" s="20">
        <v>15.2</v>
      </c>
      <c r="I60" s="19">
        <f t="shared" si="7"/>
        <v>5875.2559999999994</v>
      </c>
      <c r="J60" s="19">
        <v>100</v>
      </c>
      <c r="K60" s="19"/>
      <c r="L60" s="19">
        <f t="shared" si="2"/>
        <v>5975.2559999999994</v>
      </c>
      <c r="M60" s="26" t="s">
        <v>192</v>
      </c>
      <c r="N60" s="26" t="s">
        <v>61</v>
      </c>
    </row>
    <row r="61" spans="1:14" ht="17.45" customHeight="1" x14ac:dyDescent="0.25">
      <c r="A61" s="22">
        <f t="shared" si="8"/>
        <v>41</v>
      </c>
      <c r="B61" s="16" t="s">
        <v>292</v>
      </c>
      <c r="C61" s="23" t="s">
        <v>68</v>
      </c>
      <c r="D61" s="24">
        <v>288.39999999999998</v>
      </c>
      <c r="E61" s="25">
        <f t="shared" si="0"/>
        <v>331.86187999999999</v>
      </c>
      <c r="F61" s="25">
        <f t="shared" si="1"/>
        <v>331.86187999999999</v>
      </c>
      <c r="G61" s="20">
        <v>15.2</v>
      </c>
      <c r="H61" s="20">
        <v>15.2</v>
      </c>
      <c r="I61" s="19">
        <f t="shared" si="7"/>
        <v>4383.6799999999994</v>
      </c>
      <c r="J61" s="19">
        <v>100</v>
      </c>
      <c r="K61" s="19"/>
      <c r="L61" s="19">
        <f t="shared" si="2"/>
        <v>4483.6799999999994</v>
      </c>
      <c r="M61" s="26" t="s">
        <v>208</v>
      </c>
      <c r="N61" s="26" t="s">
        <v>61</v>
      </c>
    </row>
    <row r="62" spans="1:14" ht="17.45" customHeight="1" x14ac:dyDescent="0.25">
      <c r="A62" s="22">
        <f t="shared" si="8"/>
        <v>42</v>
      </c>
      <c r="B62" s="16" t="s">
        <v>293</v>
      </c>
      <c r="C62" s="23" t="s">
        <v>69</v>
      </c>
      <c r="D62" s="24">
        <v>288.39999999999998</v>
      </c>
      <c r="E62" s="25">
        <f t="shared" si="0"/>
        <v>331.86187999999999</v>
      </c>
      <c r="F62" s="25">
        <f t="shared" si="1"/>
        <v>331.86187999999999</v>
      </c>
      <c r="G62" s="20">
        <v>15.2</v>
      </c>
      <c r="H62" s="20">
        <v>15.2</v>
      </c>
      <c r="I62" s="19">
        <f t="shared" si="7"/>
        <v>4383.6799999999994</v>
      </c>
      <c r="J62" s="19">
        <v>100</v>
      </c>
      <c r="K62" s="19"/>
      <c r="L62" s="19">
        <f t="shared" si="2"/>
        <v>4483.6799999999994</v>
      </c>
      <c r="M62" s="26" t="s">
        <v>208</v>
      </c>
      <c r="N62" s="26" t="s">
        <v>61</v>
      </c>
    </row>
    <row r="63" spans="1:14" ht="17.45" customHeight="1" x14ac:dyDescent="0.25">
      <c r="A63" s="22">
        <f t="shared" si="8"/>
        <v>43</v>
      </c>
      <c r="B63" s="16" t="s">
        <v>294</v>
      </c>
      <c r="C63" s="23" t="s">
        <v>70</v>
      </c>
      <c r="D63" s="24">
        <v>288.39999999999998</v>
      </c>
      <c r="E63" s="25">
        <f t="shared" si="0"/>
        <v>331.86187999999999</v>
      </c>
      <c r="F63" s="25">
        <f t="shared" si="1"/>
        <v>331.86187999999999</v>
      </c>
      <c r="G63" s="20">
        <v>15.2</v>
      </c>
      <c r="H63" s="20">
        <v>15.2</v>
      </c>
      <c r="I63" s="19">
        <f t="shared" si="7"/>
        <v>4383.6799999999994</v>
      </c>
      <c r="J63" s="19">
        <v>100</v>
      </c>
      <c r="K63" s="19"/>
      <c r="L63" s="19">
        <f t="shared" si="2"/>
        <v>4483.6799999999994</v>
      </c>
      <c r="M63" s="26" t="s">
        <v>208</v>
      </c>
      <c r="N63" s="26" t="s">
        <v>61</v>
      </c>
    </row>
    <row r="64" spans="1:14" ht="17.45" customHeight="1" x14ac:dyDescent="0.25">
      <c r="A64" s="22">
        <f t="shared" si="8"/>
        <v>44</v>
      </c>
      <c r="B64" s="16" t="s">
        <v>295</v>
      </c>
      <c r="C64" s="23" t="s">
        <v>71</v>
      </c>
      <c r="D64" s="24">
        <v>288.39999999999998</v>
      </c>
      <c r="E64" s="25">
        <f t="shared" si="0"/>
        <v>331.86187999999999</v>
      </c>
      <c r="F64" s="25">
        <f t="shared" si="1"/>
        <v>331.86187999999999</v>
      </c>
      <c r="G64" s="20">
        <v>15.2</v>
      </c>
      <c r="H64" s="20">
        <v>15.2</v>
      </c>
      <c r="I64" s="19">
        <f t="shared" si="7"/>
        <v>4383.6799999999994</v>
      </c>
      <c r="J64" s="19">
        <v>100</v>
      </c>
      <c r="K64" s="19"/>
      <c r="L64" s="19">
        <f t="shared" si="2"/>
        <v>4483.6799999999994</v>
      </c>
      <c r="M64" s="26" t="s">
        <v>208</v>
      </c>
      <c r="N64" s="26" t="s">
        <v>61</v>
      </c>
    </row>
    <row r="65" spans="1:14" ht="17.45" customHeight="1" x14ac:dyDescent="0.25">
      <c r="A65" s="22">
        <f t="shared" si="8"/>
        <v>45</v>
      </c>
      <c r="B65" s="16" t="s">
        <v>296</v>
      </c>
      <c r="C65" s="23" t="s">
        <v>72</v>
      </c>
      <c r="D65" s="24">
        <v>342.13</v>
      </c>
      <c r="E65" s="25">
        <f t="shared" si="0"/>
        <v>393.68899099999999</v>
      </c>
      <c r="F65" s="25">
        <f t="shared" si="1"/>
        <v>393.68899099999999</v>
      </c>
      <c r="G65" s="20">
        <v>15.2</v>
      </c>
      <c r="H65" s="20">
        <v>15.2</v>
      </c>
      <c r="I65" s="19">
        <f t="shared" si="7"/>
        <v>5200.3759999999993</v>
      </c>
      <c r="J65" s="19">
        <v>100</v>
      </c>
      <c r="K65" s="19"/>
      <c r="L65" s="19">
        <f t="shared" si="2"/>
        <v>5300.3759999999993</v>
      </c>
      <c r="M65" s="26" t="s">
        <v>193</v>
      </c>
      <c r="N65" s="26" t="s">
        <v>61</v>
      </c>
    </row>
    <row r="66" spans="1:14" ht="17.45" customHeight="1" x14ac:dyDescent="0.25">
      <c r="A66" s="22">
        <f t="shared" si="8"/>
        <v>46</v>
      </c>
      <c r="B66" s="16" t="s">
        <v>297</v>
      </c>
      <c r="C66" s="30" t="s">
        <v>73</v>
      </c>
      <c r="D66" s="24">
        <v>342.13</v>
      </c>
      <c r="E66" s="25">
        <f t="shared" si="0"/>
        <v>393.68899099999999</v>
      </c>
      <c r="F66" s="25">
        <f t="shared" si="1"/>
        <v>393.68899099999999</v>
      </c>
      <c r="G66" s="20">
        <v>15.2</v>
      </c>
      <c r="H66" s="20">
        <v>15.2</v>
      </c>
      <c r="I66" s="19">
        <f t="shared" si="7"/>
        <v>5200.3759999999993</v>
      </c>
      <c r="J66" s="19">
        <v>100</v>
      </c>
      <c r="K66" s="19"/>
      <c r="L66" s="19">
        <f t="shared" si="2"/>
        <v>5300.3759999999993</v>
      </c>
      <c r="M66" s="26" t="s">
        <v>209</v>
      </c>
      <c r="N66" s="26" t="s">
        <v>61</v>
      </c>
    </row>
    <row r="67" spans="1:14" ht="17.45" customHeight="1" x14ac:dyDescent="0.25">
      <c r="A67" s="22">
        <f t="shared" si="8"/>
        <v>47</v>
      </c>
      <c r="B67" s="16" t="s">
        <v>298</v>
      </c>
      <c r="C67" s="23" t="s">
        <v>74</v>
      </c>
      <c r="D67" s="24">
        <v>342.13</v>
      </c>
      <c r="E67" s="25">
        <f t="shared" si="0"/>
        <v>393.68899099999999</v>
      </c>
      <c r="F67" s="25">
        <f t="shared" si="1"/>
        <v>393.68899099999999</v>
      </c>
      <c r="G67" s="20">
        <v>15.2</v>
      </c>
      <c r="H67" s="20">
        <v>15.2</v>
      </c>
      <c r="I67" s="19">
        <f t="shared" si="7"/>
        <v>5200.3759999999993</v>
      </c>
      <c r="J67" s="19">
        <v>100</v>
      </c>
      <c r="K67" s="19"/>
      <c r="L67" s="19">
        <f t="shared" si="2"/>
        <v>5300.3759999999993</v>
      </c>
      <c r="M67" s="26" t="s">
        <v>193</v>
      </c>
      <c r="N67" s="26" t="s">
        <v>61</v>
      </c>
    </row>
    <row r="68" spans="1:14" ht="17.45" customHeight="1" x14ac:dyDescent="0.25">
      <c r="A68" s="22">
        <f t="shared" si="8"/>
        <v>48</v>
      </c>
      <c r="B68" s="16" t="s">
        <v>299</v>
      </c>
      <c r="C68" s="23" t="s">
        <v>75</v>
      </c>
      <c r="D68" s="24">
        <v>220</v>
      </c>
      <c r="E68" s="25">
        <f t="shared" si="0"/>
        <v>253.15400000000002</v>
      </c>
      <c r="F68" s="25">
        <f t="shared" si="1"/>
        <v>253.15400000000002</v>
      </c>
      <c r="G68" s="20">
        <v>15.2</v>
      </c>
      <c r="H68" s="20">
        <v>15.2</v>
      </c>
      <c r="I68" s="19">
        <f t="shared" si="7"/>
        <v>3344</v>
      </c>
      <c r="J68" s="19">
        <v>100</v>
      </c>
      <c r="K68" s="19"/>
      <c r="L68" s="19">
        <f t="shared" si="2"/>
        <v>3444</v>
      </c>
      <c r="M68" s="26" t="s">
        <v>219</v>
      </c>
      <c r="N68" s="26" t="s">
        <v>61</v>
      </c>
    </row>
    <row r="69" spans="1:14" ht="17.45" customHeight="1" x14ac:dyDescent="0.25">
      <c r="A69" s="22"/>
      <c r="B69" s="16"/>
      <c r="C69" s="17" t="s">
        <v>76</v>
      </c>
      <c r="D69" s="24"/>
      <c r="E69" s="25"/>
      <c r="F69" s="25"/>
      <c r="G69" s="20"/>
      <c r="H69" s="20"/>
      <c r="I69" s="19"/>
      <c r="J69" s="19"/>
      <c r="K69" s="19"/>
      <c r="L69" s="19"/>
      <c r="M69" s="26"/>
      <c r="N69" s="26"/>
    </row>
    <row r="70" spans="1:14" ht="17.45" customHeight="1" x14ac:dyDescent="0.25">
      <c r="A70" s="22">
        <f>A68+1</f>
        <v>49</v>
      </c>
      <c r="B70" s="16" t="s">
        <v>300</v>
      </c>
      <c r="C70" s="23" t="s">
        <v>77</v>
      </c>
      <c r="D70" s="24">
        <v>288.39999999999998</v>
      </c>
      <c r="E70" s="25">
        <f t="shared" si="0"/>
        <v>331.86187999999999</v>
      </c>
      <c r="F70" s="25">
        <f t="shared" si="1"/>
        <v>331.86187999999999</v>
      </c>
      <c r="G70" s="20">
        <v>15.2</v>
      </c>
      <c r="H70" s="20">
        <v>15.2</v>
      </c>
      <c r="I70" s="19">
        <f t="shared" ref="I70:I77" si="9">D70*H70</f>
        <v>4383.6799999999994</v>
      </c>
      <c r="J70" s="19">
        <v>100</v>
      </c>
      <c r="K70" s="19"/>
      <c r="L70" s="19">
        <f t="shared" si="2"/>
        <v>4483.6799999999994</v>
      </c>
      <c r="M70" s="26" t="s">
        <v>210</v>
      </c>
      <c r="N70" s="26" t="s">
        <v>76</v>
      </c>
    </row>
    <row r="71" spans="1:14" ht="17.45" customHeight="1" x14ac:dyDescent="0.25">
      <c r="A71" s="22">
        <f t="shared" ref="A71:A77" si="10">A70+1</f>
        <v>50</v>
      </c>
      <c r="B71" s="16" t="s">
        <v>301</v>
      </c>
      <c r="C71" s="23" t="s">
        <v>78</v>
      </c>
      <c r="D71" s="24">
        <v>288.39999999999998</v>
      </c>
      <c r="E71" s="25">
        <f t="shared" si="0"/>
        <v>331.86187999999999</v>
      </c>
      <c r="F71" s="25">
        <f t="shared" si="1"/>
        <v>331.86187999999999</v>
      </c>
      <c r="G71" s="20">
        <v>15.2</v>
      </c>
      <c r="H71" s="20">
        <v>15.2</v>
      </c>
      <c r="I71" s="19">
        <f t="shared" si="9"/>
        <v>4383.6799999999994</v>
      </c>
      <c r="J71" s="19">
        <v>100</v>
      </c>
      <c r="K71" s="19"/>
      <c r="L71" s="19">
        <f t="shared" si="2"/>
        <v>4483.6799999999994</v>
      </c>
      <c r="M71" s="26" t="s">
        <v>208</v>
      </c>
      <c r="N71" s="26" t="s">
        <v>76</v>
      </c>
    </row>
    <row r="72" spans="1:14" ht="17.45" customHeight="1" x14ac:dyDescent="0.25">
      <c r="A72" s="22">
        <f t="shared" si="10"/>
        <v>51</v>
      </c>
      <c r="B72" s="22" t="s">
        <v>302</v>
      </c>
      <c r="C72" s="29" t="s">
        <v>79</v>
      </c>
      <c r="D72" s="24">
        <v>288.39999999999998</v>
      </c>
      <c r="E72" s="25">
        <f t="shared" si="0"/>
        <v>331.86187999999999</v>
      </c>
      <c r="F72" s="25">
        <f t="shared" si="1"/>
        <v>331.86187999999999</v>
      </c>
      <c r="G72" s="22">
        <v>15.2</v>
      </c>
      <c r="H72" s="20">
        <v>15.2</v>
      </c>
      <c r="I72" s="19">
        <f t="shared" si="9"/>
        <v>4383.6799999999994</v>
      </c>
      <c r="J72" s="19">
        <v>100</v>
      </c>
      <c r="K72" s="19"/>
      <c r="L72" s="19">
        <f t="shared" si="2"/>
        <v>4483.6799999999994</v>
      </c>
      <c r="M72" s="26" t="s">
        <v>208</v>
      </c>
      <c r="N72" s="26" t="s">
        <v>76</v>
      </c>
    </row>
    <row r="73" spans="1:14" ht="17.45" customHeight="1" x14ac:dyDescent="0.25">
      <c r="A73" s="22">
        <f t="shared" si="10"/>
        <v>52</v>
      </c>
      <c r="B73" s="16" t="s">
        <v>303</v>
      </c>
      <c r="C73" s="23" t="s">
        <v>80</v>
      </c>
      <c r="D73" s="24">
        <v>288.39999999999998</v>
      </c>
      <c r="E73" s="25">
        <f t="shared" si="0"/>
        <v>331.86187999999999</v>
      </c>
      <c r="F73" s="25">
        <f t="shared" si="1"/>
        <v>331.86187999999999</v>
      </c>
      <c r="G73" s="20">
        <v>15.2</v>
      </c>
      <c r="H73" s="20">
        <v>15.2</v>
      </c>
      <c r="I73" s="19">
        <f t="shared" si="9"/>
        <v>4383.6799999999994</v>
      </c>
      <c r="J73" s="19">
        <v>100</v>
      </c>
      <c r="K73" s="19"/>
      <c r="L73" s="19">
        <f t="shared" si="2"/>
        <v>4483.6799999999994</v>
      </c>
      <c r="M73" s="26" t="s">
        <v>208</v>
      </c>
      <c r="N73" s="26" t="s">
        <v>76</v>
      </c>
    </row>
    <row r="74" spans="1:14" ht="17.45" customHeight="1" x14ac:dyDescent="0.25">
      <c r="A74" s="22">
        <f t="shared" si="10"/>
        <v>53</v>
      </c>
      <c r="B74" s="16" t="s">
        <v>304</v>
      </c>
      <c r="C74" s="23" t="s">
        <v>81</v>
      </c>
      <c r="D74" s="24">
        <v>288.39999999999998</v>
      </c>
      <c r="E74" s="25">
        <f t="shared" si="0"/>
        <v>331.86187999999999</v>
      </c>
      <c r="F74" s="25">
        <f t="shared" si="1"/>
        <v>331.86187999999999</v>
      </c>
      <c r="G74" s="20">
        <v>15.2</v>
      </c>
      <c r="H74" s="20">
        <v>15.2</v>
      </c>
      <c r="I74" s="19">
        <f t="shared" si="9"/>
        <v>4383.6799999999994</v>
      </c>
      <c r="J74" s="19">
        <v>100</v>
      </c>
      <c r="K74" s="19"/>
      <c r="L74" s="19">
        <f t="shared" si="2"/>
        <v>4483.6799999999994</v>
      </c>
      <c r="M74" s="26" t="s">
        <v>208</v>
      </c>
      <c r="N74" s="26" t="s">
        <v>76</v>
      </c>
    </row>
    <row r="75" spans="1:14" ht="17.45" customHeight="1" x14ac:dyDescent="0.25">
      <c r="A75" s="22">
        <f>A112+1</f>
        <v>87</v>
      </c>
      <c r="B75" s="16" t="s">
        <v>339</v>
      </c>
      <c r="C75" s="29" t="s">
        <v>119</v>
      </c>
      <c r="D75" s="24">
        <v>262.22000000000003</v>
      </c>
      <c r="E75" s="25">
        <f>D75*1.1507</f>
        <v>301.73655400000007</v>
      </c>
      <c r="F75" s="25">
        <f>E75</f>
        <v>301.73655400000007</v>
      </c>
      <c r="G75" s="20">
        <v>15.2</v>
      </c>
      <c r="H75" s="20">
        <v>15.2</v>
      </c>
      <c r="I75" s="19">
        <f>D75*H75</f>
        <v>3985.7440000000001</v>
      </c>
      <c r="J75" s="19">
        <v>100</v>
      </c>
      <c r="K75" s="19"/>
      <c r="L75" s="19">
        <f>SUM(I75+J75+K75)</f>
        <v>4085.7440000000001</v>
      </c>
      <c r="M75" s="26" t="s">
        <v>208</v>
      </c>
      <c r="N75" s="26" t="s">
        <v>76</v>
      </c>
    </row>
    <row r="76" spans="1:14" ht="17.45" customHeight="1" x14ac:dyDescent="0.25">
      <c r="A76" s="3">
        <f>A74+1</f>
        <v>54</v>
      </c>
      <c r="B76" s="16" t="s">
        <v>305</v>
      </c>
      <c r="C76" s="23" t="s">
        <v>82</v>
      </c>
      <c r="D76" s="24">
        <v>288.39999999999998</v>
      </c>
      <c r="E76" s="25">
        <f t="shared" si="0"/>
        <v>331.86187999999999</v>
      </c>
      <c r="F76" s="25">
        <f t="shared" si="1"/>
        <v>331.86187999999999</v>
      </c>
      <c r="G76" s="20">
        <v>15.2</v>
      </c>
      <c r="H76" s="20">
        <v>15.2</v>
      </c>
      <c r="I76" s="19">
        <f t="shared" si="9"/>
        <v>4383.6799999999994</v>
      </c>
      <c r="J76" s="19">
        <v>100</v>
      </c>
      <c r="K76" s="19"/>
      <c r="L76" s="19">
        <f t="shared" si="2"/>
        <v>4483.6799999999994</v>
      </c>
      <c r="M76" s="26" t="s">
        <v>208</v>
      </c>
      <c r="N76" s="26" t="s">
        <v>76</v>
      </c>
    </row>
    <row r="77" spans="1:14" ht="17.45" customHeight="1" x14ac:dyDescent="0.25">
      <c r="A77" s="22">
        <f t="shared" si="10"/>
        <v>55</v>
      </c>
      <c r="B77" s="16" t="s">
        <v>306</v>
      </c>
      <c r="C77" s="23" t="s">
        <v>83</v>
      </c>
      <c r="D77" s="24">
        <v>392.92</v>
      </c>
      <c r="E77" s="25">
        <f t="shared" si="0"/>
        <v>452.13304400000004</v>
      </c>
      <c r="F77" s="25">
        <f t="shared" si="1"/>
        <v>452.13304400000004</v>
      </c>
      <c r="G77" s="20">
        <v>15.2</v>
      </c>
      <c r="H77" s="20">
        <v>15.2</v>
      </c>
      <c r="I77" s="19">
        <f t="shared" si="9"/>
        <v>5972.384</v>
      </c>
      <c r="J77" s="19">
        <v>100</v>
      </c>
      <c r="K77" s="19"/>
      <c r="L77" s="19">
        <f t="shared" ref="L77:L139" si="11">SUM(I77+J77+K77)</f>
        <v>6072.384</v>
      </c>
      <c r="M77" s="26" t="s">
        <v>211</v>
      </c>
      <c r="N77" s="26" t="s">
        <v>76</v>
      </c>
    </row>
    <row r="78" spans="1:14" ht="17.45" customHeight="1" x14ac:dyDescent="0.25">
      <c r="A78" s="22"/>
      <c r="B78" s="22"/>
      <c r="C78" s="34" t="s">
        <v>84</v>
      </c>
      <c r="D78" s="24"/>
      <c r="E78" s="25"/>
      <c r="F78" s="25"/>
      <c r="G78" s="35"/>
      <c r="H78" s="20"/>
      <c r="I78" s="36"/>
      <c r="J78" s="36"/>
      <c r="K78" s="36"/>
      <c r="L78" s="19"/>
      <c r="M78" s="26"/>
      <c r="N78" s="26"/>
    </row>
    <row r="79" spans="1:14" ht="17.45" customHeight="1" x14ac:dyDescent="0.25">
      <c r="A79" s="22">
        <f>A77+1</f>
        <v>56</v>
      </c>
      <c r="B79" s="22" t="s">
        <v>307</v>
      </c>
      <c r="C79" s="25" t="s">
        <v>183</v>
      </c>
      <c r="D79" s="24">
        <v>464.17</v>
      </c>
      <c r="E79" s="25">
        <f t="shared" ref="E79:E135" si="12">D79*1.1507</f>
        <v>534.12041900000008</v>
      </c>
      <c r="F79" s="25">
        <f t="shared" ref="F79:F135" si="13">E79</f>
        <v>534.12041900000008</v>
      </c>
      <c r="G79" s="37">
        <v>15.2</v>
      </c>
      <c r="H79" s="20">
        <v>15.2</v>
      </c>
      <c r="I79" s="19">
        <f>D79*H79</f>
        <v>7055.384</v>
      </c>
      <c r="J79" s="19">
        <v>100</v>
      </c>
      <c r="K79" s="19"/>
      <c r="L79" s="19">
        <f t="shared" si="11"/>
        <v>7155.384</v>
      </c>
      <c r="M79" s="26" t="s">
        <v>194</v>
      </c>
      <c r="N79" s="26" t="s">
        <v>84</v>
      </c>
    </row>
    <row r="80" spans="1:14" ht="17.45" customHeight="1" x14ac:dyDescent="0.25">
      <c r="A80" s="22">
        <f>A79+1</f>
        <v>57</v>
      </c>
      <c r="B80" s="22" t="s">
        <v>308</v>
      </c>
      <c r="C80" s="25" t="s">
        <v>85</v>
      </c>
      <c r="D80" s="24">
        <v>327.66000000000003</v>
      </c>
      <c r="E80" s="25">
        <f t="shared" si="12"/>
        <v>377.03836200000006</v>
      </c>
      <c r="F80" s="25">
        <f t="shared" si="13"/>
        <v>377.03836200000006</v>
      </c>
      <c r="G80" s="37">
        <v>15.2</v>
      </c>
      <c r="H80" s="20">
        <v>15.2</v>
      </c>
      <c r="I80" s="19">
        <f>D80*H80</f>
        <v>4980.4319999999998</v>
      </c>
      <c r="J80" s="19">
        <v>100</v>
      </c>
      <c r="K80" s="19"/>
      <c r="L80" s="19">
        <f t="shared" si="11"/>
        <v>5080.4319999999998</v>
      </c>
      <c r="M80" s="26" t="s">
        <v>192</v>
      </c>
      <c r="N80" s="26" t="s">
        <v>84</v>
      </c>
    </row>
    <row r="81" spans="1:14" ht="17.45" customHeight="1" x14ac:dyDescent="0.25">
      <c r="A81" s="22">
        <f>A80+1</f>
        <v>58</v>
      </c>
      <c r="B81" s="16" t="s">
        <v>309</v>
      </c>
      <c r="C81" s="25" t="s">
        <v>86</v>
      </c>
      <c r="D81" s="24">
        <v>360.43</v>
      </c>
      <c r="E81" s="25">
        <f t="shared" si="12"/>
        <v>414.746801</v>
      </c>
      <c r="F81" s="25">
        <f t="shared" si="13"/>
        <v>414.746801</v>
      </c>
      <c r="G81" s="20">
        <v>15.2</v>
      </c>
      <c r="H81" s="20">
        <v>15.2</v>
      </c>
      <c r="I81" s="19">
        <f>D81*H81</f>
        <v>5478.5360000000001</v>
      </c>
      <c r="J81" s="19">
        <v>100</v>
      </c>
      <c r="K81" s="19"/>
      <c r="L81" s="19">
        <f t="shared" si="11"/>
        <v>5578.5360000000001</v>
      </c>
      <c r="M81" s="26" t="s">
        <v>192</v>
      </c>
      <c r="N81" s="26" t="s">
        <v>84</v>
      </c>
    </row>
    <row r="82" spans="1:14" ht="17.45" customHeight="1" x14ac:dyDescent="0.25">
      <c r="A82" s="22">
        <f>A81+1</f>
        <v>59</v>
      </c>
      <c r="B82" s="16" t="s">
        <v>310</v>
      </c>
      <c r="C82" s="25" t="s">
        <v>184</v>
      </c>
      <c r="D82" s="24">
        <v>360.43</v>
      </c>
      <c r="E82" s="25">
        <f t="shared" si="12"/>
        <v>414.746801</v>
      </c>
      <c r="F82" s="25">
        <f t="shared" si="13"/>
        <v>414.746801</v>
      </c>
      <c r="G82" s="20">
        <v>15.2</v>
      </c>
      <c r="H82" s="20">
        <v>15.2</v>
      </c>
      <c r="I82" s="19">
        <f>D82*H82</f>
        <v>5478.5360000000001</v>
      </c>
      <c r="J82" s="19">
        <v>100</v>
      </c>
      <c r="K82" s="19"/>
      <c r="L82" s="19">
        <f t="shared" si="11"/>
        <v>5578.5360000000001</v>
      </c>
      <c r="M82" s="26" t="s">
        <v>192</v>
      </c>
      <c r="N82" s="26" t="s">
        <v>84</v>
      </c>
    </row>
    <row r="83" spans="1:14" ht="17.45" customHeight="1" x14ac:dyDescent="0.25">
      <c r="A83" s="22"/>
      <c r="B83" s="22"/>
      <c r="C83" s="34" t="s">
        <v>88</v>
      </c>
      <c r="D83" s="24"/>
      <c r="E83" s="25"/>
      <c r="F83" s="25"/>
      <c r="G83" s="37"/>
      <c r="H83" s="20"/>
      <c r="I83" s="19"/>
      <c r="J83" s="19"/>
      <c r="K83" s="19"/>
      <c r="L83" s="19"/>
      <c r="M83" s="26"/>
      <c r="N83" s="46"/>
    </row>
    <row r="84" spans="1:14" ht="17.45" customHeight="1" x14ac:dyDescent="0.25">
      <c r="A84" s="22"/>
      <c r="B84" s="16"/>
      <c r="C84" s="17" t="s">
        <v>90</v>
      </c>
      <c r="D84" s="24"/>
      <c r="E84" s="25"/>
      <c r="F84" s="25"/>
      <c r="G84" s="20"/>
      <c r="H84" s="20"/>
      <c r="I84" s="19"/>
      <c r="J84" s="19"/>
      <c r="K84" s="19"/>
      <c r="L84" s="19"/>
      <c r="M84" s="26"/>
      <c r="N84" s="46"/>
    </row>
    <row r="85" spans="1:14" ht="17.45" customHeight="1" x14ac:dyDescent="0.25">
      <c r="A85" s="3">
        <f>A82+1</f>
        <v>60</v>
      </c>
      <c r="B85" s="16" t="s">
        <v>312</v>
      </c>
      <c r="C85" s="23" t="s">
        <v>92</v>
      </c>
      <c r="D85" s="24">
        <v>288.39999999999998</v>
      </c>
      <c r="E85" s="25">
        <f t="shared" si="12"/>
        <v>331.86187999999999</v>
      </c>
      <c r="F85" s="25">
        <f t="shared" si="13"/>
        <v>331.86187999999999</v>
      </c>
      <c r="G85" s="20">
        <v>15.2</v>
      </c>
      <c r="H85" s="20">
        <v>15.2</v>
      </c>
      <c r="I85" s="19">
        <f t="shared" ref="I85:I89" si="14">D85*H85</f>
        <v>4383.6799999999994</v>
      </c>
      <c r="J85" s="19">
        <v>100</v>
      </c>
      <c r="K85" s="19"/>
      <c r="L85" s="19">
        <f t="shared" si="11"/>
        <v>4483.6799999999994</v>
      </c>
      <c r="M85" s="26" t="s">
        <v>210</v>
      </c>
      <c r="N85" s="26" t="s">
        <v>90</v>
      </c>
    </row>
    <row r="86" spans="1:14" ht="17.45" customHeight="1" x14ac:dyDescent="0.25">
      <c r="A86" s="3">
        <f>A85+1</f>
        <v>61</v>
      </c>
      <c r="B86" s="16" t="s">
        <v>313</v>
      </c>
      <c r="C86" s="30" t="s">
        <v>93</v>
      </c>
      <c r="D86" s="24">
        <v>341.46</v>
      </c>
      <c r="E86" s="25">
        <f t="shared" si="12"/>
        <v>392.91802200000001</v>
      </c>
      <c r="F86" s="25">
        <f t="shared" si="13"/>
        <v>392.91802200000001</v>
      </c>
      <c r="G86" s="20">
        <v>15.2</v>
      </c>
      <c r="H86" s="20">
        <v>15.2</v>
      </c>
      <c r="I86" s="19">
        <f t="shared" si="14"/>
        <v>5190.1919999999991</v>
      </c>
      <c r="J86" s="19">
        <v>100</v>
      </c>
      <c r="K86" s="19"/>
      <c r="L86" s="19">
        <f t="shared" si="11"/>
        <v>5290.1919999999991</v>
      </c>
      <c r="M86" s="26" t="s">
        <v>193</v>
      </c>
      <c r="N86" s="26" t="s">
        <v>90</v>
      </c>
    </row>
    <row r="87" spans="1:14" ht="17.45" customHeight="1" x14ac:dyDescent="0.25">
      <c r="A87" s="3">
        <f>A86+1</f>
        <v>62</v>
      </c>
      <c r="B87" s="16" t="s">
        <v>314</v>
      </c>
      <c r="C87" s="30" t="s">
        <v>94</v>
      </c>
      <c r="D87" s="24">
        <v>338.69</v>
      </c>
      <c r="E87" s="25">
        <f t="shared" si="12"/>
        <v>389.73058300000002</v>
      </c>
      <c r="F87" s="25">
        <f t="shared" si="13"/>
        <v>389.73058300000002</v>
      </c>
      <c r="G87" s="20">
        <v>15.2</v>
      </c>
      <c r="H87" s="20">
        <v>15.2</v>
      </c>
      <c r="I87" s="19">
        <f t="shared" si="14"/>
        <v>5148.0879999999997</v>
      </c>
      <c r="J87" s="19">
        <v>100</v>
      </c>
      <c r="K87" s="19"/>
      <c r="L87" s="19">
        <f t="shared" si="11"/>
        <v>5248.0879999999997</v>
      </c>
      <c r="M87" s="26" t="s">
        <v>192</v>
      </c>
      <c r="N87" s="26" t="s">
        <v>90</v>
      </c>
    </row>
    <row r="88" spans="1:14" ht="17.45" customHeight="1" x14ac:dyDescent="0.25">
      <c r="A88" s="3">
        <f>A87+1</f>
        <v>63</v>
      </c>
      <c r="B88" s="16" t="s">
        <v>315</v>
      </c>
      <c r="C88" s="23" t="s">
        <v>95</v>
      </c>
      <c r="D88" s="24">
        <v>422.3</v>
      </c>
      <c r="E88" s="25">
        <f t="shared" si="12"/>
        <v>485.94061000000005</v>
      </c>
      <c r="F88" s="25">
        <f t="shared" si="13"/>
        <v>485.94061000000005</v>
      </c>
      <c r="G88" s="20">
        <v>15.2</v>
      </c>
      <c r="H88" s="20">
        <v>15.2</v>
      </c>
      <c r="I88" s="19">
        <f t="shared" si="14"/>
        <v>6418.96</v>
      </c>
      <c r="J88" s="19">
        <v>100</v>
      </c>
      <c r="K88" s="19"/>
      <c r="L88" s="19">
        <f t="shared" si="11"/>
        <v>6518.96</v>
      </c>
      <c r="M88" s="26" t="s">
        <v>193</v>
      </c>
      <c r="N88" s="26" t="s">
        <v>90</v>
      </c>
    </row>
    <row r="89" spans="1:14" ht="17.45" customHeight="1" x14ac:dyDescent="0.25">
      <c r="A89" s="3">
        <f>A88+1</f>
        <v>64</v>
      </c>
      <c r="B89" s="16">
        <v>2.1988502869999999E-2</v>
      </c>
      <c r="C89" s="23" t="s">
        <v>96</v>
      </c>
      <c r="D89" s="24">
        <v>288.39999999999998</v>
      </c>
      <c r="E89" s="25">
        <f t="shared" si="12"/>
        <v>331.86187999999999</v>
      </c>
      <c r="F89" s="25">
        <f t="shared" si="13"/>
        <v>331.86187999999999</v>
      </c>
      <c r="G89" s="20">
        <v>15.2</v>
      </c>
      <c r="H89" s="20">
        <v>15.2</v>
      </c>
      <c r="I89" s="19">
        <f t="shared" si="14"/>
        <v>4383.6799999999994</v>
      </c>
      <c r="J89" s="19">
        <v>100</v>
      </c>
      <c r="K89" s="19"/>
      <c r="L89" s="19">
        <f t="shared" si="11"/>
        <v>4483.6799999999994</v>
      </c>
      <c r="M89" s="26" t="s">
        <v>210</v>
      </c>
      <c r="N89" s="26" t="s">
        <v>90</v>
      </c>
    </row>
    <row r="90" spans="1:14" ht="17.45" customHeight="1" x14ac:dyDescent="0.25">
      <c r="A90" s="22"/>
      <c r="B90" s="16"/>
      <c r="C90" s="17" t="s">
        <v>97</v>
      </c>
      <c r="D90" s="24"/>
      <c r="E90" s="25"/>
      <c r="F90" s="25"/>
      <c r="G90" s="20"/>
      <c r="H90" s="20"/>
      <c r="I90" s="19"/>
      <c r="J90" s="19"/>
      <c r="K90" s="19"/>
      <c r="L90" s="19"/>
      <c r="M90" s="26"/>
      <c r="N90" s="26"/>
    </row>
    <row r="91" spans="1:14" ht="17.45" customHeight="1" x14ac:dyDescent="0.25">
      <c r="A91" s="22">
        <f>A89+1</f>
        <v>65</v>
      </c>
      <c r="B91" s="16" t="s">
        <v>316</v>
      </c>
      <c r="C91" s="29" t="s">
        <v>98</v>
      </c>
      <c r="D91" s="24">
        <v>422.3</v>
      </c>
      <c r="E91" s="25">
        <f t="shared" si="12"/>
        <v>485.94061000000005</v>
      </c>
      <c r="F91" s="25">
        <f t="shared" si="13"/>
        <v>485.94061000000005</v>
      </c>
      <c r="G91" s="20">
        <v>15.2</v>
      </c>
      <c r="H91" s="20">
        <v>15.2</v>
      </c>
      <c r="I91" s="19">
        <f t="shared" ref="I91:I112" si="15">D91*H91</f>
        <v>6418.96</v>
      </c>
      <c r="J91" s="19">
        <v>100</v>
      </c>
      <c r="K91" s="19"/>
      <c r="L91" s="19">
        <f t="shared" si="11"/>
        <v>6518.96</v>
      </c>
      <c r="M91" s="26" t="s">
        <v>195</v>
      </c>
      <c r="N91" s="26" t="s">
        <v>97</v>
      </c>
    </row>
    <row r="92" spans="1:14" ht="17.45" customHeight="1" x14ac:dyDescent="0.25">
      <c r="A92" s="22">
        <f>A91+1</f>
        <v>66</v>
      </c>
      <c r="B92" s="16" t="s">
        <v>317</v>
      </c>
      <c r="C92" s="23" t="s">
        <v>99</v>
      </c>
      <c r="D92" s="24">
        <v>288.27</v>
      </c>
      <c r="E92" s="25">
        <f t="shared" si="12"/>
        <v>331.712289</v>
      </c>
      <c r="F92" s="25">
        <f t="shared" si="13"/>
        <v>331.712289</v>
      </c>
      <c r="G92" s="20">
        <v>15.2</v>
      </c>
      <c r="H92" s="20">
        <v>15.2</v>
      </c>
      <c r="I92" s="19">
        <f t="shared" si="15"/>
        <v>4381.7039999999997</v>
      </c>
      <c r="J92" s="19">
        <v>100</v>
      </c>
      <c r="K92" s="19"/>
      <c r="L92" s="19">
        <f t="shared" si="11"/>
        <v>4481.7039999999997</v>
      </c>
      <c r="M92" s="26" t="s">
        <v>213</v>
      </c>
      <c r="N92" s="26" t="s">
        <v>97</v>
      </c>
    </row>
    <row r="93" spans="1:14" ht="17.45" customHeight="1" x14ac:dyDescent="0.25">
      <c r="A93" s="22">
        <f>A92+1</f>
        <v>67</v>
      </c>
      <c r="B93" s="16" t="s">
        <v>318</v>
      </c>
      <c r="C93" s="23" t="s">
        <v>100</v>
      </c>
      <c r="D93" s="24">
        <v>288.27</v>
      </c>
      <c r="E93" s="25">
        <f t="shared" si="12"/>
        <v>331.712289</v>
      </c>
      <c r="F93" s="25">
        <f t="shared" si="13"/>
        <v>331.712289</v>
      </c>
      <c r="G93" s="20">
        <v>15.2</v>
      </c>
      <c r="H93" s="20">
        <v>15.2</v>
      </c>
      <c r="I93" s="19">
        <f t="shared" si="15"/>
        <v>4381.7039999999997</v>
      </c>
      <c r="J93" s="19">
        <v>100</v>
      </c>
      <c r="K93" s="19"/>
      <c r="L93" s="19">
        <f t="shared" si="11"/>
        <v>4481.7039999999997</v>
      </c>
      <c r="M93" s="26" t="s">
        <v>213</v>
      </c>
      <c r="N93" s="26" t="s">
        <v>97</v>
      </c>
    </row>
    <row r="94" spans="1:14" ht="17.45" customHeight="1" x14ac:dyDescent="0.25">
      <c r="A94" s="22">
        <f t="shared" ref="A94:A146" si="16">A93+1</f>
        <v>68</v>
      </c>
      <c r="B94" s="16" t="s">
        <v>319</v>
      </c>
      <c r="C94" s="23" t="s">
        <v>101</v>
      </c>
      <c r="D94" s="24">
        <v>288.27</v>
      </c>
      <c r="E94" s="25">
        <f t="shared" si="12"/>
        <v>331.712289</v>
      </c>
      <c r="F94" s="25">
        <f t="shared" si="13"/>
        <v>331.712289</v>
      </c>
      <c r="G94" s="20">
        <v>15.2</v>
      </c>
      <c r="H94" s="20">
        <v>15.2</v>
      </c>
      <c r="I94" s="19">
        <f t="shared" si="15"/>
        <v>4381.7039999999997</v>
      </c>
      <c r="J94" s="19">
        <v>100</v>
      </c>
      <c r="K94" s="19"/>
      <c r="L94" s="19">
        <f t="shared" si="11"/>
        <v>4481.7039999999997</v>
      </c>
      <c r="M94" s="26" t="s">
        <v>213</v>
      </c>
      <c r="N94" s="26" t="s">
        <v>97</v>
      </c>
    </row>
    <row r="95" spans="1:14" ht="17.45" customHeight="1" x14ac:dyDescent="0.25">
      <c r="A95" s="22">
        <f t="shared" si="16"/>
        <v>69</v>
      </c>
      <c r="B95" s="16" t="s">
        <v>320</v>
      </c>
      <c r="C95" s="23" t="s">
        <v>102</v>
      </c>
      <c r="D95" s="24">
        <v>288.27</v>
      </c>
      <c r="E95" s="25">
        <f t="shared" si="12"/>
        <v>331.712289</v>
      </c>
      <c r="F95" s="25">
        <f t="shared" si="13"/>
        <v>331.712289</v>
      </c>
      <c r="G95" s="20">
        <v>15.2</v>
      </c>
      <c r="H95" s="20">
        <v>15.2</v>
      </c>
      <c r="I95" s="19">
        <f t="shared" si="15"/>
        <v>4381.7039999999997</v>
      </c>
      <c r="J95" s="19">
        <v>100</v>
      </c>
      <c r="K95" s="19"/>
      <c r="L95" s="19">
        <f t="shared" si="11"/>
        <v>4481.7039999999997</v>
      </c>
      <c r="M95" s="26" t="s">
        <v>213</v>
      </c>
      <c r="N95" s="26" t="s">
        <v>97</v>
      </c>
    </row>
    <row r="96" spans="1:14" ht="17.45" customHeight="1" x14ac:dyDescent="0.25">
      <c r="A96" s="22">
        <f t="shared" si="16"/>
        <v>70</v>
      </c>
      <c r="B96" s="16" t="s">
        <v>321</v>
      </c>
      <c r="C96" s="23" t="s">
        <v>103</v>
      </c>
      <c r="D96" s="24">
        <v>288.27</v>
      </c>
      <c r="E96" s="25">
        <f t="shared" si="12"/>
        <v>331.712289</v>
      </c>
      <c r="F96" s="25">
        <f t="shared" si="13"/>
        <v>331.712289</v>
      </c>
      <c r="G96" s="20">
        <v>15.2</v>
      </c>
      <c r="H96" s="20">
        <v>15.2</v>
      </c>
      <c r="I96" s="19">
        <f t="shared" si="15"/>
        <v>4381.7039999999997</v>
      </c>
      <c r="J96" s="19">
        <v>100</v>
      </c>
      <c r="K96" s="19"/>
      <c r="L96" s="19">
        <f t="shared" si="11"/>
        <v>4481.7039999999997</v>
      </c>
      <c r="M96" s="26" t="s">
        <v>213</v>
      </c>
      <c r="N96" s="26" t="s">
        <v>97</v>
      </c>
    </row>
    <row r="97" spans="1:14" ht="17.45" customHeight="1" x14ac:dyDescent="0.25">
      <c r="A97" s="22">
        <f t="shared" si="16"/>
        <v>71</v>
      </c>
      <c r="B97" s="16" t="s">
        <v>322</v>
      </c>
      <c r="C97" s="23" t="s">
        <v>104</v>
      </c>
      <c r="D97" s="24">
        <v>288.27</v>
      </c>
      <c r="E97" s="25">
        <f t="shared" si="12"/>
        <v>331.712289</v>
      </c>
      <c r="F97" s="25">
        <f t="shared" si="13"/>
        <v>331.712289</v>
      </c>
      <c r="G97" s="20">
        <v>15.2</v>
      </c>
      <c r="H97" s="20">
        <v>15.2</v>
      </c>
      <c r="I97" s="19">
        <f t="shared" si="15"/>
        <v>4381.7039999999997</v>
      </c>
      <c r="J97" s="19">
        <v>100</v>
      </c>
      <c r="K97" s="19"/>
      <c r="L97" s="19">
        <f t="shared" si="11"/>
        <v>4481.7039999999997</v>
      </c>
      <c r="M97" s="26" t="s">
        <v>213</v>
      </c>
      <c r="N97" s="26" t="s">
        <v>97</v>
      </c>
    </row>
    <row r="98" spans="1:14" ht="17.45" customHeight="1" x14ac:dyDescent="0.25">
      <c r="A98" s="22">
        <f t="shared" si="16"/>
        <v>72</v>
      </c>
      <c r="B98" s="16" t="s">
        <v>323</v>
      </c>
      <c r="C98" s="23" t="s">
        <v>105</v>
      </c>
      <c r="D98" s="24">
        <v>288.27</v>
      </c>
      <c r="E98" s="25">
        <f t="shared" si="12"/>
        <v>331.712289</v>
      </c>
      <c r="F98" s="25">
        <f t="shared" si="13"/>
        <v>331.712289</v>
      </c>
      <c r="G98" s="20">
        <v>15.2</v>
      </c>
      <c r="H98" s="20">
        <v>15.2</v>
      </c>
      <c r="I98" s="19">
        <f t="shared" si="15"/>
        <v>4381.7039999999997</v>
      </c>
      <c r="J98" s="19">
        <v>100</v>
      </c>
      <c r="K98" s="19"/>
      <c r="L98" s="19">
        <f t="shared" si="11"/>
        <v>4481.7039999999997</v>
      </c>
      <c r="M98" s="26" t="s">
        <v>213</v>
      </c>
      <c r="N98" s="26" t="s">
        <v>97</v>
      </c>
    </row>
    <row r="99" spans="1:14" ht="17.45" customHeight="1" x14ac:dyDescent="0.25">
      <c r="A99" s="22">
        <f t="shared" si="16"/>
        <v>73</v>
      </c>
      <c r="B99" s="16" t="s">
        <v>324</v>
      </c>
      <c r="C99" s="23" t="s">
        <v>106</v>
      </c>
      <c r="D99" s="24">
        <v>288.27</v>
      </c>
      <c r="E99" s="25">
        <f t="shared" si="12"/>
        <v>331.712289</v>
      </c>
      <c r="F99" s="25">
        <f t="shared" si="13"/>
        <v>331.712289</v>
      </c>
      <c r="G99" s="20">
        <v>15.2</v>
      </c>
      <c r="H99" s="20">
        <v>15.2</v>
      </c>
      <c r="I99" s="19">
        <f t="shared" si="15"/>
        <v>4381.7039999999997</v>
      </c>
      <c r="J99" s="19">
        <v>100</v>
      </c>
      <c r="K99" s="19"/>
      <c r="L99" s="19">
        <f t="shared" si="11"/>
        <v>4481.7039999999997</v>
      </c>
      <c r="M99" s="26" t="s">
        <v>213</v>
      </c>
      <c r="N99" s="26" t="s">
        <v>97</v>
      </c>
    </row>
    <row r="100" spans="1:14" ht="17.45" customHeight="1" x14ac:dyDescent="0.25">
      <c r="A100" s="22">
        <f t="shared" si="16"/>
        <v>74</v>
      </c>
      <c r="B100" s="16" t="s">
        <v>325</v>
      </c>
      <c r="C100" s="23" t="s">
        <v>107</v>
      </c>
      <c r="D100" s="24">
        <v>288.27</v>
      </c>
      <c r="E100" s="25">
        <f t="shared" si="12"/>
        <v>331.712289</v>
      </c>
      <c r="F100" s="25">
        <f t="shared" si="13"/>
        <v>331.712289</v>
      </c>
      <c r="G100" s="20">
        <v>15.2</v>
      </c>
      <c r="H100" s="20">
        <v>15.2</v>
      </c>
      <c r="I100" s="19">
        <f t="shared" si="15"/>
        <v>4381.7039999999997</v>
      </c>
      <c r="J100" s="19">
        <v>100</v>
      </c>
      <c r="K100" s="19"/>
      <c r="L100" s="19">
        <f t="shared" si="11"/>
        <v>4481.7039999999997</v>
      </c>
      <c r="M100" s="26" t="s">
        <v>213</v>
      </c>
      <c r="N100" s="26" t="s">
        <v>97</v>
      </c>
    </row>
    <row r="101" spans="1:14" ht="17.45" customHeight="1" x14ac:dyDescent="0.25">
      <c r="A101" s="22">
        <f t="shared" si="16"/>
        <v>75</v>
      </c>
      <c r="B101" s="16" t="s">
        <v>326</v>
      </c>
      <c r="C101" s="23" t="s">
        <v>108</v>
      </c>
      <c r="D101" s="24">
        <v>260.58999999999997</v>
      </c>
      <c r="E101" s="25">
        <f t="shared" si="12"/>
        <v>299.86091299999998</v>
      </c>
      <c r="F101" s="25">
        <f t="shared" si="13"/>
        <v>299.86091299999998</v>
      </c>
      <c r="G101" s="20">
        <v>15.2</v>
      </c>
      <c r="H101" s="20">
        <v>15.2</v>
      </c>
      <c r="I101" s="19">
        <f t="shared" si="15"/>
        <v>3960.9679999999994</v>
      </c>
      <c r="J101" s="19">
        <v>100</v>
      </c>
      <c r="K101" s="19"/>
      <c r="L101" s="19">
        <f t="shared" si="11"/>
        <v>4060.9679999999994</v>
      </c>
      <c r="M101" s="26" t="s">
        <v>206</v>
      </c>
      <c r="N101" s="26" t="s">
        <v>97</v>
      </c>
    </row>
    <row r="102" spans="1:14" ht="17.45" customHeight="1" x14ac:dyDescent="0.25">
      <c r="A102" s="22">
        <f t="shared" si="16"/>
        <v>76</v>
      </c>
      <c r="B102" s="16" t="s">
        <v>327</v>
      </c>
      <c r="C102" s="23" t="s">
        <v>109</v>
      </c>
      <c r="D102" s="24">
        <v>146.77000000000001</v>
      </c>
      <c r="E102" s="25">
        <f t="shared" si="12"/>
        <v>168.88823900000003</v>
      </c>
      <c r="F102" s="25">
        <f t="shared" si="13"/>
        <v>168.88823900000003</v>
      </c>
      <c r="G102" s="20">
        <v>15.2</v>
      </c>
      <c r="H102" s="20">
        <v>15.2</v>
      </c>
      <c r="I102" s="19">
        <f t="shared" si="15"/>
        <v>2230.904</v>
      </c>
      <c r="J102" s="19">
        <v>100</v>
      </c>
      <c r="K102" s="19">
        <v>51.06</v>
      </c>
      <c r="L102" s="19">
        <f t="shared" si="11"/>
        <v>2381.9639999999999</v>
      </c>
      <c r="M102" s="26" t="s">
        <v>206</v>
      </c>
      <c r="N102" s="26" t="s">
        <v>97</v>
      </c>
    </row>
    <row r="103" spans="1:14" ht="17.45" customHeight="1" x14ac:dyDescent="0.25">
      <c r="A103" s="22">
        <f t="shared" si="16"/>
        <v>77</v>
      </c>
      <c r="B103" s="16" t="s">
        <v>328</v>
      </c>
      <c r="C103" s="23" t="s">
        <v>110</v>
      </c>
      <c r="D103" s="24">
        <v>260.58999999999997</v>
      </c>
      <c r="E103" s="25">
        <f t="shared" si="12"/>
        <v>299.86091299999998</v>
      </c>
      <c r="F103" s="25">
        <f t="shared" si="13"/>
        <v>299.86091299999998</v>
      </c>
      <c r="G103" s="20">
        <v>15.2</v>
      </c>
      <c r="H103" s="20">
        <v>15.2</v>
      </c>
      <c r="I103" s="19">
        <f t="shared" si="15"/>
        <v>3960.9679999999994</v>
      </c>
      <c r="J103" s="19">
        <v>100</v>
      </c>
      <c r="K103" s="19"/>
      <c r="L103" s="19">
        <f t="shared" si="11"/>
        <v>4060.9679999999994</v>
      </c>
      <c r="M103" s="26" t="s">
        <v>206</v>
      </c>
      <c r="N103" s="26" t="s">
        <v>97</v>
      </c>
    </row>
    <row r="104" spans="1:14" ht="17.45" customHeight="1" x14ac:dyDescent="0.25">
      <c r="A104" s="22">
        <f t="shared" si="16"/>
        <v>78</v>
      </c>
      <c r="B104" s="16" t="s">
        <v>329</v>
      </c>
      <c r="C104" s="23" t="s">
        <v>111</v>
      </c>
      <c r="D104" s="24">
        <v>260.58999999999997</v>
      </c>
      <c r="E104" s="25">
        <f t="shared" si="12"/>
        <v>299.86091299999998</v>
      </c>
      <c r="F104" s="25">
        <f t="shared" si="13"/>
        <v>299.86091299999998</v>
      </c>
      <c r="G104" s="20">
        <v>15.2</v>
      </c>
      <c r="H104" s="20">
        <v>15.2</v>
      </c>
      <c r="I104" s="19">
        <f t="shared" si="15"/>
        <v>3960.9679999999994</v>
      </c>
      <c r="J104" s="19">
        <v>100</v>
      </c>
      <c r="K104" s="19"/>
      <c r="L104" s="19">
        <f t="shared" si="11"/>
        <v>4060.9679999999994</v>
      </c>
      <c r="M104" s="26" t="s">
        <v>206</v>
      </c>
      <c r="N104" s="26" t="s">
        <v>97</v>
      </c>
    </row>
    <row r="105" spans="1:14" ht="17.45" customHeight="1" x14ac:dyDescent="0.25">
      <c r="A105" s="22">
        <f t="shared" si="16"/>
        <v>79</v>
      </c>
      <c r="B105" s="16" t="s">
        <v>330</v>
      </c>
      <c r="C105" s="23" t="s">
        <v>112</v>
      </c>
      <c r="D105" s="24">
        <v>260.58999999999997</v>
      </c>
      <c r="E105" s="25">
        <f t="shared" si="12"/>
        <v>299.86091299999998</v>
      </c>
      <c r="F105" s="25">
        <f t="shared" si="13"/>
        <v>299.86091299999998</v>
      </c>
      <c r="G105" s="20">
        <v>15.2</v>
      </c>
      <c r="H105" s="20">
        <v>15.2</v>
      </c>
      <c r="I105" s="19">
        <f t="shared" si="15"/>
        <v>3960.9679999999994</v>
      </c>
      <c r="J105" s="19">
        <v>100</v>
      </c>
      <c r="K105" s="19"/>
      <c r="L105" s="19">
        <f t="shared" si="11"/>
        <v>4060.9679999999994</v>
      </c>
      <c r="M105" s="26" t="s">
        <v>206</v>
      </c>
      <c r="N105" s="26" t="s">
        <v>97</v>
      </c>
    </row>
    <row r="106" spans="1:14" ht="17.45" customHeight="1" x14ac:dyDescent="0.25">
      <c r="A106" s="22">
        <f t="shared" si="16"/>
        <v>80</v>
      </c>
      <c r="B106" s="16" t="s">
        <v>331</v>
      </c>
      <c r="C106" s="23" t="s">
        <v>113</v>
      </c>
      <c r="D106" s="24">
        <v>260.58999999999997</v>
      </c>
      <c r="E106" s="25">
        <f t="shared" si="12"/>
        <v>299.86091299999998</v>
      </c>
      <c r="F106" s="25">
        <f t="shared" si="13"/>
        <v>299.86091299999998</v>
      </c>
      <c r="G106" s="20">
        <v>15.2</v>
      </c>
      <c r="H106" s="20">
        <v>15.2</v>
      </c>
      <c r="I106" s="19">
        <f t="shared" si="15"/>
        <v>3960.9679999999994</v>
      </c>
      <c r="J106" s="19">
        <v>100</v>
      </c>
      <c r="K106" s="19"/>
      <c r="L106" s="19">
        <f t="shared" si="11"/>
        <v>4060.9679999999994</v>
      </c>
      <c r="M106" s="26" t="s">
        <v>205</v>
      </c>
      <c r="N106" s="26" t="s">
        <v>97</v>
      </c>
    </row>
    <row r="107" spans="1:14" ht="17.45" customHeight="1" x14ac:dyDescent="0.25">
      <c r="A107" s="22">
        <f t="shared" si="16"/>
        <v>81</v>
      </c>
      <c r="B107" s="16" t="s">
        <v>332</v>
      </c>
      <c r="C107" s="23" t="s">
        <v>114</v>
      </c>
      <c r="D107" s="24">
        <v>260.58999999999997</v>
      </c>
      <c r="E107" s="25">
        <f t="shared" si="12"/>
        <v>299.86091299999998</v>
      </c>
      <c r="F107" s="25">
        <f t="shared" si="13"/>
        <v>299.86091299999998</v>
      </c>
      <c r="G107" s="20">
        <v>15.2</v>
      </c>
      <c r="H107" s="20">
        <v>15.2</v>
      </c>
      <c r="I107" s="19">
        <f t="shared" si="15"/>
        <v>3960.9679999999994</v>
      </c>
      <c r="J107" s="19">
        <v>100</v>
      </c>
      <c r="K107" s="19"/>
      <c r="L107" s="19">
        <f t="shared" si="11"/>
        <v>4060.9679999999994</v>
      </c>
      <c r="M107" s="26" t="s">
        <v>206</v>
      </c>
      <c r="N107" s="26" t="s">
        <v>97</v>
      </c>
    </row>
    <row r="108" spans="1:14" ht="17.45" customHeight="1" x14ac:dyDescent="0.25">
      <c r="A108" s="22">
        <f t="shared" si="16"/>
        <v>82</v>
      </c>
      <c r="B108" s="16" t="s">
        <v>333</v>
      </c>
      <c r="C108" s="23" t="s">
        <v>115</v>
      </c>
      <c r="D108" s="24">
        <v>260.58999999999997</v>
      </c>
      <c r="E108" s="25">
        <f t="shared" si="12"/>
        <v>299.86091299999998</v>
      </c>
      <c r="F108" s="25">
        <f t="shared" si="13"/>
        <v>299.86091299999998</v>
      </c>
      <c r="G108" s="20">
        <v>15.2</v>
      </c>
      <c r="H108" s="20">
        <v>15.2</v>
      </c>
      <c r="I108" s="19">
        <f t="shared" si="15"/>
        <v>3960.9679999999994</v>
      </c>
      <c r="J108" s="19">
        <v>100</v>
      </c>
      <c r="K108" s="19"/>
      <c r="L108" s="19">
        <f t="shared" si="11"/>
        <v>4060.9679999999994</v>
      </c>
      <c r="M108" s="26" t="s">
        <v>206</v>
      </c>
      <c r="N108" s="26" t="s">
        <v>97</v>
      </c>
    </row>
    <row r="109" spans="1:14" ht="17.45" customHeight="1" x14ac:dyDescent="0.25">
      <c r="A109" s="22">
        <f>A108+1</f>
        <v>83</v>
      </c>
      <c r="B109" s="16" t="s">
        <v>334</v>
      </c>
      <c r="C109" s="23" t="s">
        <v>335</v>
      </c>
      <c r="D109" s="24">
        <v>300</v>
      </c>
      <c r="E109" s="25">
        <f t="shared" si="12"/>
        <v>345.21000000000004</v>
      </c>
      <c r="F109" s="25">
        <f t="shared" si="13"/>
        <v>345.21000000000004</v>
      </c>
      <c r="G109" s="20">
        <v>15.2</v>
      </c>
      <c r="H109" s="20">
        <v>15.2</v>
      </c>
      <c r="I109" s="19">
        <f t="shared" si="15"/>
        <v>4560</v>
      </c>
      <c r="J109" s="19">
        <v>100</v>
      </c>
      <c r="K109" s="19"/>
      <c r="L109" s="19">
        <f t="shared" si="11"/>
        <v>4660</v>
      </c>
      <c r="M109" s="26" t="s">
        <v>206</v>
      </c>
      <c r="N109" s="26" t="s">
        <v>97</v>
      </c>
    </row>
    <row r="110" spans="1:14" ht="17.45" customHeight="1" x14ac:dyDescent="0.25">
      <c r="A110" s="22">
        <f>A109+1</f>
        <v>84</v>
      </c>
      <c r="B110" s="16" t="s">
        <v>336</v>
      </c>
      <c r="C110" s="29" t="s">
        <v>116</v>
      </c>
      <c r="D110" s="24">
        <v>362.77</v>
      </c>
      <c r="E110" s="25">
        <f t="shared" si="12"/>
        <v>417.43943899999999</v>
      </c>
      <c r="F110" s="25">
        <f t="shared" si="13"/>
        <v>417.43943899999999</v>
      </c>
      <c r="G110" s="20">
        <v>15.2</v>
      </c>
      <c r="H110" s="20">
        <v>15.2</v>
      </c>
      <c r="I110" s="19">
        <f t="shared" si="15"/>
        <v>5514.1039999999994</v>
      </c>
      <c r="J110" s="19">
        <v>100</v>
      </c>
      <c r="K110" s="19"/>
      <c r="L110" s="19">
        <f t="shared" si="11"/>
        <v>5614.1039999999994</v>
      </c>
      <c r="M110" s="26" t="s">
        <v>205</v>
      </c>
      <c r="N110" s="26" t="s">
        <v>97</v>
      </c>
    </row>
    <row r="111" spans="1:14" ht="17.45" customHeight="1" x14ac:dyDescent="0.25">
      <c r="A111" s="22">
        <f t="shared" si="16"/>
        <v>85</v>
      </c>
      <c r="B111" s="16" t="s">
        <v>337</v>
      </c>
      <c r="C111" s="23" t="s">
        <v>117</v>
      </c>
      <c r="D111" s="24">
        <v>262.22000000000003</v>
      </c>
      <c r="E111" s="25">
        <f t="shared" si="12"/>
        <v>301.73655400000007</v>
      </c>
      <c r="F111" s="25">
        <f t="shared" si="13"/>
        <v>301.73655400000007</v>
      </c>
      <c r="G111" s="20">
        <v>15.2</v>
      </c>
      <c r="H111" s="20">
        <v>15.2</v>
      </c>
      <c r="I111" s="19">
        <f t="shared" si="15"/>
        <v>3985.7440000000001</v>
      </c>
      <c r="J111" s="19">
        <v>100</v>
      </c>
      <c r="K111" s="19"/>
      <c r="L111" s="19">
        <f t="shared" si="11"/>
        <v>4085.7440000000001</v>
      </c>
      <c r="M111" s="26" t="s">
        <v>214</v>
      </c>
      <c r="N111" s="26" t="s">
        <v>97</v>
      </c>
    </row>
    <row r="112" spans="1:14" ht="17.45" customHeight="1" x14ac:dyDescent="0.25">
      <c r="A112" s="22">
        <f>A111+1</f>
        <v>86</v>
      </c>
      <c r="B112" s="16" t="s">
        <v>338</v>
      </c>
      <c r="C112" s="23" t="s">
        <v>118</v>
      </c>
      <c r="D112" s="24">
        <v>262.22000000000003</v>
      </c>
      <c r="E112" s="25">
        <f t="shared" si="12"/>
        <v>301.73655400000007</v>
      </c>
      <c r="F112" s="25">
        <f t="shared" si="13"/>
        <v>301.73655400000007</v>
      </c>
      <c r="G112" s="20">
        <v>15.2</v>
      </c>
      <c r="H112" s="20">
        <v>15.2</v>
      </c>
      <c r="I112" s="19">
        <f t="shared" si="15"/>
        <v>3985.7440000000001</v>
      </c>
      <c r="J112" s="19">
        <v>100</v>
      </c>
      <c r="K112" s="19"/>
      <c r="L112" s="19">
        <f t="shared" si="11"/>
        <v>4085.7440000000001</v>
      </c>
      <c r="M112" s="26" t="s">
        <v>214</v>
      </c>
      <c r="N112" s="26" t="s">
        <v>97</v>
      </c>
    </row>
    <row r="113" spans="1:14" ht="17.45" customHeight="1" x14ac:dyDescent="0.25">
      <c r="A113" s="22"/>
      <c r="B113" s="56"/>
      <c r="C113" s="17" t="s">
        <v>120</v>
      </c>
      <c r="D113" s="24"/>
      <c r="E113" s="25"/>
      <c r="F113" s="25"/>
      <c r="G113" s="20"/>
      <c r="H113" s="20"/>
      <c r="I113" s="19"/>
      <c r="J113" s="19"/>
      <c r="K113" s="19"/>
      <c r="L113" s="19"/>
      <c r="M113" s="26"/>
      <c r="N113" s="26"/>
    </row>
    <row r="114" spans="1:14" ht="17.45" customHeight="1" x14ac:dyDescent="0.3">
      <c r="A114" s="3">
        <f>A75+1</f>
        <v>88</v>
      </c>
      <c r="B114" s="27" t="s">
        <v>340</v>
      </c>
      <c r="C114" s="28" t="s">
        <v>121</v>
      </c>
      <c r="D114" s="24">
        <v>422.3</v>
      </c>
      <c r="E114" s="25">
        <f t="shared" si="12"/>
        <v>485.94061000000005</v>
      </c>
      <c r="F114" s="25">
        <f t="shared" si="13"/>
        <v>485.94061000000005</v>
      </c>
      <c r="G114" s="20">
        <v>15.2</v>
      </c>
      <c r="H114" s="20">
        <v>15.2</v>
      </c>
      <c r="I114" s="19">
        <f t="shared" ref="I114:I135" si="17">D114*H114</f>
        <v>6418.96</v>
      </c>
      <c r="J114" s="19">
        <v>100</v>
      </c>
      <c r="K114" s="19"/>
      <c r="L114" s="19">
        <f t="shared" si="11"/>
        <v>6518.96</v>
      </c>
      <c r="M114" s="26" t="s">
        <v>194</v>
      </c>
      <c r="N114" s="26" t="s">
        <v>215</v>
      </c>
    </row>
    <row r="115" spans="1:14" ht="17.45" customHeight="1" x14ac:dyDescent="0.25">
      <c r="A115" s="22">
        <f>A114+1</f>
        <v>89</v>
      </c>
      <c r="B115" s="16" t="s">
        <v>341</v>
      </c>
      <c r="C115" s="23" t="s">
        <v>122</v>
      </c>
      <c r="D115" s="24">
        <v>428.55</v>
      </c>
      <c r="E115" s="25">
        <f t="shared" si="12"/>
        <v>493.13248500000003</v>
      </c>
      <c r="F115" s="25">
        <f t="shared" si="13"/>
        <v>493.13248500000003</v>
      </c>
      <c r="G115" s="20">
        <v>15.2</v>
      </c>
      <c r="H115" s="20">
        <v>15.2</v>
      </c>
      <c r="I115" s="19">
        <f t="shared" si="17"/>
        <v>6513.96</v>
      </c>
      <c r="J115" s="19">
        <v>100</v>
      </c>
      <c r="K115" s="19"/>
      <c r="L115" s="19">
        <f t="shared" si="11"/>
        <v>6613.96</v>
      </c>
      <c r="M115" s="26" t="s">
        <v>201</v>
      </c>
      <c r="N115" s="26" t="s">
        <v>215</v>
      </c>
    </row>
    <row r="116" spans="1:14" ht="17.45" customHeight="1" x14ac:dyDescent="0.25">
      <c r="A116" s="22">
        <f t="shared" si="16"/>
        <v>90</v>
      </c>
      <c r="B116" s="16" t="s">
        <v>342</v>
      </c>
      <c r="C116" s="23" t="s">
        <v>123</v>
      </c>
      <c r="D116" s="24">
        <v>309</v>
      </c>
      <c r="E116" s="25">
        <f t="shared" si="12"/>
        <v>355.56630000000001</v>
      </c>
      <c r="F116" s="25">
        <f t="shared" si="13"/>
        <v>355.56630000000001</v>
      </c>
      <c r="G116" s="20">
        <v>15.2</v>
      </c>
      <c r="H116" s="20">
        <v>15.2</v>
      </c>
      <c r="I116" s="19">
        <f t="shared" si="17"/>
        <v>4696.8</v>
      </c>
      <c r="J116" s="19">
        <v>100</v>
      </c>
      <c r="K116" s="19"/>
      <c r="L116" s="19">
        <f t="shared" si="11"/>
        <v>4796.8</v>
      </c>
      <c r="M116" s="26" t="s">
        <v>207</v>
      </c>
      <c r="N116" s="26" t="s">
        <v>215</v>
      </c>
    </row>
    <row r="117" spans="1:14" ht="17.45" customHeight="1" x14ac:dyDescent="0.25">
      <c r="A117" s="22">
        <f t="shared" si="16"/>
        <v>91</v>
      </c>
      <c r="B117" s="16" t="s">
        <v>343</v>
      </c>
      <c r="C117" s="23" t="s">
        <v>124</v>
      </c>
      <c r="D117" s="24">
        <v>340.19</v>
      </c>
      <c r="E117" s="25">
        <f t="shared" si="12"/>
        <v>391.45663300000001</v>
      </c>
      <c r="F117" s="25">
        <f t="shared" si="13"/>
        <v>391.45663300000001</v>
      </c>
      <c r="G117" s="20">
        <v>15.2</v>
      </c>
      <c r="H117" s="20">
        <v>15.2</v>
      </c>
      <c r="I117" s="19">
        <f t="shared" si="17"/>
        <v>5170.8879999999999</v>
      </c>
      <c r="J117" s="19">
        <v>100</v>
      </c>
      <c r="K117" s="19"/>
      <c r="L117" s="19">
        <f t="shared" si="11"/>
        <v>5270.8879999999999</v>
      </c>
      <c r="M117" s="26" t="s">
        <v>211</v>
      </c>
      <c r="N117" s="26" t="s">
        <v>215</v>
      </c>
    </row>
    <row r="118" spans="1:14" ht="17.45" customHeight="1" x14ac:dyDescent="0.25">
      <c r="A118" s="22">
        <f t="shared" si="16"/>
        <v>92</v>
      </c>
      <c r="B118" s="16" t="s">
        <v>344</v>
      </c>
      <c r="C118" s="23" t="s">
        <v>125</v>
      </c>
      <c r="D118" s="24">
        <v>309</v>
      </c>
      <c r="E118" s="25">
        <f t="shared" si="12"/>
        <v>355.56630000000001</v>
      </c>
      <c r="F118" s="25">
        <f t="shared" si="13"/>
        <v>355.56630000000001</v>
      </c>
      <c r="G118" s="20">
        <v>15.2</v>
      </c>
      <c r="H118" s="20">
        <v>15.2</v>
      </c>
      <c r="I118" s="19">
        <f t="shared" si="17"/>
        <v>4696.8</v>
      </c>
      <c r="J118" s="19">
        <v>100</v>
      </c>
      <c r="K118" s="19"/>
      <c r="L118" s="19">
        <f t="shared" si="11"/>
        <v>4796.8</v>
      </c>
      <c r="M118" s="26" t="s">
        <v>216</v>
      </c>
      <c r="N118" s="26" t="s">
        <v>215</v>
      </c>
    </row>
    <row r="119" spans="1:14" ht="17.45" customHeight="1" x14ac:dyDescent="0.25">
      <c r="A119" s="22">
        <f t="shared" si="16"/>
        <v>93</v>
      </c>
      <c r="B119" s="16" t="s">
        <v>345</v>
      </c>
      <c r="C119" s="23" t="s">
        <v>126</v>
      </c>
      <c r="D119" s="24">
        <v>309</v>
      </c>
      <c r="E119" s="25">
        <f t="shared" si="12"/>
        <v>355.56630000000001</v>
      </c>
      <c r="F119" s="25">
        <f t="shared" si="13"/>
        <v>355.56630000000001</v>
      </c>
      <c r="G119" s="20">
        <v>15.2</v>
      </c>
      <c r="H119" s="20">
        <v>15.2</v>
      </c>
      <c r="I119" s="19">
        <f t="shared" si="17"/>
        <v>4696.8</v>
      </c>
      <c r="J119" s="19">
        <v>100</v>
      </c>
      <c r="K119" s="19"/>
      <c r="L119" s="19">
        <f t="shared" si="11"/>
        <v>4796.8</v>
      </c>
      <c r="M119" s="26" t="s">
        <v>216</v>
      </c>
      <c r="N119" s="26" t="s">
        <v>215</v>
      </c>
    </row>
    <row r="120" spans="1:14" ht="17.45" customHeight="1" x14ac:dyDescent="0.25">
      <c r="A120" s="22">
        <f t="shared" si="16"/>
        <v>94</v>
      </c>
      <c r="B120" s="16" t="s">
        <v>346</v>
      </c>
      <c r="C120" s="23" t="s">
        <v>127</v>
      </c>
      <c r="D120" s="24">
        <v>309</v>
      </c>
      <c r="E120" s="25">
        <f t="shared" si="12"/>
        <v>355.56630000000001</v>
      </c>
      <c r="F120" s="25">
        <f t="shared" si="13"/>
        <v>355.56630000000001</v>
      </c>
      <c r="G120" s="20">
        <v>15.2</v>
      </c>
      <c r="H120" s="20">
        <v>15.2</v>
      </c>
      <c r="I120" s="19">
        <f t="shared" si="17"/>
        <v>4696.8</v>
      </c>
      <c r="J120" s="19">
        <v>100</v>
      </c>
      <c r="K120" s="19"/>
      <c r="L120" s="19">
        <f t="shared" si="11"/>
        <v>4796.8</v>
      </c>
      <c r="M120" s="26" t="s">
        <v>216</v>
      </c>
      <c r="N120" s="26" t="s">
        <v>215</v>
      </c>
    </row>
    <row r="121" spans="1:14" ht="17.45" customHeight="1" x14ac:dyDescent="0.25">
      <c r="A121" s="22">
        <f t="shared" si="16"/>
        <v>95</v>
      </c>
      <c r="B121" s="16" t="s">
        <v>347</v>
      </c>
      <c r="C121" s="23" t="s">
        <v>128</v>
      </c>
      <c r="D121" s="24">
        <v>309</v>
      </c>
      <c r="E121" s="25">
        <f t="shared" si="12"/>
        <v>355.56630000000001</v>
      </c>
      <c r="F121" s="25">
        <f t="shared" si="13"/>
        <v>355.56630000000001</v>
      </c>
      <c r="G121" s="20">
        <v>15.2</v>
      </c>
      <c r="H121" s="20">
        <v>15.2</v>
      </c>
      <c r="I121" s="19">
        <f t="shared" si="17"/>
        <v>4696.8</v>
      </c>
      <c r="J121" s="19">
        <v>100</v>
      </c>
      <c r="K121" s="19"/>
      <c r="L121" s="19">
        <f t="shared" si="11"/>
        <v>4796.8</v>
      </c>
      <c r="M121" s="26" t="s">
        <v>216</v>
      </c>
      <c r="N121" s="26" t="s">
        <v>215</v>
      </c>
    </row>
    <row r="122" spans="1:14" ht="17.45" customHeight="1" x14ac:dyDescent="0.25">
      <c r="A122" s="22">
        <f t="shared" si="16"/>
        <v>96</v>
      </c>
      <c r="B122" s="16" t="s">
        <v>348</v>
      </c>
      <c r="C122" s="23" t="s">
        <v>129</v>
      </c>
      <c r="D122" s="24">
        <v>309</v>
      </c>
      <c r="E122" s="25">
        <f t="shared" si="12"/>
        <v>355.56630000000001</v>
      </c>
      <c r="F122" s="25">
        <f t="shared" si="13"/>
        <v>355.56630000000001</v>
      </c>
      <c r="G122" s="22">
        <v>15.2</v>
      </c>
      <c r="H122" s="20">
        <v>15.2</v>
      </c>
      <c r="I122" s="19">
        <f t="shared" si="17"/>
        <v>4696.8</v>
      </c>
      <c r="J122" s="19">
        <v>100</v>
      </c>
      <c r="K122" s="19"/>
      <c r="L122" s="19">
        <f t="shared" si="11"/>
        <v>4796.8</v>
      </c>
      <c r="M122" s="26" t="s">
        <v>216</v>
      </c>
      <c r="N122" s="26" t="s">
        <v>215</v>
      </c>
    </row>
    <row r="123" spans="1:14" ht="17.45" customHeight="1" x14ac:dyDescent="0.25">
      <c r="A123" s="22">
        <f t="shared" si="16"/>
        <v>97</v>
      </c>
      <c r="B123" s="16" t="s">
        <v>349</v>
      </c>
      <c r="C123" s="23" t="s">
        <v>130</v>
      </c>
      <c r="D123" s="24">
        <v>309</v>
      </c>
      <c r="E123" s="25">
        <f t="shared" si="12"/>
        <v>355.56630000000001</v>
      </c>
      <c r="F123" s="25">
        <f t="shared" si="13"/>
        <v>355.56630000000001</v>
      </c>
      <c r="G123" s="20">
        <v>15.2</v>
      </c>
      <c r="H123" s="20">
        <v>15.2</v>
      </c>
      <c r="I123" s="19">
        <f t="shared" si="17"/>
        <v>4696.8</v>
      </c>
      <c r="J123" s="19">
        <v>100</v>
      </c>
      <c r="K123" s="19"/>
      <c r="L123" s="19">
        <f t="shared" si="11"/>
        <v>4796.8</v>
      </c>
      <c r="M123" s="26" t="s">
        <v>216</v>
      </c>
      <c r="N123" s="26" t="s">
        <v>215</v>
      </c>
    </row>
    <row r="124" spans="1:14" ht="17.45" customHeight="1" x14ac:dyDescent="0.25">
      <c r="A124" s="22">
        <f t="shared" si="16"/>
        <v>98</v>
      </c>
      <c r="B124" s="16" t="s">
        <v>350</v>
      </c>
      <c r="C124" s="23" t="s">
        <v>131</v>
      </c>
      <c r="D124" s="24">
        <v>288.39999999999998</v>
      </c>
      <c r="E124" s="25">
        <f t="shared" si="12"/>
        <v>331.86187999999999</v>
      </c>
      <c r="F124" s="25">
        <f t="shared" si="13"/>
        <v>331.86187999999999</v>
      </c>
      <c r="G124" s="20">
        <v>15.2</v>
      </c>
      <c r="H124" s="20">
        <v>15.2</v>
      </c>
      <c r="I124" s="19">
        <f t="shared" si="17"/>
        <v>4383.6799999999994</v>
      </c>
      <c r="J124" s="19">
        <v>100</v>
      </c>
      <c r="K124" s="19"/>
      <c r="L124" s="19">
        <f t="shared" si="11"/>
        <v>4483.6799999999994</v>
      </c>
      <c r="M124" s="26" t="s">
        <v>217</v>
      </c>
      <c r="N124" s="26" t="s">
        <v>215</v>
      </c>
    </row>
    <row r="125" spans="1:14" ht="17.45" customHeight="1" x14ac:dyDescent="0.25">
      <c r="A125" s="22">
        <f t="shared" si="16"/>
        <v>99</v>
      </c>
      <c r="B125" s="16" t="s">
        <v>351</v>
      </c>
      <c r="C125" s="23" t="s">
        <v>132</v>
      </c>
      <c r="D125" s="24">
        <v>288.39999999999998</v>
      </c>
      <c r="E125" s="25">
        <f t="shared" si="12"/>
        <v>331.86187999999999</v>
      </c>
      <c r="F125" s="25">
        <f t="shared" si="13"/>
        <v>331.86187999999999</v>
      </c>
      <c r="G125" s="20">
        <v>15.2</v>
      </c>
      <c r="H125" s="20">
        <v>15.2</v>
      </c>
      <c r="I125" s="19">
        <f t="shared" si="17"/>
        <v>4383.6799999999994</v>
      </c>
      <c r="J125" s="19">
        <v>100</v>
      </c>
      <c r="K125" s="19"/>
      <c r="L125" s="19">
        <f t="shared" si="11"/>
        <v>4483.6799999999994</v>
      </c>
      <c r="M125" s="26" t="s">
        <v>217</v>
      </c>
      <c r="N125" s="26" t="s">
        <v>215</v>
      </c>
    </row>
    <row r="126" spans="1:14" ht="17.45" customHeight="1" x14ac:dyDescent="0.25">
      <c r="A126" s="22">
        <f t="shared" si="16"/>
        <v>100</v>
      </c>
      <c r="B126" s="16" t="s">
        <v>352</v>
      </c>
      <c r="C126" s="23" t="s">
        <v>133</v>
      </c>
      <c r="D126" s="24">
        <v>288.39999999999998</v>
      </c>
      <c r="E126" s="25">
        <f t="shared" si="12"/>
        <v>331.86187999999999</v>
      </c>
      <c r="F126" s="25">
        <f t="shared" si="13"/>
        <v>331.86187999999999</v>
      </c>
      <c r="G126" s="20">
        <v>15.2</v>
      </c>
      <c r="H126" s="20">
        <v>15.2</v>
      </c>
      <c r="I126" s="19">
        <f t="shared" si="17"/>
        <v>4383.6799999999994</v>
      </c>
      <c r="J126" s="19">
        <v>100</v>
      </c>
      <c r="K126" s="19"/>
      <c r="L126" s="19">
        <f t="shared" si="11"/>
        <v>4483.6799999999994</v>
      </c>
      <c r="M126" s="26" t="s">
        <v>217</v>
      </c>
      <c r="N126" s="26" t="s">
        <v>215</v>
      </c>
    </row>
    <row r="127" spans="1:14" ht="17.45" customHeight="1" x14ac:dyDescent="0.25">
      <c r="A127" s="22">
        <f t="shared" si="16"/>
        <v>101</v>
      </c>
      <c r="B127" s="16" t="s">
        <v>353</v>
      </c>
      <c r="C127" s="23" t="s">
        <v>134</v>
      </c>
      <c r="D127" s="24">
        <v>288.39999999999998</v>
      </c>
      <c r="E127" s="25">
        <f t="shared" si="12"/>
        <v>331.86187999999999</v>
      </c>
      <c r="F127" s="25">
        <f t="shared" si="13"/>
        <v>331.86187999999999</v>
      </c>
      <c r="G127" s="20">
        <v>15.2</v>
      </c>
      <c r="H127" s="20">
        <v>15.2</v>
      </c>
      <c r="I127" s="19">
        <f t="shared" si="17"/>
        <v>4383.6799999999994</v>
      </c>
      <c r="J127" s="19">
        <v>100</v>
      </c>
      <c r="K127" s="19"/>
      <c r="L127" s="19">
        <f t="shared" si="11"/>
        <v>4483.6799999999994</v>
      </c>
      <c r="M127" s="26" t="s">
        <v>217</v>
      </c>
      <c r="N127" s="26" t="s">
        <v>215</v>
      </c>
    </row>
    <row r="128" spans="1:14" ht="17.45" customHeight="1" x14ac:dyDescent="0.25">
      <c r="A128" s="22">
        <f t="shared" si="16"/>
        <v>102</v>
      </c>
      <c r="B128" s="16" t="s">
        <v>354</v>
      </c>
      <c r="C128" s="23" t="s">
        <v>135</v>
      </c>
      <c r="D128" s="24">
        <v>288.39999999999998</v>
      </c>
      <c r="E128" s="25">
        <f t="shared" si="12"/>
        <v>331.86187999999999</v>
      </c>
      <c r="F128" s="25">
        <f t="shared" si="13"/>
        <v>331.86187999999999</v>
      </c>
      <c r="G128" s="20">
        <v>15.2</v>
      </c>
      <c r="H128" s="20">
        <v>15.2</v>
      </c>
      <c r="I128" s="19">
        <f t="shared" si="17"/>
        <v>4383.6799999999994</v>
      </c>
      <c r="J128" s="19">
        <v>100</v>
      </c>
      <c r="K128" s="19"/>
      <c r="L128" s="19">
        <f t="shared" si="11"/>
        <v>4483.6799999999994</v>
      </c>
      <c r="M128" s="26" t="s">
        <v>217</v>
      </c>
      <c r="N128" s="26" t="s">
        <v>215</v>
      </c>
    </row>
    <row r="129" spans="1:14" ht="17.45" customHeight="1" x14ac:dyDescent="0.25">
      <c r="A129" s="22">
        <f t="shared" si="16"/>
        <v>103</v>
      </c>
      <c r="B129" s="16" t="s">
        <v>355</v>
      </c>
      <c r="C129" s="23" t="s">
        <v>136</v>
      </c>
      <c r="D129" s="24">
        <v>288.39999999999998</v>
      </c>
      <c r="E129" s="25">
        <f t="shared" si="12"/>
        <v>331.86187999999999</v>
      </c>
      <c r="F129" s="25">
        <f t="shared" si="13"/>
        <v>331.86187999999999</v>
      </c>
      <c r="G129" s="22">
        <v>15.2</v>
      </c>
      <c r="H129" s="20">
        <v>15.2</v>
      </c>
      <c r="I129" s="19">
        <f t="shared" si="17"/>
        <v>4383.6799999999994</v>
      </c>
      <c r="J129" s="19">
        <v>100</v>
      </c>
      <c r="K129" s="19"/>
      <c r="L129" s="19">
        <f t="shared" si="11"/>
        <v>4483.6799999999994</v>
      </c>
      <c r="M129" s="26" t="s">
        <v>217</v>
      </c>
      <c r="N129" s="26" t="s">
        <v>215</v>
      </c>
    </row>
    <row r="130" spans="1:14" ht="17.45" customHeight="1" x14ac:dyDescent="0.25">
      <c r="A130" s="22">
        <f t="shared" si="16"/>
        <v>104</v>
      </c>
      <c r="B130" s="16" t="s">
        <v>356</v>
      </c>
      <c r="C130" s="23" t="s">
        <v>137</v>
      </c>
      <c r="D130" s="24">
        <v>263.44</v>
      </c>
      <c r="E130" s="25">
        <f t="shared" si="12"/>
        <v>303.14040800000004</v>
      </c>
      <c r="F130" s="25">
        <f t="shared" si="13"/>
        <v>303.14040800000004</v>
      </c>
      <c r="G130" s="20">
        <v>15.2</v>
      </c>
      <c r="H130" s="20">
        <v>15.2</v>
      </c>
      <c r="I130" s="19">
        <f t="shared" si="17"/>
        <v>4004.2879999999996</v>
      </c>
      <c r="J130" s="19">
        <v>100</v>
      </c>
      <c r="K130" s="19"/>
      <c r="L130" s="19">
        <f t="shared" si="11"/>
        <v>4104.2879999999996</v>
      </c>
      <c r="M130" s="26" t="s">
        <v>206</v>
      </c>
      <c r="N130" s="26" t="s">
        <v>215</v>
      </c>
    </row>
    <row r="131" spans="1:14" ht="17.45" customHeight="1" x14ac:dyDescent="0.25">
      <c r="A131" s="22">
        <f t="shared" si="16"/>
        <v>105</v>
      </c>
      <c r="B131" s="16" t="s">
        <v>357</v>
      </c>
      <c r="C131" s="23" t="s">
        <v>138</v>
      </c>
      <c r="D131" s="24">
        <v>288.39999999999998</v>
      </c>
      <c r="E131" s="25">
        <f t="shared" si="12"/>
        <v>331.86187999999999</v>
      </c>
      <c r="F131" s="25">
        <f t="shared" si="13"/>
        <v>331.86187999999999</v>
      </c>
      <c r="G131" s="20">
        <v>15.2</v>
      </c>
      <c r="H131" s="20">
        <v>15.2</v>
      </c>
      <c r="I131" s="19">
        <f t="shared" si="17"/>
        <v>4383.6799999999994</v>
      </c>
      <c r="J131" s="19">
        <v>100</v>
      </c>
      <c r="K131" s="19"/>
      <c r="L131" s="19">
        <f t="shared" si="11"/>
        <v>4483.6799999999994</v>
      </c>
      <c r="M131" s="26" t="s">
        <v>218</v>
      </c>
      <c r="N131" s="26" t="s">
        <v>215</v>
      </c>
    </row>
    <row r="132" spans="1:14" ht="17.45" customHeight="1" x14ac:dyDescent="0.25">
      <c r="A132" s="22">
        <f t="shared" si="16"/>
        <v>106</v>
      </c>
      <c r="B132" s="16" t="s">
        <v>358</v>
      </c>
      <c r="C132" s="23" t="s">
        <v>139</v>
      </c>
      <c r="D132" s="24">
        <v>288.39999999999998</v>
      </c>
      <c r="E132" s="25">
        <f t="shared" si="12"/>
        <v>331.86187999999999</v>
      </c>
      <c r="F132" s="25">
        <f t="shared" si="13"/>
        <v>331.86187999999999</v>
      </c>
      <c r="G132" s="20">
        <v>15.2</v>
      </c>
      <c r="H132" s="20">
        <v>15.2</v>
      </c>
      <c r="I132" s="19">
        <f t="shared" si="17"/>
        <v>4383.6799999999994</v>
      </c>
      <c r="J132" s="19">
        <v>100</v>
      </c>
      <c r="K132" s="19"/>
      <c r="L132" s="19">
        <f t="shared" si="11"/>
        <v>4483.6799999999994</v>
      </c>
      <c r="M132" s="26" t="s">
        <v>208</v>
      </c>
      <c r="N132" s="26" t="s">
        <v>215</v>
      </c>
    </row>
    <row r="133" spans="1:14" ht="17.45" customHeight="1" x14ac:dyDescent="0.25">
      <c r="A133" s="22">
        <f t="shared" si="16"/>
        <v>107</v>
      </c>
      <c r="B133" s="22" t="s">
        <v>359</v>
      </c>
      <c r="C133" s="29" t="s">
        <v>140</v>
      </c>
      <c r="D133" s="24">
        <v>288.39999999999998</v>
      </c>
      <c r="E133" s="25">
        <f t="shared" si="12"/>
        <v>331.86187999999999</v>
      </c>
      <c r="F133" s="25">
        <f t="shared" si="13"/>
        <v>331.86187999999999</v>
      </c>
      <c r="G133" s="20">
        <v>15.2</v>
      </c>
      <c r="H133" s="20">
        <v>15.2</v>
      </c>
      <c r="I133" s="19">
        <f t="shared" si="17"/>
        <v>4383.6799999999994</v>
      </c>
      <c r="J133" s="19">
        <v>100</v>
      </c>
      <c r="K133" s="19"/>
      <c r="L133" s="19">
        <f t="shared" si="11"/>
        <v>4483.6799999999994</v>
      </c>
      <c r="M133" s="26" t="s">
        <v>208</v>
      </c>
      <c r="N133" s="26" t="s">
        <v>215</v>
      </c>
    </row>
    <row r="134" spans="1:14" ht="17.45" customHeight="1" x14ac:dyDescent="0.25">
      <c r="A134" s="22">
        <f t="shared" si="16"/>
        <v>108</v>
      </c>
      <c r="B134" s="16" t="s">
        <v>360</v>
      </c>
      <c r="C134" s="23" t="s">
        <v>141</v>
      </c>
      <c r="D134" s="24">
        <v>288.39999999999998</v>
      </c>
      <c r="E134" s="25">
        <f t="shared" si="12"/>
        <v>331.86187999999999</v>
      </c>
      <c r="F134" s="25">
        <f t="shared" si="13"/>
        <v>331.86187999999999</v>
      </c>
      <c r="G134" s="20">
        <v>15.2</v>
      </c>
      <c r="H134" s="20">
        <v>15.2</v>
      </c>
      <c r="I134" s="19">
        <f t="shared" si="17"/>
        <v>4383.6799999999994</v>
      </c>
      <c r="J134" s="19">
        <v>100</v>
      </c>
      <c r="K134" s="19"/>
      <c r="L134" s="19">
        <f t="shared" si="11"/>
        <v>4483.6799999999994</v>
      </c>
      <c r="M134" s="26" t="s">
        <v>210</v>
      </c>
      <c r="N134" s="26" t="s">
        <v>215</v>
      </c>
    </row>
    <row r="135" spans="1:14" ht="17.45" customHeight="1" x14ac:dyDescent="0.25">
      <c r="A135" s="22">
        <f t="shared" si="16"/>
        <v>109</v>
      </c>
      <c r="B135" s="16" t="s">
        <v>361</v>
      </c>
      <c r="C135" s="23" t="s">
        <v>142</v>
      </c>
      <c r="D135" s="24">
        <v>288.39999999999998</v>
      </c>
      <c r="E135" s="25">
        <f t="shared" si="12"/>
        <v>331.86187999999999</v>
      </c>
      <c r="F135" s="25">
        <f t="shared" si="13"/>
        <v>331.86187999999999</v>
      </c>
      <c r="G135" s="20">
        <v>15.2</v>
      </c>
      <c r="H135" s="20">
        <v>15.2</v>
      </c>
      <c r="I135" s="19">
        <f t="shared" si="17"/>
        <v>4383.6799999999994</v>
      </c>
      <c r="J135" s="19">
        <v>100</v>
      </c>
      <c r="K135" s="19"/>
      <c r="L135" s="19">
        <f t="shared" si="11"/>
        <v>4483.6799999999994</v>
      </c>
      <c r="M135" s="26" t="s">
        <v>210</v>
      </c>
      <c r="N135" s="26" t="s">
        <v>215</v>
      </c>
    </row>
    <row r="136" spans="1:14" ht="17.45" customHeight="1" x14ac:dyDescent="0.25">
      <c r="A136" s="22">
        <f>A139+1</f>
        <v>113</v>
      </c>
      <c r="B136" s="22" t="s">
        <v>365</v>
      </c>
      <c r="C136" s="29" t="s">
        <v>147</v>
      </c>
      <c r="D136" s="24">
        <v>269.8</v>
      </c>
      <c r="E136" s="25">
        <f>D136*1.1507</f>
        <v>310.45886000000002</v>
      </c>
      <c r="F136" s="25">
        <f>E136</f>
        <v>310.45886000000002</v>
      </c>
      <c r="G136" s="20">
        <v>15.2</v>
      </c>
      <c r="H136" s="20">
        <v>15.2</v>
      </c>
      <c r="I136" s="19">
        <f>D136*H136</f>
        <v>4100.96</v>
      </c>
      <c r="J136" s="19">
        <v>100</v>
      </c>
      <c r="K136" s="19"/>
      <c r="L136" s="19">
        <f>SUM(I136+J136+K136)</f>
        <v>4200.96</v>
      </c>
      <c r="M136" s="26" t="s">
        <v>217</v>
      </c>
      <c r="N136" s="26" t="s">
        <v>215</v>
      </c>
    </row>
    <row r="137" spans="1:14" ht="17.45" customHeight="1" x14ac:dyDescent="0.25">
      <c r="A137" s="22"/>
      <c r="B137" s="16"/>
      <c r="C137" s="38" t="s">
        <v>144</v>
      </c>
      <c r="D137" s="24"/>
      <c r="E137" s="25"/>
      <c r="F137" s="25"/>
      <c r="G137" s="20"/>
      <c r="H137" s="20"/>
      <c r="I137" s="19"/>
      <c r="J137" s="19"/>
      <c r="K137" s="19"/>
      <c r="L137" s="19"/>
      <c r="M137" s="26"/>
      <c r="N137" s="26"/>
    </row>
    <row r="138" spans="1:14" ht="17.45" customHeight="1" x14ac:dyDescent="0.25">
      <c r="A138" s="22">
        <f>A140+1</f>
        <v>111</v>
      </c>
      <c r="B138" s="16" t="s">
        <v>363</v>
      </c>
      <c r="C138" s="23" t="s">
        <v>145</v>
      </c>
      <c r="D138" s="24">
        <v>422.3</v>
      </c>
      <c r="E138" s="25">
        <f t="shared" ref="E138:E162" si="18">D138*1.1507</f>
        <v>485.94061000000005</v>
      </c>
      <c r="F138" s="25">
        <f t="shared" ref="F138:F162" si="19">E138</f>
        <v>485.94061000000005</v>
      </c>
      <c r="G138" s="20">
        <v>15.2</v>
      </c>
      <c r="H138" s="20">
        <v>15.2</v>
      </c>
      <c r="I138" s="19">
        <f t="shared" ref="I138:I146" si="20">D138*H138</f>
        <v>6418.96</v>
      </c>
      <c r="J138" s="19">
        <v>100</v>
      </c>
      <c r="K138" s="19"/>
      <c r="L138" s="19">
        <f t="shared" si="11"/>
        <v>6518.96</v>
      </c>
      <c r="M138" s="26" t="s">
        <v>194</v>
      </c>
      <c r="N138" s="26" t="s">
        <v>220</v>
      </c>
    </row>
    <row r="139" spans="1:14" ht="17.45" customHeight="1" x14ac:dyDescent="0.25">
      <c r="A139" s="22">
        <f t="shared" si="16"/>
        <v>112</v>
      </c>
      <c r="B139" s="16" t="s">
        <v>364</v>
      </c>
      <c r="C139" s="23" t="s">
        <v>146</v>
      </c>
      <c r="D139" s="24">
        <v>340.19</v>
      </c>
      <c r="E139" s="25">
        <f t="shared" si="18"/>
        <v>391.45663300000001</v>
      </c>
      <c r="F139" s="25">
        <f t="shared" si="19"/>
        <v>391.45663300000001</v>
      </c>
      <c r="G139" s="20">
        <v>15.2</v>
      </c>
      <c r="H139" s="20">
        <v>15.2</v>
      </c>
      <c r="I139" s="19">
        <f t="shared" si="20"/>
        <v>5170.8879999999999</v>
      </c>
      <c r="J139" s="19">
        <v>100</v>
      </c>
      <c r="K139" s="19"/>
      <c r="L139" s="19">
        <f t="shared" si="11"/>
        <v>5270.8879999999999</v>
      </c>
      <c r="M139" s="26" t="s">
        <v>211</v>
      </c>
      <c r="N139" s="26" t="s">
        <v>220</v>
      </c>
    </row>
    <row r="140" spans="1:14" ht="17.45" customHeight="1" x14ac:dyDescent="0.25">
      <c r="A140" s="22">
        <f>A135+1</f>
        <v>110</v>
      </c>
      <c r="B140" s="16" t="s">
        <v>362</v>
      </c>
      <c r="C140" s="23" t="s">
        <v>143</v>
      </c>
      <c r="D140" s="24">
        <v>269.94</v>
      </c>
      <c r="E140" s="25">
        <f>D140*1.1507</f>
        <v>310.619958</v>
      </c>
      <c r="F140" s="25">
        <f>E140</f>
        <v>310.619958</v>
      </c>
      <c r="G140" s="20">
        <v>15.2</v>
      </c>
      <c r="H140" s="20">
        <v>15.2</v>
      </c>
      <c r="I140" s="19">
        <f>D140*H140</f>
        <v>4103.0879999999997</v>
      </c>
      <c r="J140" s="19">
        <v>100</v>
      </c>
      <c r="K140" s="19"/>
      <c r="L140" s="19">
        <f>SUM(I140+J140+K140)</f>
        <v>4203.0879999999997</v>
      </c>
      <c r="M140" s="26" t="s">
        <v>217</v>
      </c>
      <c r="N140" s="46" t="s">
        <v>215</v>
      </c>
    </row>
    <row r="141" spans="1:14" ht="17.45" customHeight="1" x14ac:dyDescent="0.25">
      <c r="A141" s="22">
        <f>A136+1</f>
        <v>114</v>
      </c>
      <c r="B141" s="16" t="s">
        <v>366</v>
      </c>
      <c r="C141" s="23" t="s">
        <v>148</v>
      </c>
      <c r="D141" s="24">
        <v>358.99</v>
      </c>
      <c r="E141" s="25">
        <f t="shared" si="18"/>
        <v>413.08979300000004</v>
      </c>
      <c r="F141" s="25">
        <f t="shared" si="19"/>
        <v>413.08979300000004</v>
      </c>
      <c r="G141" s="20">
        <v>15.2</v>
      </c>
      <c r="H141" s="20">
        <v>15.2</v>
      </c>
      <c r="I141" s="19">
        <f t="shared" si="20"/>
        <v>5456.6480000000001</v>
      </c>
      <c r="J141" s="19">
        <v>100</v>
      </c>
      <c r="K141" s="19"/>
      <c r="L141" s="19">
        <f t="shared" ref="L141:L162" si="21">SUM(I141+J141+K141)</f>
        <v>5556.6480000000001</v>
      </c>
      <c r="M141" s="26" t="s">
        <v>221</v>
      </c>
      <c r="N141" s="46" t="s">
        <v>220</v>
      </c>
    </row>
    <row r="142" spans="1:14" ht="17.45" customHeight="1" x14ac:dyDescent="0.25">
      <c r="A142" s="22">
        <f t="shared" si="16"/>
        <v>115</v>
      </c>
      <c r="B142" s="16" t="s">
        <v>367</v>
      </c>
      <c r="C142" s="23" t="s">
        <v>149</v>
      </c>
      <c r="D142" s="24">
        <v>358.99</v>
      </c>
      <c r="E142" s="25">
        <f t="shared" si="18"/>
        <v>413.08979300000004</v>
      </c>
      <c r="F142" s="25">
        <f t="shared" si="19"/>
        <v>413.08979300000004</v>
      </c>
      <c r="G142" s="20">
        <v>15.2</v>
      </c>
      <c r="H142" s="20">
        <v>15.2</v>
      </c>
      <c r="I142" s="19">
        <f t="shared" si="20"/>
        <v>5456.6480000000001</v>
      </c>
      <c r="J142" s="19">
        <v>100</v>
      </c>
      <c r="K142" s="19"/>
      <c r="L142" s="19">
        <f t="shared" si="21"/>
        <v>5556.6480000000001</v>
      </c>
      <c r="M142" s="26" t="s">
        <v>221</v>
      </c>
      <c r="N142" s="46" t="s">
        <v>220</v>
      </c>
    </row>
    <row r="143" spans="1:14" ht="17.45" customHeight="1" x14ac:dyDescent="0.25">
      <c r="A143" s="22">
        <f t="shared" si="16"/>
        <v>116</v>
      </c>
      <c r="B143" s="22" t="s">
        <v>368</v>
      </c>
      <c r="C143" s="29" t="s">
        <v>150</v>
      </c>
      <c r="D143" s="24">
        <v>358.99</v>
      </c>
      <c r="E143" s="25">
        <f t="shared" si="18"/>
        <v>413.08979300000004</v>
      </c>
      <c r="F143" s="25">
        <f t="shared" si="19"/>
        <v>413.08979300000004</v>
      </c>
      <c r="G143" s="37">
        <v>15.2</v>
      </c>
      <c r="H143" s="20">
        <v>15.2</v>
      </c>
      <c r="I143" s="19">
        <f t="shared" si="20"/>
        <v>5456.6480000000001</v>
      </c>
      <c r="J143" s="19">
        <v>100</v>
      </c>
      <c r="K143" s="19"/>
      <c r="L143" s="19">
        <f t="shared" si="21"/>
        <v>5556.6480000000001</v>
      </c>
      <c r="M143" s="26" t="s">
        <v>221</v>
      </c>
      <c r="N143" s="46" t="s">
        <v>220</v>
      </c>
    </row>
    <row r="144" spans="1:14" ht="17.45" customHeight="1" x14ac:dyDescent="0.25">
      <c r="A144" s="22">
        <f t="shared" si="16"/>
        <v>117</v>
      </c>
      <c r="B144" s="22" t="s">
        <v>369</v>
      </c>
      <c r="C144" s="29" t="s">
        <v>151</v>
      </c>
      <c r="D144" s="24">
        <v>323.43</v>
      </c>
      <c r="E144" s="25">
        <f t="shared" si="18"/>
        <v>372.17090100000001</v>
      </c>
      <c r="F144" s="25">
        <f t="shared" si="19"/>
        <v>372.17090100000001</v>
      </c>
      <c r="G144" s="37">
        <v>15.2</v>
      </c>
      <c r="H144" s="20">
        <v>15.2</v>
      </c>
      <c r="I144" s="19">
        <f t="shared" si="20"/>
        <v>4916.1359999999995</v>
      </c>
      <c r="J144" s="19">
        <v>100</v>
      </c>
      <c r="K144" s="19"/>
      <c r="L144" s="19">
        <f t="shared" si="21"/>
        <v>5016.1359999999995</v>
      </c>
      <c r="M144" s="26" t="s">
        <v>221</v>
      </c>
      <c r="N144" s="46" t="s">
        <v>220</v>
      </c>
    </row>
    <row r="145" spans="1:14" ht="17.45" customHeight="1" x14ac:dyDescent="0.25">
      <c r="A145" s="22">
        <f t="shared" si="16"/>
        <v>118</v>
      </c>
      <c r="B145" s="16" t="s">
        <v>370</v>
      </c>
      <c r="C145" s="23" t="s">
        <v>152</v>
      </c>
      <c r="D145" s="24">
        <v>280.63</v>
      </c>
      <c r="E145" s="25">
        <f t="shared" si="18"/>
        <v>322.92094100000003</v>
      </c>
      <c r="F145" s="25">
        <f t="shared" si="19"/>
        <v>322.92094100000003</v>
      </c>
      <c r="G145" s="20">
        <v>15.2</v>
      </c>
      <c r="H145" s="20">
        <v>15.2</v>
      </c>
      <c r="I145" s="19">
        <f t="shared" si="20"/>
        <v>4265.576</v>
      </c>
      <c r="J145" s="19">
        <v>100</v>
      </c>
      <c r="K145" s="19"/>
      <c r="L145" s="19">
        <f t="shared" si="21"/>
        <v>4365.576</v>
      </c>
      <c r="M145" s="26" t="s">
        <v>210</v>
      </c>
      <c r="N145" s="46" t="s">
        <v>220</v>
      </c>
    </row>
    <row r="146" spans="1:14" ht="17.45" customHeight="1" x14ac:dyDescent="0.25">
      <c r="A146" s="22">
        <f t="shared" si="16"/>
        <v>119</v>
      </c>
      <c r="B146" s="16" t="s">
        <v>371</v>
      </c>
      <c r="C146" s="29" t="s">
        <v>153</v>
      </c>
      <c r="D146" s="24">
        <v>280.63</v>
      </c>
      <c r="E146" s="25">
        <f t="shared" si="18"/>
        <v>322.92094100000003</v>
      </c>
      <c r="F146" s="25">
        <f t="shared" si="19"/>
        <v>322.92094100000003</v>
      </c>
      <c r="G146" s="20">
        <v>15.2</v>
      </c>
      <c r="H146" s="20">
        <v>15.2</v>
      </c>
      <c r="I146" s="19">
        <f t="shared" si="20"/>
        <v>4265.576</v>
      </c>
      <c r="J146" s="19">
        <v>100</v>
      </c>
      <c r="K146" s="19"/>
      <c r="L146" s="19">
        <f t="shared" si="21"/>
        <v>4365.576</v>
      </c>
      <c r="M146" s="26" t="s">
        <v>210</v>
      </c>
      <c r="N146" s="46" t="s">
        <v>220</v>
      </c>
    </row>
    <row r="147" spans="1:14" ht="17.45" customHeight="1" x14ac:dyDescent="0.25">
      <c r="A147" s="22"/>
      <c r="B147" s="16"/>
      <c r="C147" s="17" t="s">
        <v>156</v>
      </c>
      <c r="D147" s="24"/>
      <c r="E147" s="25"/>
      <c r="F147" s="25"/>
      <c r="G147" s="20"/>
      <c r="H147" s="20"/>
      <c r="I147" s="19"/>
      <c r="J147" s="19"/>
      <c r="K147" s="19"/>
      <c r="L147" s="19"/>
      <c r="M147" s="26"/>
      <c r="N147" s="46"/>
    </row>
    <row r="148" spans="1:14" ht="17.45" customHeight="1" x14ac:dyDescent="0.25">
      <c r="A148" s="22">
        <f>A146+1</f>
        <v>120</v>
      </c>
      <c r="B148" s="16" t="s">
        <v>373</v>
      </c>
      <c r="C148" s="30" t="s">
        <v>157</v>
      </c>
      <c r="D148" s="24">
        <v>428.48</v>
      </c>
      <c r="E148" s="25">
        <f t="shared" si="18"/>
        <v>493.05193600000007</v>
      </c>
      <c r="F148" s="25">
        <f t="shared" si="19"/>
        <v>493.05193600000007</v>
      </c>
      <c r="G148" s="22">
        <v>15.2</v>
      </c>
      <c r="H148" s="20">
        <v>15.2</v>
      </c>
      <c r="I148" s="19">
        <f>D148*H148</f>
        <v>6512.8959999999997</v>
      </c>
      <c r="J148" s="19">
        <v>100</v>
      </c>
      <c r="K148" s="19"/>
      <c r="L148" s="19">
        <f t="shared" si="21"/>
        <v>6612.8959999999997</v>
      </c>
      <c r="M148" s="26" t="s">
        <v>195</v>
      </c>
      <c r="N148" s="46" t="s">
        <v>156</v>
      </c>
    </row>
    <row r="149" spans="1:14" ht="17.45" customHeight="1" x14ac:dyDescent="0.25">
      <c r="A149" s="22">
        <f>A148+1</f>
        <v>121</v>
      </c>
      <c r="B149" s="16" t="s">
        <v>374</v>
      </c>
      <c r="C149" s="23" t="s">
        <v>158</v>
      </c>
      <c r="D149" s="24">
        <v>422.3</v>
      </c>
      <c r="E149" s="25">
        <f t="shared" si="18"/>
        <v>485.94061000000005</v>
      </c>
      <c r="F149" s="25">
        <f t="shared" si="19"/>
        <v>485.94061000000005</v>
      </c>
      <c r="G149" s="20">
        <v>15.2</v>
      </c>
      <c r="H149" s="20">
        <v>15.2</v>
      </c>
      <c r="I149" s="19">
        <f>D149*H149</f>
        <v>6418.96</v>
      </c>
      <c r="J149" s="19">
        <v>100</v>
      </c>
      <c r="K149" s="19"/>
      <c r="L149" s="19">
        <f t="shared" si="21"/>
        <v>6518.96</v>
      </c>
      <c r="M149" s="26" t="s">
        <v>194</v>
      </c>
      <c r="N149" s="46" t="s">
        <v>225</v>
      </c>
    </row>
    <row r="150" spans="1:14" ht="17.45" customHeight="1" x14ac:dyDescent="0.25">
      <c r="A150" s="22">
        <f>A149+1</f>
        <v>122</v>
      </c>
      <c r="B150" s="16" t="s">
        <v>375</v>
      </c>
      <c r="C150" s="23" t="s">
        <v>159</v>
      </c>
      <c r="D150" s="24">
        <v>428.48</v>
      </c>
      <c r="E150" s="25">
        <f t="shared" si="18"/>
        <v>493.05193600000007</v>
      </c>
      <c r="F150" s="25">
        <f t="shared" si="19"/>
        <v>493.05193600000007</v>
      </c>
      <c r="G150" s="20">
        <v>15.2</v>
      </c>
      <c r="H150" s="20">
        <v>15.2</v>
      </c>
      <c r="I150" s="19">
        <f>D150*H150</f>
        <v>6512.8959999999997</v>
      </c>
      <c r="J150" s="19">
        <v>100</v>
      </c>
      <c r="K150" s="19"/>
      <c r="L150" s="19">
        <f t="shared" si="21"/>
        <v>6612.8959999999997</v>
      </c>
      <c r="M150" s="26" t="s">
        <v>192</v>
      </c>
      <c r="N150" s="26" t="s">
        <v>225</v>
      </c>
    </row>
    <row r="151" spans="1:14" ht="17.45" customHeight="1" x14ac:dyDescent="0.25">
      <c r="A151" s="22">
        <f>A150+1</f>
        <v>123</v>
      </c>
      <c r="B151" s="16" t="s">
        <v>376</v>
      </c>
      <c r="C151" s="23" t="s">
        <v>160</v>
      </c>
      <c r="D151" s="24">
        <v>428.55</v>
      </c>
      <c r="E151" s="25">
        <f t="shared" si="18"/>
        <v>493.13248500000003</v>
      </c>
      <c r="F151" s="25">
        <f t="shared" si="19"/>
        <v>493.13248500000003</v>
      </c>
      <c r="G151" s="20">
        <v>15.2</v>
      </c>
      <c r="H151" s="20">
        <v>15.2</v>
      </c>
      <c r="I151" s="19">
        <f>D151*H151</f>
        <v>6513.96</v>
      </c>
      <c r="J151" s="19">
        <v>100</v>
      </c>
      <c r="K151" s="19"/>
      <c r="L151" s="19">
        <f t="shared" si="21"/>
        <v>6613.96</v>
      </c>
      <c r="M151" s="26" t="s">
        <v>227</v>
      </c>
      <c r="N151" s="26" t="s">
        <v>156</v>
      </c>
    </row>
    <row r="152" spans="1:14" ht="17.45" customHeight="1" x14ac:dyDescent="0.25">
      <c r="A152" s="22"/>
      <c r="B152" s="22"/>
      <c r="C152" s="17" t="s">
        <v>161</v>
      </c>
      <c r="D152" s="24"/>
      <c r="E152" s="25"/>
      <c r="F152" s="25"/>
      <c r="G152" s="20"/>
      <c r="H152" s="20"/>
      <c r="I152" s="19"/>
      <c r="J152" s="19"/>
      <c r="K152" s="19"/>
      <c r="L152" s="19"/>
      <c r="M152" s="26"/>
      <c r="N152" s="46"/>
    </row>
    <row r="153" spans="1:14" ht="17.45" customHeight="1" x14ac:dyDescent="0.25">
      <c r="A153" s="22">
        <f>A151+1</f>
        <v>124</v>
      </c>
      <c r="B153" s="16" t="s">
        <v>377</v>
      </c>
      <c r="C153" s="23" t="s">
        <v>162</v>
      </c>
      <c r="D153" s="24">
        <v>411.21</v>
      </c>
      <c r="E153" s="25">
        <f t="shared" si="18"/>
        <v>473.17934700000001</v>
      </c>
      <c r="F153" s="25">
        <f t="shared" si="19"/>
        <v>473.17934700000001</v>
      </c>
      <c r="G153" s="20">
        <v>15.2</v>
      </c>
      <c r="H153" s="20">
        <v>15.2</v>
      </c>
      <c r="I153" s="19">
        <f>D153*H153</f>
        <v>6250.3919999999998</v>
      </c>
      <c r="J153" s="19">
        <v>100</v>
      </c>
      <c r="K153" s="19"/>
      <c r="L153" s="19">
        <f t="shared" si="21"/>
        <v>6350.3919999999998</v>
      </c>
      <c r="M153" s="47" t="s">
        <v>192</v>
      </c>
      <c r="N153" s="46" t="s">
        <v>161</v>
      </c>
    </row>
    <row r="154" spans="1:14" ht="17.45" customHeight="1" x14ac:dyDescent="0.25">
      <c r="A154" s="22">
        <f>A153+1</f>
        <v>125</v>
      </c>
      <c r="B154" s="16" t="s">
        <v>378</v>
      </c>
      <c r="C154" s="23" t="s">
        <v>163</v>
      </c>
      <c r="D154" s="24">
        <v>281.89999999999998</v>
      </c>
      <c r="E154" s="25">
        <f t="shared" si="18"/>
        <v>324.38232999999997</v>
      </c>
      <c r="F154" s="25">
        <f t="shared" si="19"/>
        <v>324.38232999999997</v>
      </c>
      <c r="G154" s="20">
        <v>15.2</v>
      </c>
      <c r="H154" s="20">
        <v>15.2</v>
      </c>
      <c r="I154" s="19">
        <f>D154*H154</f>
        <v>4284.8799999999992</v>
      </c>
      <c r="J154" s="19">
        <v>100</v>
      </c>
      <c r="K154" s="19"/>
      <c r="L154" s="19">
        <f t="shared" si="21"/>
        <v>4384.8799999999992</v>
      </c>
      <c r="M154" s="47" t="s">
        <v>192</v>
      </c>
      <c r="N154" s="46" t="s">
        <v>215</v>
      </c>
    </row>
    <row r="155" spans="1:14" ht="17.45" customHeight="1" x14ac:dyDescent="0.25">
      <c r="A155" s="22">
        <f>A154+1</f>
        <v>126</v>
      </c>
      <c r="B155" s="22" t="s">
        <v>379</v>
      </c>
      <c r="C155" s="29" t="s">
        <v>164</v>
      </c>
      <c r="D155" s="24">
        <v>213.66</v>
      </c>
      <c r="E155" s="25">
        <f t="shared" si="18"/>
        <v>245.85856200000001</v>
      </c>
      <c r="F155" s="25">
        <f t="shared" si="19"/>
        <v>245.85856200000001</v>
      </c>
      <c r="G155" s="20">
        <v>15.2</v>
      </c>
      <c r="H155" s="20">
        <v>15.2</v>
      </c>
      <c r="I155" s="19">
        <f>D155*H155</f>
        <v>3247.6319999999996</v>
      </c>
      <c r="J155" s="19">
        <v>100</v>
      </c>
      <c r="K155" s="19"/>
      <c r="L155" s="19">
        <f t="shared" si="21"/>
        <v>3347.6319999999996</v>
      </c>
      <c r="M155" s="26" t="s">
        <v>210</v>
      </c>
      <c r="N155" s="26" t="s">
        <v>90</v>
      </c>
    </row>
    <row r="156" spans="1:14" ht="17.45" customHeight="1" x14ac:dyDescent="0.25">
      <c r="A156" s="22"/>
      <c r="B156" s="22"/>
      <c r="C156" s="34" t="s">
        <v>165</v>
      </c>
      <c r="D156" s="24"/>
      <c r="E156" s="25"/>
      <c r="F156" s="25"/>
      <c r="G156" s="20"/>
      <c r="H156" s="20"/>
      <c r="I156" s="19"/>
      <c r="J156" s="19"/>
      <c r="K156" s="19"/>
      <c r="L156" s="19"/>
      <c r="M156" s="26"/>
      <c r="N156" s="26"/>
    </row>
    <row r="157" spans="1:14" ht="17.45" customHeight="1" x14ac:dyDescent="0.25">
      <c r="A157" s="22">
        <f>A155+1</f>
        <v>127</v>
      </c>
      <c r="B157" s="22" t="s">
        <v>380</v>
      </c>
      <c r="C157" s="29" t="s">
        <v>166</v>
      </c>
      <c r="D157" s="24">
        <v>399.64</v>
      </c>
      <c r="E157" s="25">
        <f t="shared" si="18"/>
        <v>459.865748</v>
      </c>
      <c r="F157" s="25">
        <f t="shared" si="19"/>
        <v>459.865748</v>
      </c>
      <c r="G157" s="20">
        <v>15.2</v>
      </c>
      <c r="H157" s="20">
        <v>15.2</v>
      </c>
      <c r="I157" s="19">
        <f>D157*H157</f>
        <v>6074.5279999999993</v>
      </c>
      <c r="J157" s="19">
        <v>100</v>
      </c>
      <c r="K157" s="19"/>
      <c r="L157" s="19">
        <f t="shared" si="21"/>
        <v>6174.5279999999993</v>
      </c>
      <c r="M157" s="26" t="s">
        <v>165</v>
      </c>
      <c r="N157" s="26" t="s">
        <v>15</v>
      </c>
    </row>
    <row r="158" spans="1:14" ht="17.45" customHeight="1" x14ac:dyDescent="0.25">
      <c r="A158" s="22"/>
      <c r="B158" s="22"/>
      <c r="C158" s="34" t="s">
        <v>167</v>
      </c>
      <c r="D158" s="24"/>
      <c r="E158" s="25"/>
      <c r="F158" s="25"/>
      <c r="G158" s="20"/>
      <c r="H158" s="20"/>
      <c r="I158" s="19"/>
      <c r="J158" s="19"/>
      <c r="K158" s="19"/>
      <c r="L158" s="19"/>
      <c r="M158" s="26"/>
      <c r="N158" s="26"/>
    </row>
    <row r="159" spans="1:14" ht="17.45" customHeight="1" x14ac:dyDescent="0.25">
      <c r="A159" s="22">
        <f>A157+1</f>
        <v>128</v>
      </c>
      <c r="B159" s="22"/>
      <c r="C159" s="29" t="s">
        <v>168</v>
      </c>
      <c r="D159" s="24">
        <v>399.64</v>
      </c>
      <c r="E159" s="25">
        <f t="shared" si="18"/>
        <v>459.865748</v>
      </c>
      <c r="F159" s="25">
        <f t="shared" si="19"/>
        <v>459.865748</v>
      </c>
      <c r="G159" s="20">
        <v>15.2</v>
      </c>
      <c r="H159" s="20">
        <v>15.2</v>
      </c>
      <c r="I159" s="19">
        <f>D159*H159</f>
        <v>6074.5279999999993</v>
      </c>
      <c r="J159" s="19">
        <v>100</v>
      </c>
      <c r="K159" s="19"/>
      <c r="L159" s="19">
        <f t="shared" si="21"/>
        <v>6174.5279999999993</v>
      </c>
      <c r="M159" s="26" t="s">
        <v>407</v>
      </c>
      <c r="N159" s="26" t="s">
        <v>15</v>
      </c>
    </row>
    <row r="160" spans="1:14" ht="17.45" customHeight="1" x14ac:dyDescent="0.3">
      <c r="A160" s="39"/>
      <c r="B160" s="22"/>
      <c r="C160" s="40" t="s">
        <v>381</v>
      </c>
      <c r="D160" s="24"/>
      <c r="E160" s="25"/>
      <c r="F160" s="25"/>
      <c r="G160" s="20"/>
      <c r="H160" s="20"/>
      <c r="I160" s="19"/>
      <c r="J160" s="19"/>
      <c r="K160" s="19"/>
      <c r="L160" s="19"/>
      <c r="M160" s="26"/>
      <c r="N160" s="26"/>
    </row>
    <row r="161" spans="1:14" ht="17.45" customHeight="1" x14ac:dyDescent="0.3">
      <c r="A161" s="39">
        <f>A159+1</f>
        <v>129</v>
      </c>
      <c r="B161" s="22" t="s">
        <v>382</v>
      </c>
      <c r="C161" s="1" t="s">
        <v>170</v>
      </c>
      <c r="D161" s="24">
        <v>422.3</v>
      </c>
      <c r="E161" s="25">
        <f t="shared" si="18"/>
        <v>485.94061000000005</v>
      </c>
      <c r="F161" s="25">
        <f t="shared" si="19"/>
        <v>485.94061000000005</v>
      </c>
      <c r="G161" s="20">
        <v>15.2</v>
      </c>
      <c r="H161" s="20">
        <v>15.2</v>
      </c>
      <c r="I161" s="19">
        <f>D161*H161</f>
        <v>6418.96</v>
      </c>
      <c r="J161" s="19">
        <v>100</v>
      </c>
      <c r="K161" s="19"/>
      <c r="L161" s="19">
        <f t="shared" si="21"/>
        <v>6518.96</v>
      </c>
      <c r="M161" s="26" t="s">
        <v>169</v>
      </c>
      <c r="N161" s="26" t="s">
        <v>399</v>
      </c>
    </row>
    <row r="162" spans="1:14" ht="17.45" customHeight="1" x14ac:dyDescent="0.3">
      <c r="A162" s="39">
        <f>A161+1</f>
        <v>130</v>
      </c>
      <c r="B162" s="22" t="s">
        <v>383</v>
      </c>
      <c r="C162" s="1" t="s">
        <v>384</v>
      </c>
      <c r="D162" s="24">
        <v>378.29</v>
      </c>
      <c r="E162" s="25">
        <f t="shared" si="18"/>
        <v>435.29830300000003</v>
      </c>
      <c r="F162" s="25">
        <f t="shared" si="19"/>
        <v>435.29830300000003</v>
      </c>
      <c r="G162" s="20">
        <v>15.2</v>
      </c>
      <c r="H162" s="20">
        <v>15.2</v>
      </c>
      <c r="I162" s="19">
        <f>D162*H162</f>
        <v>5750.0079999999998</v>
      </c>
      <c r="J162" s="19">
        <v>100</v>
      </c>
      <c r="K162" s="19"/>
      <c r="L162" s="19">
        <f t="shared" si="21"/>
        <v>5850.0079999999998</v>
      </c>
      <c r="M162" s="26" t="s">
        <v>400</v>
      </c>
      <c r="N162" s="3" t="s">
        <v>401</v>
      </c>
    </row>
    <row r="163" spans="1:14" ht="17.45" customHeight="1" x14ac:dyDescent="0.25">
      <c r="A163" s="16"/>
      <c r="C163" s="1"/>
      <c r="D163" s="33"/>
      <c r="E163" s="25"/>
      <c r="F163" s="25"/>
      <c r="G163" s="37"/>
      <c r="H163" s="37"/>
      <c r="I163" s="57">
        <f t="shared" ref="I163:L163" si="22">SUM(I11:I162)</f>
        <v>670855.48000000033</v>
      </c>
      <c r="J163" s="57">
        <f t="shared" si="22"/>
        <v>12800</v>
      </c>
      <c r="K163" s="57">
        <f t="shared" si="22"/>
        <v>156.04000000000002</v>
      </c>
      <c r="L163" s="57">
        <f t="shared" si="22"/>
        <v>683811.52000000037</v>
      </c>
    </row>
    <row r="164" spans="1:14" ht="27.95" customHeight="1" x14ac:dyDescent="0.25">
      <c r="A164" s="16"/>
      <c r="C164" s="1"/>
      <c r="D164" s="33"/>
      <c r="E164" s="25"/>
      <c r="F164" s="25"/>
      <c r="G164" s="37"/>
      <c r="H164" s="37"/>
      <c r="I164" s="58"/>
      <c r="J164" s="58"/>
      <c r="K164" s="58"/>
      <c r="L164" s="58"/>
    </row>
    <row r="165" spans="1:14" ht="27.95" customHeight="1" x14ac:dyDescent="0.25">
      <c r="A165" s="16"/>
      <c r="C165" s="1"/>
      <c r="D165" s="33"/>
      <c r="E165" s="25"/>
      <c r="F165" s="25"/>
      <c r="G165" s="37"/>
      <c r="H165" s="37"/>
      <c r="I165" s="58"/>
      <c r="J165" s="58"/>
      <c r="K165" s="58"/>
      <c r="L165" s="58"/>
    </row>
    <row r="166" spans="1:14" ht="18" customHeight="1" x14ac:dyDescent="0.25">
      <c r="A166" s="22"/>
      <c r="B166" s="22" t="s">
        <v>0</v>
      </c>
      <c r="C166" s="23"/>
      <c r="D166" s="19"/>
      <c r="E166" s="59"/>
      <c r="F166" s="59"/>
      <c r="G166" s="60"/>
      <c r="H166" s="60"/>
      <c r="I166" s="44"/>
      <c r="J166" s="44"/>
      <c r="K166" s="44"/>
      <c r="L166" s="44"/>
    </row>
    <row r="167" spans="1:14" ht="17.25" x14ac:dyDescent="0.25">
      <c r="A167" s="30"/>
      <c r="B167" s="62" t="s">
        <v>385</v>
      </c>
      <c r="C167" s="62" t="s">
        <v>386</v>
      </c>
      <c r="D167" s="30"/>
      <c r="E167" s="30"/>
      <c r="F167" s="30"/>
      <c r="G167" s="30"/>
      <c r="H167" s="30"/>
      <c r="I167" s="30"/>
      <c r="J167" s="30"/>
      <c r="K167" s="30"/>
      <c r="L167" s="62" t="s">
        <v>385</v>
      </c>
    </row>
    <row r="168" spans="1:14" ht="18" thickBot="1" x14ac:dyDescent="0.3">
      <c r="A168" s="30"/>
      <c r="B168" s="64">
        <v>3</v>
      </c>
      <c r="C168" s="64" t="s">
        <v>178</v>
      </c>
      <c r="D168" s="30"/>
      <c r="E168" s="30" t="s">
        <v>0</v>
      </c>
      <c r="F168" s="30"/>
      <c r="G168" s="30"/>
      <c r="H168" s="30"/>
      <c r="I168" s="30"/>
      <c r="J168" s="30"/>
      <c r="K168" s="30"/>
      <c r="L168" s="64">
        <v>2</v>
      </c>
    </row>
    <row r="169" spans="1:14" ht="17.25" x14ac:dyDescent="0.25">
      <c r="A169" s="30"/>
      <c r="B169" s="64">
        <v>1</v>
      </c>
      <c r="C169" s="64" t="s">
        <v>171</v>
      </c>
      <c r="D169" s="30"/>
      <c r="E169" s="30"/>
      <c r="F169" s="66" t="s">
        <v>388</v>
      </c>
      <c r="G169" s="67">
        <v>2.4150000000000001E-2</v>
      </c>
      <c r="H169" s="30"/>
      <c r="I169" s="30"/>
      <c r="J169" s="30"/>
      <c r="K169" s="30"/>
      <c r="L169" s="64">
        <v>4</v>
      </c>
    </row>
    <row r="170" spans="1:14" ht="18" thickBot="1" x14ac:dyDescent="0.35">
      <c r="A170" s="27" t="s">
        <v>0</v>
      </c>
      <c r="B170" s="41"/>
      <c r="C170" s="41"/>
      <c r="D170" s="27"/>
      <c r="E170" s="27"/>
      <c r="F170" s="68" t="s">
        <v>390</v>
      </c>
      <c r="G170" s="69">
        <v>345.21</v>
      </c>
      <c r="H170" s="27"/>
      <c r="I170" s="27"/>
      <c r="J170" s="27"/>
      <c r="K170" s="27"/>
      <c r="L170" s="64">
        <v>8</v>
      </c>
    </row>
    <row r="171" spans="1:14" ht="16.5" thickTop="1" x14ac:dyDescent="0.25">
      <c r="B171" s="41"/>
      <c r="C171" s="41"/>
      <c r="F171" s="68"/>
      <c r="G171" s="70">
        <f>+G170*G169</f>
        <v>8.3368214999999992</v>
      </c>
      <c r="L171" s="64">
        <v>10</v>
      </c>
    </row>
    <row r="172" spans="1:14" ht="16.5" thickBot="1" x14ac:dyDescent="0.3">
      <c r="B172" s="41"/>
      <c r="C172" s="41"/>
      <c r="F172" s="68" t="s">
        <v>393</v>
      </c>
      <c r="G172" s="71">
        <v>30.4</v>
      </c>
      <c r="L172" s="64">
        <v>12</v>
      </c>
    </row>
    <row r="173" spans="1:14" ht="16.5" thickTop="1" x14ac:dyDescent="0.25">
      <c r="B173" s="41"/>
      <c r="C173" s="41"/>
      <c r="F173" s="68"/>
      <c r="G173" s="70">
        <f>+G171*G172</f>
        <v>253.43937359999995</v>
      </c>
      <c r="L173" s="64">
        <v>14</v>
      </c>
    </row>
    <row r="174" spans="1:14" x14ac:dyDescent="0.25">
      <c r="B174" s="41"/>
      <c r="C174" s="41"/>
      <c r="F174" s="68"/>
      <c r="G174" s="72"/>
      <c r="L174" s="64">
        <v>32</v>
      </c>
    </row>
    <row r="175" spans="1:14" ht="16.5" thickBot="1" x14ac:dyDescent="0.3">
      <c r="B175" s="41"/>
      <c r="C175" s="41"/>
      <c r="F175" s="73" t="s">
        <v>394</v>
      </c>
      <c r="G175" s="74">
        <f>+G173/2</f>
        <v>126.71968679999998</v>
      </c>
      <c r="L175" s="64">
        <v>34</v>
      </c>
    </row>
    <row r="176" spans="1:14" x14ac:dyDescent="0.25">
      <c r="B176" s="41"/>
      <c r="C176" s="41"/>
      <c r="L176" s="41"/>
    </row>
    <row r="177" spans="2:12" x14ac:dyDescent="0.25">
      <c r="B177" s="41"/>
      <c r="C177" s="41"/>
      <c r="L177" s="41"/>
    </row>
    <row r="178" spans="2:12" x14ac:dyDescent="0.25">
      <c r="B178" s="41"/>
      <c r="C178" s="42"/>
      <c r="L178" s="41"/>
    </row>
    <row r="179" spans="2:12" x14ac:dyDescent="0.25">
      <c r="B179" s="41"/>
      <c r="C179" s="41"/>
      <c r="L179" s="41"/>
    </row>
    <row r="180" spans="2:12" x14ac:dyDescent="0.25">
      <c r="B180" s="41"/>
      <c r="C180" s="41"/>
      <c r="L180" s="41"/>
    </row>
    <row r="181" spans="2:12" x14ac:dyDescent="0.25">
      <c r="B181" s="41"/>
      <c r="C181" s="41"/>
      <c r="G181" s="1" t="s">
        <v>0</v>
      </c>
      <c r="L181" s="41"/>
    </row>
    <row r="182" spans="2:12" x14ac:dyDescent="0.25">
      <c r="B182" s="41"/>
      <c r="C182" s="41"/>
      <c r="L182" s="41"/>
    </row>
    <row r="183" spans="2:12" x14ac:dyDescent="0.25">
      <c r="B183" s="41"/>
      <c r="C183" s="41"/>
      <c r="L183" s="41"/>
    </row>
    <row r="184" spans="2:12" x14ac:dyDescent="0.25">
      <c r="B184" s="43"/>
      <c r="C184" s="43"/>
      <c r="L184" s="41"/>
    </row>
    <row r="185" spans="2:12" x14ac:dyDescent="0.25">
      <c r="L185" s="41"/>
    </row>
    <row r="186" spans="2:12" x14ac:dyDescent="0.25">
      <c r="L186" s="41"/>
    </row>
    <row r="187" spans="2:12" x14ac:dyDescent="0.25">
      <c r="L187" s="41"/>
    </row>
    <row r="188" spans="2:12" x14ac:dyDescent="0.25">
      <c r="E188" s="1" t="s">
        <v>0</v>
      </c>
      <c r="L188" s="41"/>
    </row>
    <row r="192" spans="2:12" x14ac:dyDescent="0.25">
      <c r="I192" s="1" t="s">
        <v>0</v>
      </c>
    </row>
    <row r="204" spans="3:5" x14ac:dyDescent="0.25">
      <c r="E204" s="1" t="s">
        <v>0</v>
      </c>
    </row>
    <row r="208" spans="3:5" x14ac:dyDescent="0.25">
      <c r="C208" s="2" t="s">
        <v>0</v>
      </c>
    </row>
  </sheetData>
  <mergeCells count="18">
    <mergeCell ref="M7:M9"/>
    <mergeCell ref="N7:N9"/>
    <mergeCell ref="G7:G9"/>
    <mergeCell ref="H7:H9"/>
    <mergeCell ref="I7:I9"/>
    <mergeCell ref="J7:J8"/>
    <mergeCell ref="K7:K8"/>
    <mergeCell ref="L7:L9"/>
    <mergeCell ref="A7:A9"/>
    <mergeCell ref="B7:B9"/>
    <mergeCell ref="C7:C9"/>
    <mergeCell ref="D7:D9"/>
    <mergeCell ref="E7:E9"/>
    <mergeCell ref="F7:F9"/>
    <mergeCell ref="D2:L2"/>
    <mergeCell ref="D3:I3"/>
    <mergeCell ref="H4:I4"/>
    <mergeCell ref="D6:I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topLeftCell="A149" workbookViewId="0">
      <selection activeCell="N7" sqref="N7:O165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hidden="1" customWidth="1"/>
    <col min="5" max="5" width="13.5703125" style="1" hidden="1" customWidth="1"/>
    <col min="6" max="6" width="12.85546875" style="1" hidden="1" customWidth="1"/>
    <col min="7" max="7" width="13.28515625" style="1" hidden="1" customWidth="1"/>
    <col min="8" max="8" width="9.5703125" style="1" hidden="1" customWidth="1"/>
    <col min="9" max="12" width="14.85546875" style="1" hidden="1" customWidth="1"/>
    <col min="13" max="13" width="15.5703125" style="1" hidden="1" customWidth="1"/>
    <col min="14" max="14" width="26.85546875" style="1" customWidth="1"/>
    <col min="15" max="15" width="38" style="1" customWidth="1"/>
    <col min="16" max="16384" width="12.7109375" style="1"/>
  </cols>
  <sheetData>
    <row r="1" spans="1:15" x14ac:dyDescent="0.25">
      <c r="B1" s="1" t="s">
        <v>0</v>
      </c>
      <c r="C1" s="2" t="s">
        <v>0</v>
      </c>
      <c r="E1" s="1" t="s">
        <v>0</v>
      </c>
    </row>
    <row r="2" spans="1:15" x14ac:dyDescent="0.25">
      <c r="A2" s="3" t="s">
        <v>0</v>
      </c>
      <c r="B2" s="3" t="s">
        <v>0</v>
      </c>
      <c r="D2" s="122" t="s">
        <v>234</v>
      </c>
      <c r="E2" s="122"/>
      <c r="F2" s="122"/>
      <c r="G2" s="122"/>
      <c r="H2" s="122"/>
      <c r="I2" s="122"/>
      <c r="J2" s="122"/>
      <c r="K2" s="122"/>
      <c r="L2" s="122"/>
      <c r="M2" s="122"/>
    </row>
    <row r="3" spans="1:15" x14ac:dyDescent="0.25">
      <c r="A3" s="4" t="s">
        <v>0</v>
      </c>
      <c r="B3" s="4"/>
      <c r="C3" s="5" t="s">
        <v>0</v>
      </c>
      <c r="D3" s="109" t="s">
        <v>235</v>
      </c>
      <c r="E3" s="109"/>
      <c r="F3" s="109"/>
      <c r="G3" s="109"/>
      <c r="H3" s="109"/>
      <c r="I3" s="109"/>
      <c r="J3" s="6"/>
      <c r="K3" s="6"/>
      <c r="L3" s="6"/>
      <c r="M3" s="7"/>
    </row>
    <row r="4" spans="1:15" x14ac:dyDescent="0.25">
      <c r="A4" s="4" t="s">
        <v>0</v>
      </c>
      <c r="B4" s="4" t="s">
        <v>0</v>
      </c>
      <c r="C4" s="5"/>
      <c r="D4" s="8" t="s">
        <v>236</v>
      </c>
      <c r="E4" s="54" t="s">
        <v>237</v>
      </c>
      <c r="F4" s="54"/>
      <c r="H4" s="110"/>
      <c r="I4" s="110"/>
      <c r="J4" s="9"/>
      <c r="K4" s="9"/>
      <c r="L4" s="9"/>
      <c r="M4" s="7"/>
      <c r="N4" s="55"/>
    </row>
    <row r="5" spans="1:15" x14ac:dyDescent="0.25">
      <c r="A5" s="4"/>
      <c r="B5" s="4" t="s">
        <v>238</v>
      </c>
      <c r="C5" s="5"/>
      <c r="D5" s="10" t="s">
        <v>239</v>
      </c>
      <c r="E5" s="10"/>
      <c r="F5" s="10"/>
      <c r="G5" s="10"/>
      <c r="H5" s="10"/>
      <c r="I5" s="10"/>
      <c r="J5" s="10"/>
      <c r="K5" s="10"/>
      <c r="L5" s="10"/>
      <c r="M5" s="7"/>
    </row>
    <row r="6" spans="1:15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3"/>
      <c r="M6" s="14"/>
    </row>
    <row r="7" spans="1:15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178</v>
      </c>
      <c r="K7" s="106" t="s">
        <v>405</v>
      </c>
      <c r="L7" s="106" t="s">
        <v>408</v>
      </c>
      <c r="M7" s="106" t="s">
        <v>11</v>
      </c>
      <c r="N7" s="103" t="s">
        <v>187</v>
      </c>
      <c r="O7" s="103" t="s">
        <v>188</v>
      </c>
    </row>
    <row r="8" spans="1:15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08"/>
      <c r="L8" s="108"/>
      <c r="M8" s="107"/>
      <c r="N8" s="104"/>
      <c r="O8" s="104"/>
    </row>
    <row r="9" spans="1:15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173</v>
      </c>
      <c r="K9" s="15" t="s">
        <v>250</v>
      </c>
      <c r="L9" s="15" t="s">
        <v>174</v>
      </c>
      <c r="M9" s="108"/>
      <c r="N9" s="105"/>
      <c r="O9" s="105"/>
    </row>
    <row r="10" spans="1:15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19"/>
      <c r="M10" s="21"/>
      <c r="N10" s="26"/>
      <c r="O10" s="26"/>
    </row>
    <row r="11" spans="1:15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/>
      <c r="K11" s="19"/>
      <c r="L11" s="19"/>
      <c r="M11" s="19">
        <f>SUM(I11+J11+K11+L11)</f>
        <v>14716.64</v>
      </c>
      <c r="N11" s="26" t="s">
        <v>189</v>
      </c>
      <c r="O11" s="26" t="s">
        <v>190</v>
      </c>
    </row>
    <row r="12" spans="1:15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19"/>
      <c r="N12" s="26"/>
      <c r="O12" s="26"/>
    </row>
    <row r="13" spans="1:15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 t="shared" ref="E13:E79" si="0">D13*1.1507</f>
        <v>960.02900999999997</v>
      </c>
      <c r="F13" s="25">
        <f t="shared" ref="F13:F79" si="1"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/>
      <c r="K13" s="19"/>
      <c r="L13" s="19"/>
      <c r="M13" s="19">
        <f t="shared" ref="M13:M77" si="2">SUM(I13+J13+K13+L13)</f>
        <v>12681.359999999999</v>
      </c>
      <c r="N13" s="26" t="s">
        <v>398</v>
      </c>
      <c r="O13" s="26" t="s">
        <v>17</v>
      </c>
    </row>
    <row r="14" spans="1:15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 t="shared" si="0"/>
        <v>584.68217700000002</v>
      </c>
      <c r="F14" s="25">
        <f t="shared" si="1"/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622.32000000000005</v>
      </c>
      <c r="K14" s="19"/>
      <c r="L14" s="19"/>
      <c r="M14" s="19">
        <f t="shared" si="2"/>
        <v>8345.5920000000006</v>
      </c>
      <c r="N14" s="26" t="s">
        <v>395</v>
      </c>
      <c r="O14" s="26" t="s">
        <v>17</v>
      </c>
    </row>
    <row r="15" spans="1:15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 t="shared" si="0"/>
        <v>495.85964400000006</v>
      </c>
      <c r="F15" s="25">
        <f t="shared" si="1"/>
        <v>495.85964400000006</v>
      </c>
      <c r="G15" s="20">
        <v>15.2</v>
      </c>
      <c r="H15" s="20">
        <v>15.2</v>
      </c>
      <c r="I15" s="19">
        <f>D15*H15</f>
        <v>6549.9840000000004</v>
      </c>
      <c r="J15" s="19"/>
      <c r="K15" s="19"/>
      <c r="L15" s="19"/>
      <c r="M15" s="19">
        <f t="shared" si="2"/>
        <v>6549.9840000000004</v>
      </c>
      <c r="N15" s="26" t="s">
        <v>192</v>
      </c>
      <c r="O15" s="26" t="s">
        <v>17</v>
      </c>
    </row>
    <row r="16" spans="1:15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 t="shared" si="0"/>
        <v>414.746801</v>
      </c>
      <c r="F16" s="25">
        <f t="shared" si="1"/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1037.2</v>
      </c>
      <c r="K16" s="19"/>
      <c r="L16" s="19"/>
      <c r="M16" s="19">
        <f t="shared" si="2"/>
        <v>6515.7359999999999</v>
      </c>
      <c r="N16" s="26" t="s">
        <v>192</v>
      </c>
      <c r="O16" s="26" t="s">
        <v>17</v>
      </c>
    </row>
    <row r="17" spans="1:15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 t="shared" si="0"/>
        <v>393.68899099999999</v>
      </c>
      <c r="F17" s="25">
        <f t="shared" si="1"/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1037.2</v>
      </c>
      <c r="K17" s="19"/>
      <c r="L17" s="19"/>
      <c r="M17" s="19">
        <f t="shared" si="2"/>
        <v>6237.5759999999991</v>
      </c>
      <c r="N17" s="26" t="s">
        <v>193</v>
      </c>
      <c r="O17" s="26" t="s">
        <v>17</v>
      </c>
    </row>
    <row r="18" spans="1:15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19"/>
      <c r="N18" s="26"/>
      <c r="O18" s="26"/>
    </row>
    <row r="19" spans="1:15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 t="shared" si="0"/>
        <v>675.5759700000001</v>
      </c>
      <c r="F19" s="25">
        <f t="shared" si="1"/>
        <v>675.5759700000001</v>
      </c>
      <c r="G19" s="20">
        <v>15.2</v>
      </c>
      <c r="H19" s="20">
        <v>15.2</v>
      </c>
      <c r="I19" s="19">
        <f>D19*H19</f>
        <v>8923.92</v>
      </c>
      <c r="J19" s="19"/>
      <c r="K19" s="19"/>
      <c r="L19" s="19"/>
      <c r="M19" s="19">
        <f t="shared" si="2"/>
        <v>8923.92</v>
      </c>
      <c r="N19" s="26" t="s">
        <v>194</v>
      </c>
      <c r="O19" s="26" t="s">
        <v>23</v>
      </c>
    </row>
    <row r="20" spans="1:15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 t="shared" si="0"/>
        <v>402.745</v>
      </c>
      <c r="F20" s="25">
        <f t="shared" si="1"/>
        <v>402.745</v>
      </c>
      <c r="G20" s="20">
        <v>15.2</v>
      </c>
      <c r="H20" s="20">
        <v>15.2</v>
      </c>
      <c r="I20" s="19">
        <f>D20*H20</f>
        <v>5320</v>
      </c>
      <c r="J20" s="19">
        <v>1244.6400000000001</v>
      </c>
      <c r="K20" s="19"/>
      <c r="L20" s="19"/>
      <c r="M20" s="19">
        <f t="shared" si="2"/>
        <v>6564.64</v>
      </c>
      <c r="N20" s="26" t="s">
        <v>197</v>
      </c>
      <c r="O20" s="26" t="s">
        <v>23</v>
      </c>
    </row>
    <row r="21" spans="1:15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 t="shared" si="0"/>
        <v>450.648641</v>
      </c>
      <c r="F21" s="25">
        <f t="shared" si="1"/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1037.2</v>
      </c>
      <c r="K21" s="19"/>
      <c r="L21" s="19"/>
      <c r="M21" s="19">
        <f t="shared" si="2"/>
        <v>6989.9759999999997</v>
      </c>
      <c r="N21" s="26" t="s">
        <v>192</v>
      </c>
      <c r="O21" s="26" t="s">
        <v>23</v>
      </c>
    </row>
    <row r="22" spans="1:15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 t="shared" si="0"/>
        <v>345.21000000000004</v>
      </c>
      <c r="F22" s="25">
        <f t="shared" si="1"/>
        <v>345.21000000000004</v>
      </c>
      <c r="G22" s="20">
        <v>15.2</v>
      </c>
      <c r="H22" s="20">
        <v>15.2</v>
      </c>
      <c r="I22" s="19">
        <f>D22*H22</f>
        <v>4560</v>
      </c>
      <c r="J22" s="19"/>
      <c r="K22" s="19"/>
      <c r="L22" s="19"/>
      <c r="M22" s="19">
        <f t="shared" si="2"/>
        <v>4560</v>
      </c>
      <c r="N22" s="26" t="s">
        <v>197</v>
      </c>
      <c r="O22" s="26" t="s">
        <v>23</v>
      </c>
    </row>
    <row r="23" spans="1:15" ht="17.45" customHeight="1" x14ac:dyDescent="0.25">
      <c r="A23" s="22">
        <f>A22+1</f>
        <v>11</v>
      </c>
      <c r="B23" s="16" t="s">
        <v>260</v>
      </c>
      <c r="C23" s="29" t="s">
        <v>28</v>
      </c>
      <c r="D23" s="24">
        <v>391.63</v>
      </c>
      <c r="E23" s="25">
        <f t="shared" si="0"/>
        <v>450.648641</v>
      </c>
      <c r="F23" s="25">
        <f t="shared" si="1"/>
        <v>450.648641</v>
      </c>
      <c r="G23" s="20">
        <v>15.2</v>
      </c>
      <c r="H23" s="20">
        <v>4</v>
      </c>
      <c r="I23" s="19">
        <f>D23*H23</f>
        <v>1566.52</v>
      </c>
      <c r="J23" s="19"/>
      <c r="K23" s="19"/>
      <c r="L23" s="19"/>
      <c r="M23" s="19">
        <f t="shared" si="2"/>
        <v>1566.52</v>
      </c>
      <c r="N23" s="26" t="s">
        <v>192</v>
      </c>
      <c r="O23" s="26" t="s">
        <v>23</v>
      </c>
    </row>
    <row r="24" spans="1:15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19"/>
      <c r="N24" s="26"/>
      <c r="O24" s="26"/>
    </row>
    <row r="25" spans="1:15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 t="shared" si="0"/>
        <v>495.85964400000006</v>
      </c>
      <c r="F25" s="25">
        <f t="shared" si="1"/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1037.2</v>
      </c>
      <c r="K25" s="19"/>
      <c r="L25" s="19"/>
      <c r="M25" s="19">
        <f t="shared" si="2"/>
        <v>7587.1840000000002</v>
      </c>
      <c r="N25" s="26" t="s">
        <v>192</v>
      </c>
      <c r="O25" s="26" t="s">
        <v>229</v>
      </c>
    </row>
    <row r="26" spans="1:15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19"/>
      <c r="N26" s="26"/>
      <c r="O26" s="26"/>
    </row>
    <row r="27" spans="1:15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 t="shared" si="0"/>
        <v>493.13248500000003</v>
      </c>
      <c r="F27" s="25">
        <f t="shared" si="1"/>
        <v>493.13248500000003</v>
      </c>
      <c r="G27" s="20">
        <v>15.2</v>
      </c>
      <c r="H27" s="20">
        <v>15.2</v>
      </c>
      <c r="I27" s="19">
        <f>D27*H27</f>
        <v>6513.96</v>
      </c>
      <c r="J27" s="19">
        <v>1037.2</v>
      </c>
      <c r="K27" s="19"/>
      <c r="L27" s="19"/>
      <c r="M27" s="19">
        <f t="shared" si="2"/>
        <v>7551.16</v>
      </c>
      <c r="N27" s="26" t="s">
        <v>198</v>
      </c>
      <c r="O27" s="26" t="s">
        <v>33</v>
      </c>
    </row>
    <row r="28" spans="1:15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19"/>
      <c r="N28" s="26"/>
      <c r="O28" s="26"/>
    </row>
    <row r="29" spans="1:15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si="0"/>
        <v>521.49724000000003</v>
      </c>
      <c r="F29" s="25">
        <f t="shared" si="1"/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1244.6400000000001</v>
      </c>
      <c r="K29" s="19"/>
      <c r="L29" s="19"/>
      <c r="M29" s="19">
        <f t="shared" si="2"/>
        <v>8133.28</v>
      </c>
      <c r="N29" s="26" t="s">
        <v>198</v>
      </c>
      <c r="O29" s="26" t="s">
        <v>33</v>
      </c>
    </row>
    <row r="30" spans="1:15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0"/>
        <v>509.64503000000002</v>
      </c>
      <c r="F30" s="25">
        <f t="shared" si="1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/>
      <c r="K30" s="19"/>
      <c r="L30" s="19"/>
      <c r="M30" s="19">
        <f t="shared" si="2"/>
        <v>6732.079999999999</v>
      </c>
      <c r="N30" s="26" t="s">
        <v>397</v>
      </c>
      <c r="O30" s="26" t="s">
        <v>396</v>
      </c>
    </row>
    <row r="31" spans="1:15" ht="17.45" customHeight="1" x14ac:dyDescent="0.25">
      <c r="A31" s="22">
        <f t="shared" si="4"/>
        <v>16</v>
      </c>
      <c r="B31" s="16" t="s">
        <v>265</v>
      </c>
      <c r="C31" s="23" t="s">
        <v>36</v>
      </c>
      <c r="D31" s="24">
        <v>350</v>
      </c>
      <c r="E31" s="25">
        <f t="shared" si="0"/>
        <v>402.745</v>
      </c>
      <c r="F31" s="25">
        <f t="shared" si="1"/>
        <v>402.745</v>
      </c>
      <c r="G31" s="20">
        <v>15.2</v>
      </c>
      <c r="H31" s="20">
        <v>15.2</v>
      </c>
      <c r="I31" s="19">
        <f t="shared" si="3"/>
        <v>5320</v>
      </c>
      <c r="J31" s="19">
        <v>1037.2</v>
      </c>
      <c r="K31" s="19"/>
      <c r="L31" s="19"/>
      <c r="M31" s="19">
        <f t="shared" si="2"/>
        <v>6357.2</v>
      </c>
      <c r="N31" s="26" t="s">
        <v>196</v>
      </c>
      <c r="O31" s="26" t="s">
        <v>33</v>
      </c>
    </row>
    <row r="32" spans="1:15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0"/>
        <v>493.13248500000003</v>
      </c>
      <c r="F32" s="25">
        <f t="shared" si="1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1037.2</v>
      </c>
      <c r="K32" s="19"/>
      <c r="L32" s="19"/>
      <c r="M32" s="19">
        <f t="shared" si="2"/>
        <v>7551.16</v>
      </c>
      <c r="N32" s="26" t="s">
        <v>198</v>
      </c>
      <c r="O32" s="26" t="s">
        <v>33</v>
      </c>
    </row>
    <row r="33" spans="1:15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0"/>
        <v>493.13248500000003</v>
      </c>
      <c r="F33" s="25">
        <f t="shared" si="1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829.76</v>
      </c>
      <c r="K33" s="19"/>
      <c r="L33" s="19"/>
      <c r="M33" s="19">
        <f t="shared" si="2"/>
        <v>7343.72</v>
      </c>
      <c r="N33" s="26" t="s">
        <v>198</v>
      </c>
      <c r="O33" s="26" t="s">
        <v>33</v>
      </c>
    </row>
    <row r="34" spans="1:15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0"/>
        <v>493.13248500000003</v>
      </c>
      <c r="F34" s="25">
        <f t="shared" si="1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829.76</v>
      </c>
      <c r="K34" s="19"/>
      <c r="L34" s="19"/>
      <c r="M34" s="19">
        <f t="shared" si="2"/>
        <v>7343.72</v>
      </c>
      <c r="N34" s="26" t="s">
        <v>198</v>
      </c>
      <c r="O34" s="26" t="s">
        <v>33</v>
      </c>
    </row>
    <row r="35" spans="1:15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0"/>
        <v>473.17934700000001</v>
      </c>
      <c r="F35" s="25">
        <f t="shared" si="1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/>
      <c r="K35" s="19"/>
      <c r="L35" s="19"/>
      <c r="M35" s="19">
        <f t="shared" si="2"/>
        <v>6250.3919999999998</v>
      </c>
      <c r="N35" s="26" t="s">
        <v>200</v>
      </c>
      <c r="O35" s="26" t="s">
        <v>156</v>
      </c>
    </row>
    <row r="36" spans="1:15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19"/>
      <c r="N36" s="26"/>
      <c r="O36" s="26"/>
    </row>
    <row r="37" spans="1:15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 t="shared" si="0"/>
        <v>485.94061000000005</v>
      </c>
      <c r="F37" s="25">
        <f t="shared" si="1"/>
        <v>485.94061000000005</v>
      </c>
      <c r="G37" s="20">
        <v>15.2</v>
      </c>
      <c r="H37" s="20">
        <v>15.2</v>
      </c>
      <c r="I37" s="19">
        <f>D37*H37</f>
        <v>6418.96</v>
      </c>
      <c r="J37" s="19">
        <v>622.32000000000005</v>
      </c>
      <c r="K37" s="19"/>
      <c r="L37" s="19"/>
      <c r="M37" s="19">
        <f t="shared" si="2"/>
        <v>7041.28</v>
      </c>
      <c r="N37" s="26" t="s">
        <v>194</v>
      </c>
      <c r="O37" s="26" t="s">
        <v>41</v>
      </c>
    </row>
    <row r="38" spans="1:15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 t="shared" si="0"/>
        <v>487.263915</v>
      </c>
      <c r="F38" s="25">
        <f t="shared" si="1"/>
        <v>487.263915</v>
      </c>
      <c r="G38" s="20">
        <v>15.2</v>
      </c>
      <c r="H38" s="20">
        <v>15.2</v>
      </c>
      <c r="I38" s="19">
        <f>D38*H38</f>
        <v>6436.44</v>
      </c>
      <c r="J38" s="19">
        <v>1244.6400000000001</v>
      </c>
      <c r="K38" s="19"/>
      <c r="L38" s="19"/>
      <c r="M38" s="19">
        <f t="shared" si="2"/>
        <v>7681.08</v>
      </c>
      <c r="N38" s="26" t="s">
        <v>200</v>
      </c>
      <c r="O38" s="26" t="s">
        <v>41</v>
      </c>
    </row>
    <row r="39" spans="1:15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 t="shared" si="0"/>
        <v>393.01007800000002</v>
      </c>
      <c r="F39" s="25">
        <f t="shared" si="1"/>
        <v>393.01007800000002</v>
      </c>
      <c r="G39" s="22">
        <v>15.2</v>
      </c>
      <c r="H39" s="20">
        <v>11</v>
      </c>
      <c r="I39" s="19">
        <f>D39*H39</f>
        <v>3756.94</v>
      </c>
      <c r="J39" s="19"/>
      <c r="K39" s="19"/>
      <c r="L39" s="19"/>
      <c r="M39" s="19">
        <f t="shared" si="2"/>
        <v>3756.94</v>
      </c>
      <c r="N39" s="26" t="s">
        <v>192</v>
      </c>
      <c r="O39" s="26" t="s">
        <v>41</v>
      </c>
    </row>
    <row r="40" spans="1:15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19"/>
      <c r="N40" s="26"/>
      <c r="O40" s="26"/>
    </row>
    <row r="41" spans="1:15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 t="shared" si="0"/>
        <v>485.94061000000005</v>
      </c>
      <c r="F41" s="25">
        <f t="shared" si="1"/>
        <v>485.94061000000005</v>
      </c>
      <c r="G41" s="20">
        <v>15.2</v>
      </c>
      <c r="H41" s="20">
        <v>15.2</v>
      </c>
      <c r="I41" s="19">
        <f>D41*H41</f>
        <v>6418.96</v>
      </c>
      <c r="J41" s="19"/>
      <c r="K41" s="19"/>
      <c r="L41" s="19"/>
      <c r="M41" s="19">
        <f t="shared" si="2"/>
        <v>6418.96</v>
      </c>
      <c r="N41" s="26" t="s">
        <v>194</v>
      </c>
      <c r="O41" s="26" t="s">
        <v>45</v>
      </c>
    </row>
    <row r="42" spans="1:15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 t="shared" si="0"/>
        <v>493.13248500000003</v>
      </c>
      <c r="F42" s="25">
        <f t="shared" si="1"/>
        <v>493.13248500000003</v>
      </c>
      <c r="G42" s="20">
        <v>15.2</v>
      </c>
      <c r="H42" s="20">
        <v>15.2</v>
      </c>
      <c r="I42" s="19">
        <f>D42*H42</f>
        <v>6513.96</v>
      </c>
      <c r="J42" s="19">
        <v>1037.2</v>
      </c>
      <c r="K42" s="19"/>
      <c r="L42" s="19"/>
      <c r="M42" s="19">
        <f t="shared" si="2"/>
        <v>7551.16</v>
      </c>
      <c r="N42" s="26" t="s">
        <v>201</v>
      </c>
      <c r="O42" s="26" t="s">
        <v>45</v>
      </c>
    </row>
    <row r="43" spans="1:15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 t="shared" si="0"/>
        <v>474.08840000000004</v>
      </c>
      <c r="F43" s="25">
        <f t="shared" si="1"/>
        <v>474.08840000000004</v>
      </c>
      <c r="G43" s="20">
        <v>15.2</v>
      </c>
      <c r="H43" s="20">
        <v>15.2</v>
      </c>
      <c r="I43" s="19">
        <f>D43*H43</f>
        <v>6262.4</v>
      </c>
      <c r="J43" s="19">
        <v>622.32000000000005</v>
      </c>
      <c r="K43" s="19"/>
      <c r="L43" s="19"/>
      <c r="M43" s="19">
        <f t="shared" si="2"/>
        <v>6884.7199999999993</v>
      </c>
      <c r="N43" s="26" t="s">
        <v>201</v>
      </c>
      <c r="O43" s="26" t="s">
        <v>45</v>
      </c>
    </row>
    <row r="44" spans="1:15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19"/>
      <c r="N44" s="26"/>
      <c r="O44" s="26"/>
    </row>
    <row r="45" spans="1:15" ht="17.45" customHeight="1" x14ac:dyDescent="0.25">
      <c r="A45" s="22">
        <f>A43+1</f>
        <v>27</v>
      </c>
      <c r="B45" s="16" t="s">
        <v>276</v>
      </c>
      <c r="C45" s="23" t="s">
        <v>50</v>
      </c>
      <c r="D45" s="24">
        <v>422.3</v>
      </c>
      <c r="E45" s="25">
        <f t="shared" si="0"/>
        <v>485.94061000000005</v>
      </c>
      <c r="F45" s="25">
        <f t="shared" si="1"/>
        <v>485.94061000000005</v>
      </c>
      <c r="G45" s="20">
        <v>15.2</v>
      </c>
      <c r="H45" s="20">
        <v>15.2</v>
      </c>
      <c r="I45" s="19">
        <f>D45*H45</f>
        <v>6418.96</v>
      </c>
      <c r="J45" s="19"/>
      <c r="K45" s="19"/>
      <c r="L45" s="19"/>
      <c r="M45" s="19">
        <f t="shared" si="2"/>
        <v>6418.96</v>
      </c>
      <c r="N45" s="26" t="s">
        <v>195</v>
      </c>
      <c r="O45" s="26" t="s">
        <v>49</v>
      </c>
    </row>
    <row r="46" spans="1:15" ht="17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 t="shared" si="0"/>
        <v>425.73598600000003</v>
      </c>
      <c r="F46" s="25">
        <f t="shared" si="1"/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1244.6400000000001</v>
      </c>
      <c r="K46" s="19"/>
      <c r="L46" s="19"/>
      <c r="M46" s="19">
        <f t="shared" si="2"/>
        <v>6868.3360000000002</v>
      </c>
      <c r="N46" s="46" t="s">
        <v>202</v>
      </c>
      <c r="O46" s="26" t="s">
        <v>49</v>
      </c>
    </row>
    <row r="47" spans="1:15" ht="17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 t="shared" si="0"/>
        <v>425.73598600000003</v>
      </c>
      <c r="F47" s="25">
        <f t="shared" si="1"/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1037.2</v>
      </c>
      <c r="K47" s="19"/>
      <c r="L47" s="19"/>
      <c r="M47" s="19">
        <f t="shared" si="2"/>
        <v>6660.8959999999997</v>
      </c>
      <c r="N47" s="46" t="s">
        <v>203</v>
      </c>
      <c r="O47" s="26" t="s">
        <v>49</v>
      </c>
    </row>
    <row r="48" spans="1:15" ht="17.45" customHeight="1" x14ac:dyDescent="0.25">
      <c r="A48" s="22">
        <f>A47+1</f>
        <v>30</v>
      </c>
      <c r="B48" s="16" t="s">
        <v>279</v>
      </c>
      <c r="C48" s="23" t="s">
        <v>53</v>
      </c>
      <c r="D48" s="24">
        <v>338.69</v>
      </c>
      <c r="E48" s="25">
        <f t="shared" si="0"/>
        <v>389.73058300000002</v>
      </c>
      <c r="F48" s="25">
        <f t="shared" si="1"/>
        <v>389.73058300000002</v>
      </c>
      <c r="G48" s="20">
        <v>15.2</v>
      </c>
      <c r="H48" s="20">
        <v>10</v>
      </c>
      <c r="I48" s="19">
        <f>D48*H48</f>
        <v>3386.9</v>
      </c>
      <c r="J48" s="19">
        <v>1037.2</v>
      </c>
      <c r="K48" s="19"/>
      <c r="L48" s="19"/>
      <c r="M48" s="19">
        <f t="shared" si="2"/>
        <v>4424.1000000000004</v>
      </c>
      <c r="N48" s="46" t="s">
        <v>204</v>
      </c>
      <c r="O48" s="26" t="s">
        <v>49</v>
      </c>
    </row>
    <row r="49" spans="1:15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19"/>
      <c r="N49" s="46"/>
      <c r="O49" s="26"/>
    </row>
    <row r="50" spans="1:15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 t="shared" si="0"/>
        <v>459.865748</v>
      </c>
      <c r="F50" s="25">
        <f t="shared" si="1"/>
        <v>459.865748</v>
      </c>
      <c r="G50" s="20">
        <v>15.2</v>
      </c>
      <c r="H50" s="20">
        <v>15.2</v>
      </c>
      <c r="I50" s="19">
        <f t="shared" ref="I50:I56" si="5">D50*H50</f>
        <v>6074.5279999999993</v>
      </c>
      <c r="J50" s="19"/>
      <c r="K50" s="19"/>
      <c r="L50" s="19"/>
      <c r="M50" s="19">
        <f t="shared" si="2"/>
        <v>6074.5279999999993</v>
      </c>
      <c r="N50" s="26" t="s">
        <v>194</v>
      </c>
      <c r="O50" s="26" t="s">
        <v>54</v>
      </c>
    </row>
    <row r="51" spans="1:15" ht="17.45" customHeight="1" x14ac:dyDescent="0.25">
      <c r="A51" s="22">
        <f t="shared" ref="A51" si="6">A50+1</f>
        <v>32</v>
      </c>
      <c r="B51" s="16" t="s">
        <v>281</v>
      </c>
      <c r="C51" s="23" t="s">
        <v>56</v>
      </c>
      <c r="D51" s="24">
        <v>430.91</v>
      </c>
      <c r="E51" s="25">
        <f t="shared" si="0"/>
        <v>495.84813700000007</v>
      </c>
      <c r="F51" s="25">
        <f t="shared" si="1"/>
        <v>495.84813700000007</v>
      </c>
      <c r="G51" s="20">
        <v>15.2</v>
      </c>
      <c r="H51" s="20">
        <v>15.2</v>
      </c>
      <c r="I51" s="19">
        <f t="shared" si="5"/>
        <v>6549.8320000000003</v>
      </c>
      <c r="J51" s="19">
        <v>1037.2</v>
      </c>
      <c r="K51" s="19"/>
      <c r="L51" s="19"/>
      <c r="M51" s="19">
        <f t="shared" si="2"/>
        <v>7587.0320000000002</v>
      </c>
      <c r="N51" s="26" t="s">
        <v>192</v>
      </c>
      <c r="O51" s="26" t="s">
        <v>54</v>
      </c>
    </row>
    <row r="52" spans="1:15" ht="17.45" customHeight="1" x14ac:dyDescent="0.25">
      <c r="A52" s="22">
        <f>A51+1</f>
        <v>33</v>
      </c>
      <c r="B52" s="16" t="s">
        <v>283</v>
      </c>
      <c r="C52" s="23" t="s">
        <v>58</v>
      </c>
      <c r="D52" s="24">
        <v>160</v>
      </c>
      <c r="E52" s="25">
        <f t="shared" si="0"/>
        <v>184.11200000000002</v>
      </c>
      <c r="F52" s="25">
        <f t="shared" si="1"/>
        <v>184.11200000000002</v>
      </c>
      <c r="G52" s="20">
        <v>15.2</v>
      </c>
      <c r="H52" s="20">
        <v>15.2</v>
      </c>
      <c r="I52" s="19">
        <f t="shared" si="5"/>
        <v>2432</v>
      </c>
      <c r="J52" s="19">
        <v>1037.2</v>
      </c>
      <c r="K52" s="19">
        <v>23.5</v>
      </c>
      <c r="L52" s="19"/>
      <c r="M52" s="19">
        <f t="shared" si="2"/>
        <v>3492.7</v>
      </c>
      <c r="N52" s="26" t="s">
        <v>205</v>
      </c>
      <c r="O52" s="26" t="s">
        <v>54</v>
      </c>
    </row>
    <row r="53" spans="1:15" ht="17.45" customHeight="1" x14ac:dyDescent="0.25">
      <c r="A53" s="22">
        <f>A52+1</f>
        <v>34</v>
      </c>
      <c r="B53" s="16" t="s">
        <v>284</v>
      </c>
      <c r="C53" s="23" t="s">
        <v>59</v>
      </c>
      <c r="D53" s="24">
        <v>130</v>
      </c>
      <c r="E53" s="25">
        <f t="shared" si="0"/>
        <v>149.59100000000001</v>
      </c>
      <c r="F53" s="25">
        <f t="shared" si="1"/>
        <v>149.59100000000001</v>
      </c>
      <c r="G53" s="20">
        <v>15.2</v>
      </c>
      <c r="H53" s="20">
        <v>15.2</v>
      </c>
      <c r="I53" s="19">
        <f t="shared" si="5"/>
        <v>1976</v>
      </c>
      <c r="J53" s="19">
        <v>1037.2</v>
      </c>
      <c r="K53" s="19">
        <v>81.48</v>
      </c>
      <c r="L53" s="19"/>
      <c r="M53" s="19">
        <f t="shared" si="2"/>
        <v>3094.68</v>
      </c>
      <c r="N53" s="26" t="s">
        <v>206</v>
      </c>
      <c r="O53" s="26" t="s">
        <v>54</v>
      </c>
    </row>
    <row r="54" spans="1:15" ht="17.45" customHeight="1" x14ac:dyDescent="0.25">
      <c r="A54" s="22"/>
      <c r="B54" s="16" t="s">
        <v>286</v>
      </c>
      <c r="C54" s="23" t="s">
        <v>175</v>
      </c>
      <c r="D54" s="24">
        <v>160</v>
      </c>
      <c r="E54" s="25">
        <f t="shared" si="0"/>
        <v>184.11200000000002</v>
      </c>
      <c r="F54" s="25">
        <f t="shared" si="1"/>
        <v>184.11200000000002</v>
      </c>
      <c r="G54" s="20">
        <v>15.2</v>
      </c>
      <c r="H54" s="20">
        <v>15.2</v>
      </c>
      <c r="I54" s="19">
        <f t="shared" si="5"/>
        <v>2432</v>
      </c>
      <c r="J54" s="19"/>
      <c r="K54" s="19"/>
      <c r="L54" s="19"/>
      <c r="M54" s="19">
        <f t="shared" si="2"/>
        <v>2432</v>
      </c>
      <c r="N54" s="26" t="s">
        <v>206</v>
      </c>
      <c r="O54" s="26" t="s">
        <v>54</v>
      </c>
    </row>
    <row r="55" spans="1:15" ht="17.45" customHeight="1" x14ac:dyDescent="0.25">
      <c r="A55" s="22">
        <f>A53+1</f>
        <v>35</v>
      </c>
      <c r="B55" s="16" t="s">
        <v>285</v>
      </c>
      <c r="C55" s="23" t="s">
        <v>60</v>
      </c>
      <c r="D55" s="24">
        <v>254.53</v>
      </c>
      <c r="E55" s="25">
        <f t="shared" si="0"/>
        <v>292.88767100000001</v>
      </c>
      <c r="F55" s="25">
        <f t="shared" si="1"/>
        <v>292.88767100000001</v>
      </c>
      <c r="G55" s="20">
        <v>15.2</v>
      </c>
      <c r="H55" s="20">
        <v>0</v>
      </c>
      <c r="I55" s="19">
        <f t="shared" si="5"/>
        <v>0</v>
      </c>
      <c r="J55" s="19"/>
      <c r="K55" s="19"/>
      <c r="L55" s="19"/>
      <c r="M55" s="19">
        <f t="shared" si="2"/>
        <v>0</v>
      </c>
      <c r="N55" s="26" t="s">
        <v>207</v>
      </c>
      <c r="O55" s="26" t="s">
        <v>54</v>
      </c>
    </row>
    <row r="56" spans="1:15" ht="17.45" customHeight="1" x14ac:dyDescent="0.25">
      <c r="A56" s="22">
        <f>A55+1</f>
        <v>36</v>
      </c>
      <c r="B56" s="16" t="s">
        <v>409</v>
      </c>
      <c r="C56" s="23" t="s">
        <v>410</v>
      </c>
      <c r="D56" s="24">
        <v>280</v>
      </c>
      <c r="E56" s="25">
        <f t="shared" si="0"/>
        <v>322.19600000000003</v>
      </c>
      <c r="F56" s="25">
        <f t="shared" si="1"/>
        <v>322.19600000000003</v>
      </c>
      <c r="G56" s="20">
        <v>15.2</v>
      </c>
      <c r="H56" s="20">
        <v>15.2</v>
      </c>
      <c r="I56" s="19">
        <f t="shared" si="5"/>
        <v>4256</v>
      </c>
      <c r="J56" s="19"/>
      <c r="K56" s="19"/>
      <c r="L56" s="19"/>
      <c r="M56" s="19">
        <f t="shared" si="2"/>
        <v>4256</v>
      </c>
      <c r="N56" s="26" t="s">
        <v>207</v>
      </c>
      <c r="O56" s="26" t="s">
        <v>54</v>
      </c>
    </row>
    <row r="57" spans="1:15" ht="17.45" customHeight="1" x14ac:dyDescent="0.25">
      <c r="A57" s="22"/>
      <c r="B57" s="16"/>
      <c r="C57" s="17" t="s">
        <v>61</v>
      </c>
      <c r="D57" s="24"/>
      <c r="E57" s="25"/>
      <c r="F57" s="25"/>
      <c r="G57" s="20"/>
      <c r="H57" s="20"/>
      <c r="I57" s="19"/>
      <c r="J57" s="19"/>
      <c r="K57" s="19"/>
      <c r="L57" s="19"/>
      <c r="M57" s="19"/>
      <c r="N57" s="26"/>
      <c r="O57" s="26"/>
    </row>
    <row r="58" spans="1:15" ht="17.45" customHeight="1" x14ac:dyDescent="0.25">
      <c r="A58" s="22">
        <f>A56+1</f>
        <v>37</v>
      </c>
      <c r="B58" s="16" t="s">
        <v>287</v>
      </c>
      <c r="C58" s="23" t="s">
        <v>63</v>
      </c>
      <c r="D58" s="24">
        <v>386.53</v>
      </c>
      <c r="E58" s="25">
        <f t="shared" si="0"/>
        <v>444.78007099999996</v>
      </c>
      <c r="F58" s="25">
        <f t="shared" si="1"/>
        <v>444.78007099999996</v>
      </c>
      <c r="G58" s="20">
        <v>15.2</v>
      </c>
      <c r="H58" s="20">
        <v>15.2</v>
      </c>
      <c r="I58" s="19">
        <f t="shared" ref="I58:I70" si="7">D58*H58</f>
        <v>5875.2559999999994</v>
      </c>
      <c r="J58" s="19">
        <v>1244.6400000000001</v>
      </c>
      <c r="K58" s="19"/>
      <c r="L58" s="19"/>
      <c r="M58" s="19">
        <f t="shared" si="2"/>
        <v>7119.8959999999997</v>
      </c>
      <c r="N58" s="26" t="s">
        <v>192</v>
      </c>
      <c r="O58" s="26" t="s">
        <v>61</v>
      </c>
    </row>
    <row r="59" spans="1:15" ht="17.45" customHeight="1" x14ac:dyDescent="0.25">
      <c r="A59" s="22">
        <f t="shared" ref="A59:A70" si="8">A58+1</f>
        <v>38</v>
      </c>
      <c r="B59" s="16" t="s">
        <v>288</v>
      </c>
      <c r="C59" s="23" t="s">
        <v>64</v>
      </c>
      <c r="D59" s="24">
        <v>386.53</v>
      </c>
      <c r="E59" s="25">
        <f t="shared" si="0"/>
        <v>444.78007099999996</v>
      </c>
      <c r="F59" s="25">
        <f t="shared" si="1"/>
        <v>444.78007099999996</v>
      </c>
      <c r="G59" s="20">
        <v>15.2</v>
      </c>
      <c r="H59" s="20">
        <v>15.2</v>
      </c>
      <c r="I59" s="19">
        <f t="shared" si="7"/>
        <v>5875.2559999999994</v>
      </c>
      <c r="J59" s="19"/>
      <c r="K59" s="19"/>
      <c r="L59" s="19"/>
      <c r="M59" s="19">
        <f t="shared" si="2"/>
        <v>5875.2559999999994</v>
      </c>
      <c r="N59" s="26" t="s">
        <v>192</v>
      </c>
      <c r="O59" s="26" t="s">
        <v>61</v>
      </c>
    </row>
    <row r="60" spans="1:15" ht="17.45" customHeight="1" x14ac:dyDescent="0.25">
      <c r="A60" s="22">
        <f t="shared" si="8"/>
        <v>39</v>
      </c>
      <c r="B60" s="16" t="s">
        <v>289</v>
      </c>
      <c r="C60" s="23" t="s">
        <v>65</v>
      </c>
      <c r="D60" s="24">
        <v>422.3</v>
      </c>
      <c r="E60" s="25">
        <f t="shared" si="0"/>
        <v>485.94061000000005</v>
      </c>
      <c r="F60" s="25">
        <f t="shared" si="1"/>
        <v>485.94061000000005</v>
      </c>
      <c r="G60" s="20">
        <v>15.2</v>
      </c>
      <c r="H60" s="20">
        <v>15.2</v>
      </c>
      <c r="I60" s="19">
        <f t="shared" si="7"/>
        <v>6418.96</v>
      </c>
      <c r="J60" s="19">
        <v>1037.2</v>
      </c>
      <c r="K60" s="19"/>
      <c r="L60" s="19"/>
      <c r="M60" s="19">
        <f t="shared" si="2"/>
        <v>7456.16</v>
      </c>
      <c r="N60" s="26" t="s">
        <v>194</v>
      </c>
      <c r="O60" s="26" t="s">
        <v>61</v>
      </c>
    </row>
    <row r="61" spans="1:15" ht="17.45" customHeight="1" x14ac:dyDescent="0.25">
      <c r="A61" s="22">
        <f t="shared" si="8"/>
        <v>40</v>
      </c>
      <c r="B61" s="16" t="s">
        <v>290</v>
      </c>
      <c r="C61" s="23" t="s">
        <v>66</v>
      </c>
      <c r="D61" s="24">
        <v>406.27</v>
      </c>
      <c r="E61" s="25">
        <f t="shared" si="0"/>
        <v>467.494889</v>
      </c>
      <c r="F61" s="25">
        <f t="shared" si="1"/>
        <v>467.494889</v>
      </c>
      <c r="G61" s="20">
        <v>15.2</v>
      </c>
      <c r="H61" s="20">
        <v>15.2</v>
      </c>
      <c r="I61" s="19">
        <f t="shared" si="7"/>
        <v>6175.3039999999992</v>
      </c>
      <c r="J61" s="19"/>
      <c r="K61" s="19"/>
      <c r="L61" s="19"/>
      <c r="M61" s="19">
        <f t="shared" si="2"/>
        <v>6175.3039999999992</v>
      </c>
      <c r="N61" s="26" t="s">
        <v>192</v>
      </c>
      <c r="O61" s="26" t="s">
        <v>61</v>
      </c>
    </row>
    <row r="62" spans="1:15" ht="17.45" customHeight="1" x14ac:dyDescent="0.25">
      <c r="A62" s="22">
        <f t="shared" si="8"/>
        <v>41</v>
      </c>
      <c r="B62" s="16" t="s">
        <v>291</v>
      </c>
      <c r="C62" s="23" t="s">
        <v>67</v>
      </c>
      <c r="D62" s="24">
        <v>386.53</v>
      </c>
      <c r="E62" s="25">
        <f t="shared" si="0"/>
        <v>444.78007099999996</v>
      </c>
      <c r="F62" s="25">
        <f t="shared" si="1"/>
        <v>444.78007099999996</v>
      </c>
      <c r="G62" s="20">
        <v>15.2</v>
      </c>
      <c r="H62" s="20">
        <v>15.2</v>
      </c>
      <c r="I62" s="19">
        <f t="shared" si="7"/>
        <v>5875.2559999999994</v>
      </c>
      <c r="J62" s="19"/>
      <c r="K62" s="19"/>
      <c r="L62" s="19"/>
      <c r="M62" s="19">
        <f t="shared" si="2"/>
        <v>5875.2559999999994</v>
      </c>
      <c r="N62" s="26" t="s">
        <v>192</v>
      </c>
      <c r="O62" s="26" t="s">
        <v>61</v>
      </c>
    </row>
    <row r="63" spans="1:15" ht="17.45" customHeight="1" x14ac:dyDescent="0.25">
      <c r="A63" s="22">
        <f t="shared" si="8"/>
        <v>42</v>
      </c>
      <c r="B63" s="16" t="s">
        <v>292</v>
      </c>
      <c r="C63" s="23" t="s">
        <v>68</v>
      </c>
      <c r="D63" s="24">
        <v>288.39999999999998</v>
      </c>
      <c r="E63" s="25">
        <f t="shared" si="0"/>
        <v>331.86187999999999</v>
      </c>
      <c r="F63" s="25">
        <f t="shared" si="1"/>
        <v>331.86187999999999</v>
      </c>
      <c r="G63" s="20">
        <v>15.2</v>
      </c>
      <c r="H63" s="20">
        <v>15.2</v>
      </c>
      <c r="I63" s="19">
        <f t="shared" si="7"/>
        <v>4383.6799999999994</v>
      </c>
      <c r="J63" s="19">
        <v>1659.52</v>
      </c>
      <c r="K63" s="19"/>
      <c r="L63" s="19"/>
      <c r="M63" s="19">
        <f t="shared" si="2"/>
        <v>6043.1999999999989</v>
      </c>
      <c r="N63" s="26" t="s">
        <v>208</v>
      </c>
      <c r="O63" s="26" t="s">
        <v>61</v>
      </c>
    </row>
    <row r="64" spans="1:15" ht="17.45" customHeight="1" x14ac:dyDescent="0.25">
      <c r="A64" s="22">
        <f t="shared" si="8"/>
        <v>43</v>
      </c>
      <c r="B64" s="16" t="s">
        <v>293</v>
      </c>
      <c r="C64" s="23" t="s">
        <v>69</v>
      </c>
      <c r="D64" s="24">
        <v>288.39999999999998</v>
      </c>
      <c r="E64" s="25">
        <f t="shared" si="0"/>
        <v>331.86187999999999</v>
      </c>
      <c r="F64" s="25">
        <f t="shared" si="1"/>
        <v>331.86187999999999</v>
      </c>
      <c r="G64" s="20">
        <v>15.2</v>
      </c>
      <c r="H64" s="20">
        <v>15.2</v>
      </c>
      <c r="I64" s="19">
        <f t="shared" si="7"/>
        <v>4383.6799999999994</v>
      </c>
      <c r="J64" s="19">
        <v>1244.6400000000001</v>
      </c>
      <c r="K64" s="19"/>
      <c r="L64" s="19"/>
      <c r="M64" s="19">
        <f t="shared" si="2"/>
        <v>5628.32</v>
      </c>
      <c r="N64" s="26" t="s">
        <v>208</v>
      </c>
      <c r="O64" s="26" t="s">
        <v>61</v>
      </c>
    </row>
    <row r="65" spans="1:15" ht="17.45" customHeight="1" x14ac:dyDescent="0.25">
      <c r="A65" s="22">
        <f t="shared" si="8"/>
        <v>44</v>
      </c>
      <c r="B65" s="16" t="s">
        <v>294</v>
      </c>
      <c r="C65" s="23" t="s">
        <v>70</v>
      </c>
      <c r="D65" s="24">
        <v>288.39999999999998</v>
      </c>
      <c r="E65" s="25">
        <f t="shared" si="0"/>
        <v>331.86187999999999</v>
      </c>
      <c r="F65" s="25">
        <f t="shared" si="1"/>
        <v>331.86187999999999</v>
      </c>
      <c r="G65" s="20">
        <v>15.2</v>
      </c>
      <c r="H65" s="20">
        <v>15.2</v>
      </c>
      <c r="I65" s="19">
        <f t="shared" si="7"/>
        <v>4383.6799999999994</v>
      </c>
      <c r="J65" s="19">
        <v>1244.6400000000001</v>
      </c>
      <c r="K65" s="19"/>
      <c r="L65" s="19"/>
      <c r="M65" s="19">
        <f t="shared" si="2"/>
        <v>5628.32</v>
      </c>
      <c r="N65" s="26" t="s">
        <v>208</v>
      </c>
      <c r="O65" s="26" t="s">
        <v>61</v>
      </c>
    </row>
    <row r="66" spans="1:15" ht="17.45" customHeight="1" x14ac:dyDescent="0.25">
      <c r="A66" s="22">
        <f t="shared" si="8"/>
        <v>45</v>
      </c>
      <c r="B66" s="16" t="s">
        <v>295</v>
      </c>
      <c r="C66" s="23" t="s">
        <v>71</v>
      </c>
      <c r="D66" s="24">
        <v>288.39999999999998</v>
      </c>
      <c r="E66" s="25">
        <f t="shared" si="0"/>
        <v>331.86187999999999</v>
      </c>
      <c r="F66" s="25">
        <f t="shared" si="1"/>
        <v>331.86187999999999</v>
      </c>
      <c r="G66" s="20">
        <v>15.2</v>
      </c>
      <c r="H66" s="20">
        <v>15.2</v>
      </c>
      <c r="I66" s="19">
        <f t="shared" si="7"/>
        <v>4383.6799999999994</v>
      </c>
      <c r="J66" s="19">
        <v>1452.08</v>
      </c>
      <c r="K66" s="19"/>
      <c r="L66" s="19"/>
      <c r="M66" s="19">
        <f t="shared" si="2"/>
        <v>5835.7599999999993</v>
      </c>
      <c r="N66" s="26" t="s">
        <v>208</v>
      </c>
      <c r="O66" s="26" t="s">
        <v>61</v>
      </c>
    </row>
    <row r="67" spans="1:15" ht="17.45" customHeight="1" x14ac:dyDescent="0.25">
      <c r="A67" s="22">
        <f t="shared" si="8"/>
        <v>46</v>
      </c>
      <c r="B67" s="16" t="s">
        <v>296</v>
      </c>
      <c r="C67" s="23" t="s">
        <v>72</v>
      </c>
      <c r="D67" s="24">
        <v>342.13</v>
      </c>
      <c r="E67" s="25">
        <f t="shared" si="0"/>
        <v>393.68899099999999</v>
      </c>
      <c r="F67" s="25">
        <f t="shared" si="1"/>
        <v>393.68899099999999</v>
      </c>
      <c r="G67" s="20">
        <v>15.2</v>
      </c>
      <c r="H67" s="20">
        <v>15.2</v>
      </c>
      <c r="I67" s="19">
        <f t="shared" si="7"/>
        <v>5200.3759999999993</v>
      </c>
      <c r="J67" s="19">
        <v>1037.2</v>
      </c>
      <c r="K67" s="19"/>
      <c r="L67" s="19"/>
      <c r="M67" s="19">
        <f t="shared" si="2"/>
        <v>6237.5759999999991</v>
      </c>
      <c r="N67" s="26" t="s">
        <v>193</v>
      </c>
      <c r="O67" s="26" t="s">
        <v>61</v>
      </c>
    </row>
    <row r="68" spans="1:15" ht="17.45" customHeight="1" x14ac:dyDescent="0.25">
      <c r="A68" s="22">
        <f t="shared" si="8"/>
        <v>47</v>
      </c>
      <c r="B68" s="16" t="s">
        <v>297</v>
      </c>
      <c r="C68" s="30" t="s">
        <v>73</v>
      </c>
      <c r="D68" s="24">
        <v>342.13</v>
      </c>
      <c r="E68" s="25">
        <f t="shared" si="0"/>
        <v>393.68899099999999</v>
      </c>
      <c r="F68" s="25">
        <f t="shared" si="1"/>
        <v>393.68899099999999</v>
      </c>
      <c r="G68" s="20">
        <v>15.2</v>
      </c>
      <c r="H68" s="20">
        <v>15.2</v>
      </c>
      <c r="I68" s="19">
        <f t="shared" si="7"/>
        <v>5200.3759999999993</v>
      </c>
      <c r="J68" s="19"/>
      <c r="K68" s="19"/>
      <c r="L68" s="19"/>
      <c r="M68" s="19">
        <f t="shared" si="2"/>
        <v>5200.3759999999993</v>
      </c>
      <c r="N68" s="26" t="s">
        <v>209</v>
      </c>
      <c r="O68" s="26" t="s">
        <v>61</v>
      </c>
    </row>
    <row r="69" spans="1:15" ht="17.45" customHeight="1" x14ac:dyDescent="0.25">
      <c r="A69" s="22">
        <f t="shared" si="8"/>
        <v>48</v>
      </c>
      <c r="B69" s="16" t="s">
        <v>298</v>
      </c>
      <c r="C69" s="23" t="s">
        <v>74</v>
      </c>
      <c r="D69" s="24">
        <v>342.13</v>
      </c>
      <c r="E69" s="25">
        <f t="shared" si="0"/>
        <v>393.68899099999999</v>
      </c>
      <c r="F69" s="25">
        <f t="shared" si="1"/>
        <v>393.68899099999999</v>
      </c>
      <c r="G69" s="20">
        <v>15.2</v>
      </c>
      <c r="H69" s="20">
        <v>15.2</v>
      </c>
      <c r="I69" s="19">
        <f t="shared" si="7"/>
        <v>5200.3759999999993</v>
      </c>
      <c r="J69" s="19">
        <v>829.76</v>
      </c>
      <c r="K69" s="19"/>
      <c r="L69" s="19"/>
      <c r="M69" s="19">
        <f t="shared" si="2"/>
        <v>6030.1359999999995</v>
      </c>
      <c r="N69" s="26" t="s">
        <v>193</v>
      </c>
      <c r="O69" s="26" t="s">
        <v>61</v>
      </c>
    </row>
    <row r="70" spans="1:15" ht="17.45" customHeight="1" x14ac:dyDescent="0.25">
      <c r="A70" s="22">
        <f t="shared" si="8"/>
        <v>49</v>
      </c>
      <c r="B70" s="16" t="s">
        <v>299</v>
      </c>
      <c r="C70" s="23" t="s">
        <v>75</v>
      </c>
      <c r="D70" s="24">
        <v>220</v>
      </c>
      <c r="E70" s="25">
        <f t="shared" si="0"/>
        <v>253.15400000000002</v>
      </c>
      <c r="F70" s="25">
        <f t="shared" si="1"/>
        <v>253.15400000000002</v>
      </c>
      <c r="G70" s="20">
        <v>15.2</v>
      </c>
      <c r="H70" s="20">
        <v>15.2</v>
      </c>
      <c r="I70" s="19">
        <f t="shared" si="7"/>
        <v>3344</v>
      </c>
      <c r="J70" s="19">
        <v>622.32000000000005</v>
      </c>
      <c r="K70" s="19"/>
      <c r="L70" s="19"/>
      <c r="M70" s="19">
        <f t="shared" si="2"/>
        <v>3966.32</v>
      </c>
      <c r="N70" s="26" t="s">
        <v>219</v>
      </c>
      <c r="O70" s="26" t="s">
        <v>61</v>
      </c>
    </row>
    <row r="71" spans="1:15" ht="17.45" customHeight="1" x14ac:dyDescent="0.25">
      <c r="A71" s="22"/>
      <c r="B71" s="16"/>
      <c r="C71" s="17" t="s">
        <v>76</v>
      </c>
      <c r="D71" s="24"/>
      <c r="E71" s="25"/>
      <c r="F71" s="25"/>
      <c r="G71" s="20"/>
      <c r="H71" s="20"/>
      <c r="I71" s="19"/>
      <c r="J71" s="19"/>
      <c r="K71" s="19"/>
      <c r="L71" s="19"/>
      <c r="M71" s="19"/>
      <c r="N71" s="26"/>
      <c r="O71" s="26"/>
    </row>
    <row r="72" spans="1:15" ht="17.45" customHeight="1" x14ac:dyDescent="0.25">
      <c r="A72" s="22">
        <f>A70+1</f>
        <v>50</v>
      </c>
      <c r="B72" s="16" t="s">
        <v>300</v>
      </c>
      <c r="C72" s="23" t="s">
        <v>77</v>
      </c>
      <c r="D72" s="24">
        <v>288.39999999999998</v>
      </c>
      <c r="E72" s="25">
        <f t="shared" si="0"/>
        <v>331.86187999999999</v>
      </c>
      <c r="F72" s="25">
        <f t="shared" si="1"/>
        <v>331.86187999999999</v>
      </c>
      <c r="G72" s="20">
        <v>15.2</v>
      </c>
      <c r="H72" s="20">
        <v>15.2</v>
      </c>
      <c r="I72" s="19">
        <f t="shared" ref="I72:I79" si="9">D72*H72</f>
        <v>4383.6799999999994</v>
      </c>
      <c r="J72" s="19">
        <v>1452.08</v>
      </c>
      <c r="K72" s="19"/>
      <c r="L72" s="19"/>
      <c r="M72" s="19">
        <f t="shared" si="2"/>
        <v>5835.7599999999993</v>
      </c>
      <c r="N72" s="26" t="s">
        <v>210</v>
      </c>
      <c r="O72" s="26" t="s">
        <v>76</v>
      </c>
    </row>
    <row r="73" spans="1:15" ht="17.45" customHeight="1" x14ac:dyDescent="0.25">
      <c r="A73" s="22">
        <f t="shared" ref="A73:A79" si="10">A72+1</f>
        <v>51</v>
      </c>
      <c r="B73" s="16" t="s">
        <v>301</v>
      </c>
      <c r="C73" s="23" t="s">
        <v>78</v>
      </c>
      <c r="D73" s="24">
        <v>288.39999999999998</v>
      </c>
      <c r="E73" s="25">
        <f t="shared" si="0"/>
        <v>331.86187999999999</v>
      </c>
      <c r="F73" s="25">
        <f t="shared" si="1"/>
        <v>331.86187999999999</v>
      </c>
      <c r="G73" s="20">
        <v>15.2</v>
      </c>
      <c r="H73" s="20">
        <v>15.2</v>
      </c>
      <c r="I73" s="19">
        <f t="shared" si="9"/>
        <v>4383.6799999999994</v>
      </c>
      <c r="J73" s="19">
        <v>1659.52</v>
      </c>
      <c r="K73" s="19"/>
      <c r="L73" s="19"/>
      <c r="M73" s="19">
        <f t="shared" si="2"/>
        <v>6043.1999999999989</v>
      </c>
      <c r="N73" s="26" t="s">
        <v>208</v>
      </c>
      <c r="O73" s="26" t="s">
        <v>76</v>
      </c>
    </row>
    <row r="74" spans="1:15" ht="17.45" customHeight="1" x14ac:dyDescent="0.25">
      <c r="A74" s="22">
        <f t="shared" si="10"/>
        <v>52</v>
      </c>
      <c r="B74" s="22" t="s">
        <v>302</v>
      </c>
      <c r="C74" s="29" t="s">
        <v>79</v>
      </c>
      <c r="D74" s="24">
        <v>288.39999999999998</v>
      </c>
      <c r="E74" s="25">
        <f t="shared" si="0"/>
        <v>331.86187999999999</v>
      </c>
      <c r="F74" s="25">
        <f t="shared" si="1"/>
        <v>331.86187999999999</v>
      </c>
      <c r="G74" s="22">
        <v>15.2</v>
      </c>
      <c r="H74" s="20">
        <v>15.2</v>
      </c>
      <c r="I74" s="19">
        <f t="shared" si="9"/>
        <v>4383.6799999999994</v>
      </c>
      <c r="J74" s="19">
        <v>622.32000000000005</v>
      </c>
      <c r="K74" s="19"/>
      <c r="L74" s="19"/>
      <c r="M74" s="19">
        <f t="shared" si="2"/>
        <v>5005.9999999999991</v>
      </c>
      <c r="N74" s="26" t="s">
        <v>208</v>
      </c>
      <c r="O74" s="26" t="s">
        <v>76</v>
      </c>
    </row>
    <row r="75" spans="1:15" ht="17.45" customHeight="1" x14ac:dyDescent="0.25">
      <c r="A75" s="22">
        <f t="shared" si="10"/>
        <v>53</v>
      </c>
      <c r="B75" s="16" t="s">
        <v>303</v>
      </c>
      <c r="C75" s="23" t="s">
        <v>80</v>
      </c>
      <c r="D75" s="24">
        <v>288.39999999999998</v>
      </c>
      <c r="E75" s="25">
        <f t="shared" si="0"/>
        <v>331.86187999999999</v>
      </c>
      <c r="F75" s="25">
        <f t="shared" si="1"/>
        <v>331.86187999999999</v>
      </c>
      <c r="G75" s="20">
        <v>15.2</v>
      </c>
      <c r="H75" s="20">
        <v>15.2</v>
      </c>
      <c r="I75" s="19">
        <f t="shared" si="9"/>
        <v>4383.6799999999994</v>
      </c>
      <c r="J75" s="19">
        <v>1244.6400000000001</v>
      </c>
      <c r="K75" s="19"/>
      <c r="L75" s="19"/>
      <c r="M75" s="19">
        <f t="shared" si="2"/>
        <v>5628.32</v>
      </c>
      <c r="N75" s="26" t="s">
        <v>208</v>
      </c>
      <c r="O75" s="26" t="s">
        <v>76</v>
      </c>
    </row>
    <row r="76" spans="1:15" ht="17.45" customHeight="1" x14ac:dyDescent="0.25">
      <c r="A76" s="22">
        <f t="shared" si="10"/>
        <v>54</v>
      </c>
      <c r="B76" s="16" t="s">
        <v>304</v>
      </c>
      <c r="C76" s="23" t="s">
        <v>81</v>
      </c>
      <c r="D76" s="24">
        <v>288.39999999999998</v>
      </c>
      <c r="E76" s="25">
        <f t="shared" si="0"/>
        <v>331.86187999999999</v>
      </c>
      <c r="F76" s="25">
        <f t="shared" si="1"/>
        <v>331.86187999999999</v>
      </c>
      <c r="G76" s="20">
        <v>15.2</v>
      </c>
      <c r="H76" s="20">
        <v>15.2</v>
      </c>
      <c r="I76" s="19">
        <f t="shared" si="9"/>
        <v>4383.6799999999994</v>
      </c>
      <c r="J76" s="19">
        <v>1037.2</v>
      </c>
      <c r="K76" s="19"/>
      <c r="L76" s="19"/>
      <c r="M76" s="19">
        <f t="shared" si="2"/>
        <v>5420.8799999999992</v>
      </c>
      <c r="N76" s="26" t="s">
        <v>208</v>
      </c>
      <c r="O76" s="26" t="s">
        <v>76</v>
      </c>
    </row>
    <row r="77" spans="1:15" ht="17.45" customHeight="1" x14ac:dyDescent="0.25">
      <c r="A77" s="3">
        <f t="shared" si="10"/>
        <v>55</v>
      </c>
      <c r="B77" s="16" t="s">
        <v>305</v>
      </c>
      <c r="C77" s="23" t="s">
        <v>82</v>
      </c>
      <c r="D77" s="24">
        <v>288.39999999999998</v>
      </c>
      <c r="E77" s="25">
        <f t="shared" si="0"/>
        <v>331.86187999999999</v>
      </c>
      <c r="F77" s="25">
        <f t="shared" si="1"/>
        <v>331.86187999999999</v>
      </c>
      <c r="G77" s="20">
        <v>15.2</v>
      </c>
      <c r="H77" s="20">
        <v>15.2</v>
      </c>
      <c r="I77" s="19">
        <f t="shared" si="9"/>
        <v>4383.6799999999994</v>
      </c>
      <c r="J77" s="19">
        <v>1244.6400000000001</v>
      </c>
      <c r="K77" s="19"/>
      <c r="L77" s="19"/>
      <c r="M77" s="19">
        <f t="shared" si="2"/>
        <v>5628.32</v>
      </c>
      <c r="N77" s="26" t="s">
        <v>210</v>
      </c>
      <c r="O77" s="26" t="s">
        <v>76</v>
      </c>
    </row>
    <row r="78" spans="1:15" ht="17.45" customHeight="1" x14ac:dyDescent="0.25">
      <c r="A78" s="3">
        <f t="shared" si="10"/>
        <v>56</v>
      </c>
      <c r="B78" s="16" t="s">
        <v>339</v>
      </c>
      <c r="C78" s="29" t="s">
        <v>119</v>
      </c>
      <c r="D78" s="24">
        <v>262.22000000000003</v>
      </c>
      <c r="E78" s="25">
        <f>D78*1.1507</f>
        <v>301.73655400000007</v>
      </c>
      <c r="F78" s="25">
        <f>E78</f>
        <v>301.73655400000007</v>
      </c>
      <c r="G78" s="20">
        <v>15.2</v>
      </c>
      <c r="H78" s="20">
        <v>15.2</v>
      </c>
      <c r="I78" s="19">
        <f>D78*H78</f>
        <v>3985.7440000000001</v>
      </c>
      <c r="J78" s="19"/>
      <c r="K78" s="19"/>
      <c r="L78" s="19"/>
      <c r="M78" s="19">
        <f t="shared" ref="M78:M141" si="11">SUM(I78+J78+K78+L78)</f>
        <v>3985.7440000000001</v>
      </c>
      <c r="N78" s="26" t="s">
        <v>208</v>
      </c>
      <c r="O78" s="26" t="s">
        <v>76</v>
      </c>
    </row>
    <row r="79" spans="1:15" ht="17.45" customHeight="1" x14ac:dyDescent="0.25">
      <c r="A79" s="3">
        <f t="shared" si="10"/>
        <v>57</v>
      </c>
      <c r="B79" s="16" t="s">
        <v>306</v>
      </c>
      <c r="C79" s="23" t="s">
        <v>83</v>
      </c>
      <c r="D79" s="24">
        <v>392.92</v>
      </c>
      <c r="E79" s="25">
        <f t="shared" si="0"/>
        <v>452.13304400000004</v>
      </c>
      <c r="F79" s="25">
        <f t="shared" si="1"/>
        <v>452.13304400000004</v>
      </c>
      <c r="G79" s="20">
        <v>15.2</v>
      </c>
      <c r="H79" s="20">
        <v>15.2</v>
      </c>
      <c r="I79" s="19">
        <f t="shared" si="9"/>
        <v>5972.384</v>
      </c>
      <c r="J79" s="19">
        <v>1244.6400000000001</v>
      </c>
      <c r="K79" s="19"/>
      <c r="L79" s="19"/>
      <c r="M79" s="19">
        <f t="shared" si="11"/>
        <v>7217.0240000000003</v>
      </c>
      <c r="N79" s="26" t="s">
        <v>211</v>
      </c>
      <c r="O79" s="26" t="s">
        <v>76</v>
      </c>
    </row>
    <row r="80" spans="1:15" ht="17.45" customHeight="1" x14ac:dyDescent="0.25">
      <c r="A80" s="22"/>
      <c r="B80" s="22"/>
      <c r="C80" s="34" t="s">
        <v>84</v>
      </c>
      <c r="D80" s="24"/>
      <c r="E80" s="25"/>
      <c r="F80" s="25"/>
      <c r="G80" s="35"/>
      <c r="H80" s="20"/>
      <c r="I80" s="36"/>
      <c r="J80" s="36"/>
      <c r="K80" s="36"/>
      <c r="L80" s="36"/>
      <c r="M80" s="19"/>
      <c r="N80" s="26"/>
      <c r="O80" s="26"/>
    </row>
    <row r="81" spans="1:15" ht="17.45" customHeight="1" x14ac:dyDescent="0.25">
      <c r="A81" s="22">
        <f>A79+1</f>
        <v>58</v>
      </c>
      <c r="B81" s="22" t="s">
        <v>307</v>
      </c>
      <c r="C81" s="25" t="s">
        <v>183</v>
      </c>
      <c r="D81" s="24">
        <v>464.17</v>
      </c>
      <c r="E81" s="25">
        <f t="shared" ref="E81:E137" si="12">D81*1.1507</f>
        <v>534.12041900000008</v>
      </c>
      <c r="F81" s="25">
        <f t="shared" ref="F81:F137" si="13">E81</f>
        <v>534.12041900000008</v>
      </c>
      <c r="G81" s="37">
        <v>15.2</v>
      </c>
      <c r="H81" s="20">
        <v>15.2</v>
      </c>
      <c r="I81" s="19">
        <f>D81*H81</f>
        <v>7055.384</v>
      </c>
      <c r="J81" s="19"/>
      <c r="K81" s="19"/>
      <c r="L81" s="19"/>
      <c r="M81" s="19">
        <f t="shared" si="11"/>
        <v>7055.384</v>
      </c>
      <c r="N81" s="26" t="s">
        <v>194</v>
      </c>
      <c r="O81" s="26" t="s">
        <v>84</v>
      </c>
    </row>
    <row r="82" spans="1:15" ht="17.45" customHeight="1" x14ac:dyDescent="0.25">
      <c r="A82" s="22">
        <f>A81+1</f>
        <v>59</v>
      </c>
      <c r="B82" s="22" t="s">
        <v>308</v>
      </c>
      <c r="C82" s="25" t="s">
        <v>85</v>
      </c>
      <c r="D82" s="24">
        <v>327.66000000000003</v>
      </c>
      <c r="E82" s="25">
        <f t="shared" si="12"/>
        <v>377.03836200000006</v>
      </c>
      <c r="F82" s="25">
        <f t="shared" si="13"/>
        <v>377.03836200000006</v>
      </c>
      <c r="G82" s="37">
        <v>15.2</v>
      </c>
      <c r="H82" s="20">
        <v>15.2</v>
      </c>
      <c r="I82" s="19">
        <f>D82*H82</f>
        <v>4980.4319999999998</v>
      </c>
      <c r="J82" s="19">
        <v>622.32000000000005</v>
      </c>
      <c r="K82" s="19"/>
      <c r="L82" s="19"/>
      <c r="M82" s="19">
        <f t="shared" si="11"/>
        <v>5602.7519999999995</v>
      </c>
      <c r="N82" s="26" t="s">
        <v>192</v>
      </c>
      <c r="O82" s="26" t="s">
        <v>84</v>
      </c>
    </row>
    <row r="83" spans="1:15" ht="17.45" customHeight="1" x14ac:dyDescent="0.25">
      <c r="A83" s="22">
        <f>A82+1</f>
        <v>60</v>
      </c>
      <c r="B83" s="16" t="s">
        <v>309</v>
      </c>
      <c r="C83" s="25" t="s">
        <v>86</v>
      </c>
      <c r="D83" s="24">
        <v>360.43</v>
      </c>
      <c r="E83" s="25">
        <f t="shared" si="12"/>
        <v>414.746801</v>
      </c>
      <c r="F83" s="25">
        <f t="shared" si="13"/>
        <v>414.746801</v>
      </c>
      <c r="G83" s="20">
        <v>15.2</v>
      </c>
      <c r="H83" s="20">
        <v>15.2</v>
      </c>
      <c r="I83" s="19">
        <f>D83*H83</f>
        <v>5478.5360000000001</v>
      </c>
      <c r="J83" s="19">
        <v>622.32000000000005</v>
      </c>
      <c r="K83" s="19"/>
      <c r="L83" s="19"/>
      <c r="M83" s="19">
        <f t="shared" si="11"/>
        <v>6100.8559999999998</v>
      </c>
      <c r="N83" s="26" t="s">
        <v>192</v>
      </c>
      <c r="O83" s="26" t="s">
        <v>84</v>
      </c>
    </row>
    <row r="84" spans="1:15" ht="17.45" customHeight="1" x14ac:dyDescent="0.25">
      <c r="A84" s="22">
        <f>A83+1</f>
        <v>61</v>
      </c>
      <c r="B84" s="16" t="s">
        <v>310</v>
      </c>
      <c r="C84" s="25" t="s">
        <v>184</v>
      </c>
      <c r="D84" s="24">
        <v>360.43</v>
      </c>
      <c r="E84" s="25">
        <f t="shared" si="12"/>
        <v>414.746801</v>
      </c>
      <c r="F84" s="25">
        <f t="shared" si="13"/>
        <v>414.746801</v>
      </c>
      <c r="G84" s="20">
        <v>15.2</v>
      </c>
      <c r="H84" s="20">
        <v>15.2</v>
      </c>
      <c r="I84" s="19">
        <f>D84*H84</f>
        <v>5478.5360000000001</v>
      </c>
      <c r="J84" s="19"/>
      <c r="K84" s="19"/>
      <c r="L84" s="19"/>
      <c r="M84" s="19">
        <f t="shared" si="11"/>
        <v>5478.5360000000001</v>
      </c>
      <c r="N84" s="26" t="s">
        <v>192</v>
      </c>
      <c r="O84" s="26" t="s">
        <v>84</v>
      </c>
    </row>
    <row r="85" spans="1:15" ht="17.45" customHeight="1" x14ac:dyDescent="0.25">
      <c r="A85" s="22"/>
      <c r="B85" s="22"/>
      <c r="C85" s="34" t="s">
        <v>88</v>
      </c>
      <c r="D85" s="24"/>
      <c r="E85" s="25"/>
      <c r="F85" s="25"/>
      <c r="G85" s="37"/>
      <c r="H85" s="20"/>
      <c r="I85" s="19"/>
      <c r="J85" s="19"/>
      <c r="K85" s="19"/>
      <c r="L85" s="19"/>
      <c r="M85" s="19"/>
      <c r="N85" s="26"/>
      <c r="O85" s="26"/>
    </row>
    <row r="86" spans="1:15" ht="17.45" customHeight="1" x14ac:dyDescent="0.25">
      <c r="A86" s="22"/>
      <c r="B86" s="16"/>
      <c r="C86" s="17" t="s">
        <v>90</v>
      </c>
      <c r="D86" s="24"/>
      <c r="E86" s="25"/>
      <c r="F86" s="25"/>
      <c r="G86" s="20"/>
      <c r="H86" s="20"/>
      <c r="I86" s="19"/>
      <c r="J86" s="19"/>
      <c r="K86" s="19"/>
      <c r="L86" s="19"/>
      <c r="M86" s="19"/>
      <c r="N86" s="26"/>
      <c r="O86" s="26"/>
    </row>
    <row r="87" spans="1:15" ht="17.45" customHeight="1" x14ac:dyDescent="0.25">
      <c r="A87" s="3">
        <f>A84+1</f>
        <v>62</v>
      </c>
      <c r="B87" s="16" t="s">
        <v>312</v>
      </c>
      <c r="C87" s="23" t="s">
        <v>92</v>
      </c>
      <c r="D87" s="24">
        <v>288.39999999999998</v>
      </c>
      <c r="E87" s="25">
        <f t="shared" si="12"/>
        <v>331.86187999999999</v>
      </c>
      <c r="F87" s="25">
        <f t="shared" si="13"/>
        <v>331.86187999999999</v>
      </c>
      <c r="G87" s="20">
        <v>15.2</v>
      </c>
      <c r="H87" s="20">
        <v>15.2</v>
      </c>
      <c r="I87" s="19">
        <f t="shared" ref="I87:I91" si="14">D87*H87</f>
        <v>4383.6799999999994</v>
      </c>
      <c r="J87" s="19">
        <v>1037.2</v>
      </c>
      <c r="K87" s="19"/>
      <c r="L87" s="19"/>
      <c r="M87" s="19">
        <f t="shared" si="11"/>
        <v>5420.8799999999992</v>
      </c>
      <c r="N87" s="26" t="s">
        <v>210</v>
      </c>
      <c r="O87" s="26" t="s">
        <v>90</v>
      </c>
    </row>
    <row r="88" spans="1:15" ht="17.45" customHeight="1" x14ac:dyDescent="0.25">
      <c r="A88" s="3">
        <f>A87+1</f>
        <v>63</v>
      </c>
      <c r="B88" s="16" t="s">
        <v>313</v>
      </c>
      <c r="C88" s="30" t="s">
        <v>93</v>
      </c>
      <c r="D88" s="24">
        <v>341.46</v>
      </c>
      <c r="E88" s="25">
        <f t="shared" si="12"/>
        <v>392.91802200000001</v>
      </c>
      <c r="F88" s="25">
        <f t="shared" si="13"/>
        <v>392.91802200000001</v>
      </c>
      <c r="G88" s="20">
        <v>15.2</v>
      </c>
      <c r="H88" s="20">
        <v>15.2</v>
      </c>
      <c r="I88" s="19">
        <f t="shared" si="14"/>
        <v>5190.1919999999991</v>
      </c>
      <c r="J88" s="19"/>
      <c r="K88" s="19"/>
      <c r="L88" s="19"/>
      <c r="M88" s="19">
        <f t="shared" si="11"/>
        <v>5190.1919999999991</v>
      </c>
      <c r="N88" s="26" t="s">
        <v>193</v>
      </c>
      <c r="O88" s="26" t="s">
        <v>90</v>
      </c>
    </row>
    <row r="89" spans="1:15" ht="17.45" customHeight="1" x14ac:dyDescent="0.25">
      <c r="A89" s="3">
        <f>A88+1</f>
        <v>64</v>
      </c>
      <c r="B89" s="16" t="s">
        <v>314</v>
      </c>
      <c r="C89" s="30" t="s">
        <v>94</v>
      </c>
      <c r="D89" s="24">
        <v>338.69</v>
      </c>
      <c r="E89" s="25">
        <f t="shared" si="12"/>
        <v>389.73058300000002</v>
      </c>
      <c r="F89" s="25">
        <f t="shared" si="13"/>
        <v>389.73058300000002</v>
      </c>
      <c r="G89" s="20">
        <v>15.2</v>
      </c>
      <c r="H89" s="20">
        <v>15.2</v>
      </c>
      <c r="I89" s="19">
        <f t="shared" si="14"/>
        <v>5148.0879999999997</v>
      </c>
      <c r="J89" s="19">
        <v>622.32000000000005</v>
      </c>
      <c r="K89" s="19"/>
      <c r="L89" s="19"/>
      <c r="M89" s="19">
        <f t="shared" si="11"/>
        <v>5770.4079999999994</v>
      </c>
      <c r="N89" s="26" t="s">
        <v>192</v>
      </c>
      <c r="O89" s="26" t="s">
        <v>90</v>
      </c>
    </row>
    <row r="90" spans="1:15" ht="17.45" customHeight="1" x14ac:dyDescent="0.25">
      <c r="A90" s="3">
        <f>A89+1</f>
        <v>65</v>
      </c>
      <c r="B90" s="16" t="s">
        <v>315</v>
      </c>
      <c r="C90" s="23" t="s">
        <v>95</v>
      </c>
      <c r="D90" s="24">
        <v>422.3</v>
      </c>
      <c r="E90" s="25">
        <f t="shared" si="12"/>
        <v>485.94061000000005</v>
      </c>
      <c r="F90" s="25">
        <f t="shared" si="13"/>
        <v>485.94061000000005</v>
      </c>
      <c r="G90" s="20">
        <v>15.2</v>
      </c>
      <c r="H90" s="20">
        <v>15.2</v>
      </c>
      <c r="I90" s="19">
        <f t="shared" si="14"/>
        <v>6418.96</v>
      </c>
      <c r="J90" s="19">
        <v>622.32000000000005</v>
      </c>
      <c r="K90" s="19"/>
      <c r="L90" s="19"/>
      <c r="M90" s="19">
        <f t="shared" si="11"/>
        <v>7041.28</v>
      </c>
      <c r="N90" s="26" t="s">
        <v>193</v>
      </c>
      <c r="O90" s="26" t="s">
        <v>90</v>
      </c>
    </row>
    <row r="91" spans="1:15" ht="17.45" customHeight="1" x14ac:dyDescent="0.25">
      <c r="A91" s="3">
        <f>A90+1</f>
        <v>66</v>
      </c>
      <c r="B91" s="16">
        <v>2.1988502869999999E-2</v>
      </c>
      <c r="C91" s="23" t="s">
        <v>96</v>
      </c>
      <c r="D91" s="24">
        <v>288.39999999999998</v>
      </c>
      <c r="E91" s="25">
        <f t="shared" si="12"/>
        <v>331.86187999999999</v>
      </c>
      <c r="F91" s="25">
        <f t="shared" si="13"/>
        <v>331.86187999999999</v>
      </c>
      <c r="G91" s="20">
        <v>15.2</v>
      </c>
      <c r="H91" s="20">
        <v>15.2</v>
      </c>
      <c r="I91" s="19">
        <f t="shared" si="14"/>
        <v>4383.6799999999994</v>
      </c>
      <c r="J91" s="19"/>
      <c r="K91" s="19"/>
      <c r="L91" s="19"/>
      <c r="M91" s="19">
        <f t="shared" si="11"/>
        <v>4383.6799999999994</v>
      </c>
      <c r="N91" s="26" t="s">
        <v>210</v>
      </c>
      <c r="O91" s="26" t="s">
        <v>90</v>
      </c>
    </row>
    <row r="92" spans="1:15" ht="17.45" customHeight="1" x14ac:dyDescent="0.25">
      <c r="A92" s="22"/>
      <c r="B92" s="16"/>
      <c r="C92" s="17" t="s">
        <v>97</v>
      </c>
      <c r="D92" s="24"/>
      <c r="E92" s="25"/>
      <c r="F92" s="25"/>
      <c r="G92" s="20"/>
      <c r="H92" s="20"/>
      <c r="I92" s="19"/>
      <c r="J92" s="19"/>
      <c r="K92" s="19"/>
      <c r="L92" s="19"/>
      <c r="M92" s="19"/>
      <c r="N92" s="26"/>
      <c r="O92" s="26"/>
    </row>
    <row r="93" spans="1:15" ht="17.45" customHeight="1" x14ac:dyDescent="0.25">
      <c r="A93" s="22">
        <f>A91+1</f>
        <v>67</v>
      </c>
      <c r="B93" s="16" t="s">
        <v>316</v>
      </c>
      <c r="C93" s="29" t="s">
        <v>98</v>
      </c>
      <c r="D93" s="24">
        <v>422.3</v>
      </c>
      <c r="E93" s="25">
        <f t="shared" si="12"/>
        <v>485.94061000000005</v>
      </c>
      <c r="F93" s="25">
        <f t="shared" si="13"/>
        <v>485.94061000000005</v>
      </c>
      <c r="G93" s="20">
        <v>15.2</v>
      </c>
      <c r="H93" s="20">
        <v>15.2</v>
      </c>
      <c r="I93" s="19">
        <f t="shared" ref="I93:I114" si="15">D93*H93</f>
        <v>6418.96</v>
      </c>
      <c r="J93" s="19"/>
      <c r="K93" s="19"/>
      <c r="L93" s="19"/>
      <c r="M93" s="19">
        <f t="shared" si="11"/>
        <v>6418.96</v>
      </c>
      <c r="N93" s="26" t="s">
        <v>195</v>
      </c>
      <c r="O93" s="26" t="s">
        <v>97</v>
      </c>
    </row>
    <row r="94" spans="1:15" ht="17.45" customHeight="1" x14ac:dyDescent="0.25">
      <c r="A94" s="22">
        <f>A93+1</f>
        <v>68</v>
      </c>
      <c r="B94" s="16" t="s">
        <v>317</v>
      </c>
      <c r="C94" s="23" t="s">
        <v>99</v>
      </c>
      <c r="D94" s="24">
        <v>288.27</v>
      </c>
      <c r="E94" s="25">
        <f t="shared" si="12"/>
        <v>331.712289</v>
      </c>
      <c r="F94" s="25">
        <f t="shared" si="13"/>
        <v>331.712289</v>
      </c>
      <c r="G94" s="20">
        <v>15.2</v>
      </c>
      <c r="H94" s="20">
        <v>15.2</v>
      </c>
      <c r="I94" s="19">
        <f t="shared" si="15"/>
        <v>4381.7039999999997</v>
      </c>
      <c r="J94" s="19">
        <v>1244.6400000000001</v>
      </c>
      <c r="K94" s="19"/>
      <c r="L94" s="19"/>
      <c r="M94" s="19">
        <f t="shared" si="11"/>
        <v>5626.3440000000001</v>
      </c>
      <c r="N94" s="26" t="s">
        <v>213</v>
      </c>
      <c r="O94" s="26" t="s">
        <v>97</v>
      </c>
    </row>
    <row r="95" spans="1:15" ht="17.45" customHeight="1" x14ac:dyDescent="0.25">
      <c r="A95" s="22">
        <f>A94+1</f>
        <v>69</v>
      </c>
      <c r="B95" s="16" t="s">
        <v>318</v>
      </c>
      <c r="C95" s="23" t="s">
        <v>100</v>
      </c>
      <c r="D95" s="24">
        <v>288.27</v>
      </c>
      <c r="E95" s="25">
        <f t="shared" si="12"/>
        <v>331.712289</v>
      </c>
      <c r="F95" s="25">
        <f t="shared" si="13"/>
        <v>331.712289</v>
      </c>
      <c r="G95" s="20">
        <v>15.2</v>
      </c>
      <c r="H95" s="20">
        <v>15.2</v>
      </c>
      <c r="I95" s="19">
        <f t="shared" si="15"/>
        <v>4381.7039999999997</v>
      </c>
      <c r="J95" s="19">
        <v>1452.08</v>
      </c>
      <c r="K95" s="19"/>
      <c r="L95" s="19"/>
      <c r="M95" s="19">
        <f t="shared" si="11"/>
        <v>5833.7839999999997</v>
      </c>
      <c r="N95" s="26" t="s">
        <v>213</v>
      </c>
      <c r="O95" s="26" t="s">
        <v>97</v>
      </c>
    </row>
    <row r="96" spans="1:15" ht="17.45" customHeight="1" x14ac:dyDescent="0.25">
      <c r="A96" s="22">
        <f t="shared" ref="A96:A149" si="16">A95+1</f>
        <v>70</v>
      </c>
      <c r="B96" s="16" t="s">
        <v>319</v>
      </c>
      <c r="C96" s="23" t="s">
        <v>101</v>
      </c>
      <c r="D96" s="24">
        <v>288.27</v>
      </c>
      <c r="E96" s="25">
        <f t="shared" si="12"/>
        <v>331.712289</v>
      </c>
      <c r="F96" s="25">
        <f t="shared" si="13"/>
        <v>331.712289</v>
      </c>
      <c r="G96" s="20">
        <v>15.2</v>
      </c>
      <c r="H96" s="20">
        <v>15.2</v>
      </c>
      <c r="I96" s="19">
        <f t="shared" si="15"/>
        <v>4381.7039999999997</v>
      </c>
      <c r="J96" s="19">
        <v>1037.2</v>
      </c>
      <c r="K96" s="19"/>
      <c r="L96" s="19"/>
      <c r="M96" s="19">
        <f t="shared" si="11"/>
        <v>5418.9039999999995</v>
      </c>
      <c r="N96" s="26" t="s">
        <v>213</v>
      </c>
      <c r="O96" s="26" t="s">
        <v>97</v>
      </c>
    </row>
    <row r="97" spans="1:15" ht="17.45" customHeight="1" x14ac:dyDescent="0.25">
      <c r="A97" s="22">
        <f t="shared" si="16"/>
        <v>71</v>
      </c>
      <c r="B97" s="16" t="s">
        <v>320</v>
      </c>
      <c r="C97" s="23" t="s">
        <v>102</v>
      </c>
      <c r="D97" s="24">
        <v>288.27</v>
      </c>
      <c r="E97" s="25">
        <f t="shared" si="12"/>
        <v>331.712289</v>
      </c>
      <c r="F97" s="25">
        <f t="shared" si="13"/>
        <v>331.712289</v>
      </c>
      <c r="G97" s="20">
        <v>15.2</v>
      </c>
      <c r="H97" s="20">
        <v>15.2</v>
      </c>
      <c r="I97" s="19">
        <f t="shared" si="15"/>
        <v>4381.7039999999997</v>
      </c>
      <c r="J97" s="19">
        <v>622.32000000000005</v>
      </c>
      <c r="K97" s="19"/>
      <c r="L97" s="19"/>
      <c r="M97" s="19">
        <f t="shared" si="11"/>
        <v>5004.0239999999994</v>
      </c>
      <c r="N97" s="26" t="s">
        <v>213</v>
      </c>
      <c r="O97" s="26" t="s">
        <v>97</v>
      </c>
    </row>
    <row r="98" spans="1:15" ht="17.45" customHeight="1" x14ac:dyDescent="0.25">
      <c r="A98" s="22">
        <f t="shared" si="16"/>
        <v>72</v>
      </c>
      <c r="B98" s="16" t="s">
        <v>321</v>
      </c>
      <c r="C98" s="23" t="s">
        <v>103</v>
      </c>
      <c r="D98" s="24">
        <v>288.27</v>
      </c>
      <c r="E98" s="25">
        <f t="shared" si="12"/>
        <v>331.712289</v>
      </c>
      <c r="F98" s="25">
        <f t="shared" si="13"/>
        <v>331.712289</v>
      </c>
      <c r="G98" s="20">
        <v>15.2</v>
      </c>
      <c r="H98" s="20">
        <v>15.2</v>
      </c>
      <c r="I98" s="19">
        <f t="shared" si="15"/>
        <v>4381.7039999999997</v>
      </c>
      <c r="J98" s="19">
        <v>1244.6400000000001</v>
      </c>
      <c r="K98" s="19"/>
      <c r="L98" s="19"/>
      <c r="M98" s="19">
        <f t="shared" si="11"/>
        <v>5626.3440000000001</v>
      </c>
      <c r="N98" s="26" t="s">
        <v>213</v>
      </c>
      <c r="O98" s="26" t="s">
        <v>97</v>
      </c>
    </row>
    <row r="99" spans="1:15" ht="17.45" customHeight="1" x14ac:dyDescent="0.25">
      <c r="A99" s="22">
        <f t="shared" si="16"/>
        <v>73</v>
      </c>
      <c r="B99" s="16" t="s">
        <v>322</v>
      </c>
      <c r="C99" s="23" t="s">
        <v>104</v>
      </c>
      <c r="D99" s="24">
        <v>288.27</v>
      </c>
      <c r="E99" s="25">
        <f t="shared" si="12"/>
        <v>331.712289</v>
      </c>
      <c r="F99" s="25">
        <f t="shared" si="13"/>
        <v>331.712289</v>
      </c>
      <c r="G99" s="20">
        <v>15.2</v>
      </c>
      <c r="H99" s="20">
        <v>15.2</v>
      </c>
      <c r="I99" s="19">
        <f t="shared" si="15"/>
        <v>4381.7039999999997</v>
      </c>
      <c r="J99" s="19">
        <v>1244.6400000000001</v>
      </c>
      <c r="K99" s="19"/>
      <c r="L99" s="19"/>
      <c r="M99" s="19">
        <f t="shared" si="11"/>
        <v>5626.3440000000001</v>
      </c>
      <c r="N99" s="26" t="s">
        <v>213</v>
      </c>
      <c r="O99" s="26" t="s">
        <v>97</v>
      </c>
    </row>
    <row r="100" spans="1:15" ht="17.45" customHeight="1" x14ac:dyDescent="0.25">
      <c r="A100" s="22">
        <f t="shared" si="16"/>
        <v>74</v>
      </c>
      <c r="B100" s="16" t="s">
        <v>323</v>
      </c>
      <c r="C100" s="23" t="s">
        <v>105</v>
      </c>
      <c r="D100" s="24">
        <v>288.27</v>
      </c>
      <c r="E100" s="25">
        <f t="shared" si="12"/>
        <v>331.712289</v>
      </c>
      <c r="F100" s="25">
        <f t="shared" si="13"/>
        <v>331.712289</v>
      </c>
      <c r="G100" s="20">
        <v>15.2</v>
      </c>
      <c r="H100" s="20">
        <v>15.2</v>
      </c>
      <c r="I100" s="19">
        <f t="shared" si="15"/>
        <v>4381.7039999999997</v>
      </c>
      <c r="J100" s="19">
        <v>829.76</v>
      </c>
      <c r="K100" s="19"/>
      <c r="L100" s="19"/>
      <c r="M100" s="19">
        <f t="shared" si="11"/>
        <v>5211.4639999999999</v>
      </c>
      <c r="N100" s="26" t="s">
        <v>213</v>
      </c>
      <c r="O100" s="26" t="s">
        <v>97</v>
      </c>
    </row>
    <row r="101" spans="1:15" ht="17.45" customHeight="1" x14ac:dyDescent="0.25">
      <c r="A101" s="22">
        <f t="shared" si="16"/>
        <v>75</v>
      </c>
      <c r="B101" s="16" t="s">
        <v>324</v>
      </c>
      <c r="C101" s="23" t="s">
        <v>106</v>
      </c>
      <c r="D101" s="24">
        <v>288.27</v>
      </c>
      <c r="E101" s="25">
        <f t="shared" si="12"/>
        <v>331.712289</v>
      </c>
      <c r="F101" s="25">
        <f t="shared" si="13"/>
        <v>331.712289</v>
      </c>
      <c r="G101" s="20">
        <v>15.2</v>
      </c>
      <c r="H101" s="20">
        <v>15.2</v>
      </c>
      <c r="I101" s="19">
        <f t="shared" si="15"/>
        <v>4381.7039999999997</v>
      </c>
      <c r="J101" s="19">
        <v>1244.6400000000001</v>
      </c>
      <c r="K101" s="19"/>
      <c r="L101" s="19"/>
      <c r="M101" s="19">
        <f t="shared" si="11"/>
        <v>5626.3440000000001</v>
      </c>
      <c r="N101" s="26" t="s">
        <v>213</v>
      </c>
      <c r="O101" s="26" t="s">
        <v>97</v>
      </c>
    </row>
    <row r="102" spans="1:15" ht="17.45" customHeight="1" x14ac:dyDescent="0.25">
      <c r="A102" s="22">
        <f t="shared" si="16"/>
        <v>76</v>
      </c>
      <c r="B102" s="16" t="s">
        <v>325</v>
      </c>
      <c r="C102" s="23" t="s">
        <v>107</v>
      </c>
      <c r="D102" s="24">
        <v>288.27</v>
      </c>
      <c r="E102" s="25">
        <f t="shared" si="12"/>
        <v>331.712289</v>
      </c>
      <c r="F102" s="25">
        <f t="shared" si="13"/>
        <v>331.712289</v>
      </c>
      <c r="G102" s="20">
        <v>15.2</v>
      </c>
      <c r="H102" s="20">
        <v>15.2</v>
      </c>
      <c r="I102" s="19">
        <f t="shared" si="15"/>
        <v>4381.7039999999997</v>
      </c>
      <c r="J102" s="19">
        <v>1037.2</v>
      </c>
      <c r="K102" s="19"/>
      <c r="L102" s="19"/>
      <c r="M102" s="19">
        <f t="shared" si="11"/>
        <v>5418.9039999999995</v>
      </c>
      <c r="N102" s="26" t="s">
        <v>213</v>
      </c>
      <c r="O102" s="26" t="s">
        <v>97</v>
      </c>
    </row>
    <row r="103" spans="1:15" ht="17.45" customHeight="1" x14ac:dyDescent="0.25">
      <c r="A103" s="22">
        <f t="shared" si="16"/>
        <v>77</v>
      </c>
      <c r="B103" s="16" t="s">
        <v>326</v>
      </c>
      <c r="C103" s="23" t="s">
        <v>108</v>
      </c>
      <c r="D103" s="24">
        <v>260.58999999999997</v>
      </c>
      <c r="E103" s="25">
        <f t="shared" si="12"/>
        <v>299.86091299999998</v>
      </c>
      <c r="F103" s="25">
        <f t="shared" si="13"/>
        <v>299.86091299999998</v>
      </c>
      <c r="G103" s="20">
        <v>15.2</v>
      </c>
      <c r="H103" s="20">
        <v>15.2</v>
      </c>
      <c r="I103" s="19">
        <f t="shared" si="15"/>
        <v>3960.9679999999994</v>
      </c>
      <c r="J103" s="19">
        <v>1244.6400000000001</v>
      </c>
      <c r="K103" s="19"/>
      <c r="L103" s="19"/>
      <c r="M103" s="19">
        <f t="shared" si="11"/>
        <v>5205.6079999999993</v>
      </c>
      <c r="N103" s="26" t="s">
        <v>206</v>
      </c>
      <c r="O103" s="26" t="s">
        <v>97</v>
      </c>
    </row>
    <row r="104" spans="1:15" ht="17.45" customHeight="1" x14ac:dyDescent="0.25">
      <c r="A104" s="22">
        <f t="shared" si="16"/>
        <v>78</v>
      </c>
      <c r="B104" s="16" t="s">
        <v>327</v>
      </c>
      <c r="C104" s="23" t="s">
        <v>109</v>
      </c>
      <c r="D104" s="24">
        <v>146.77000000000001</v>
      </c>
      <c r="E104" s="25">
        <f t="shared" si="12"/>
        <v>168.88823900000003</v>
      </c>
      <c r="F104" s="25">
        <f t="shared" si="13"/>
        <v>168.88823900000003</v>
      </c>
      <c r="G104" s="20">
        <v>15.2</v>
      </c>
      <c r="H104" s="20">
        <v>15.2</v>
      </c>
      <c r="I104" s="19">
        <f t="shared" si="15"/>
        <v>2230.904</v>
      </c>
      <c r="J104" s="19">
        <v>1244.6400000000001</v>
      </c>
      <c r="K104" s="19">
        <v>51.06</v>
      </c>
      <c r="L104" s="19"/>
      <c r="M104" s="19">
        <f t="shared" si="11"/>
        <v>3526.6039999999998</v>
      </c>
      <c r="N104" s="26" t="s">
        <v>206</v>
      </c>
      <c r="O104" s="26" t="s">
        <v>97</v>
      </c>
    </row>
    <row r="105" spans="1:15" ht="17.45" customHeight="1" x14ac:dyDescent="0.25">
      <c r="A105" s="22">
        <f t="shared" si="16"/>
        <v>79</v>
      </c>
      <c r="B105" s="16" t="s">
        <v>328</v>
      </c>
      <c r="C105" s="23" t="s">
        <v>110</v>
      </c>
      <c r="D105" s="24">
        <v>260.58999999999997</v>
      </c>
      <c r="E105" s="25">
        <f t="shared" si="12"/>
        <v>299.86091299999998</v>
      </c>
      <c r="F105" s="25">
        <f t="shared" si="13"/>
        <v>299.86091299999998</v>
      </c>
      <c r="G105" s="20">
        <v>15.2</v>
      </c>
      <c r="H105" s="20">
        <v>15.2</v>
      </c>
      <c r="I105" s="19">
        <f t="shared" si="15"/>
        <v>3960.9679999999994</v>
      </c>
      <c r="J105" s="19">
        <v>1244.6400000000001</v>
      </c>
      <c r="K105" s="19"/>
      <c r="L105" s="19"/>
      <c r="M105" s="19">
        <f t="shared" si="11"/>
        <v>5205.6079999999993</v>
      </c>
      <c r="N105" s="26" t="s">
        <v>206</v>
      </c>
      <c r="O105" s="26" t="s">
        <v>97</v>
      </c>
    </row>
    <row r="106" spans="1:15" ht="17.45" customHeight="1" x14ac:dyDescent="0.25">
      <c r="A106" s="22">
        <f t="shared" si="16"/>
        <v>80</v>
      </c>
      <c r="B106" s="16" t="s">
        <v>329</v>
      </c>
      <c r="C106" s="23" t="s">
        <v>111</v>
      </c>
      <c r="D106" s="24">
        <v>260.58999999999997</v>
      </c>
      <c r="E106" s="25">
        <f t="shared" si="12"/>
        <v>299.86091299999998</v>
      </c>
      <c r="F106" s="25">
        <f t="shared" si="13"/>
        <v>299.86091299999998</v>
      </c>
      <c r="G106" s="20">
        <v>15.2</v>
      </c>
      <c r="H106" s="20">
        <v>15.2</v>
      </c>
      <c r="I106" s="19">
        <f t="shared" si="15"/>
        <v>3960.9679999999994</v>
      </c>
      <c r="J106" s="19">
        <v>1037.2</v>
      </c>
      <c r="K106" s="19"/>
      <c r="L106" s="19"/>
      <c r="M106" s="19">
        <f t="shared" si="11"/>
        <v>4998.1679999999997</v>
      </c>
      <c r="N106" s="26" t="s">
        <v>206</v>
      </c>
      <c r="O106" s="26" t="s">
        <v>97</v>
      </c>
    </row>
    <row r="107" spans="1:15" ht="17.45" customHeight="1" x14ac:dyDescent="0.25">
      <c r="A107" s="22">
        <f t="shared" si="16"/>
        <v>81</v>
      </c>
      <c r="B107" s="16" t="s">
        <v>330</v>
      </c>
      <c r="C107" s="23" t="s">
        <v>112</v>
      </c>
      <c r="D107" s="24">
        <v>260.58999999999997</v>
      </c>
      <c r="E107" s="25">
        <f t="shared" si="12"/>
        <v>299.86091299999998</v>
      </c>
      <c r="F107" s="25">
        <f t="shared" si="13"/>
        <v>299.86091299999998</v>
      </c>
      <c r="G107" s="20">
        <v>15.2</v>
      </c>
      <c r="H107" s="20">
        <v>15.2</v>
      </c>
      <c r="I107" s="19">
        <f t="shared" si="15"/>
        <v>3960.9679999999994</v>
      </c>
      <c r="J107" s="19">
        <v>829.76</v>
      </c>
      <c r="K107" s="19"/>
      <c r="L107" s="19"/>
      <c r="M107" s="19">
        <f t="shared" si="11"/>
        <v>4790.7279999999992</v>
      </c>
      <c r="N107" s="26" t="s">
        <v>206</v>
      </c>
      <c r="O107" s="26" t="s">
        <v>97</v>
      </c>
    </row>
    <row r="108" spans="1:15" ht="17.45" customHeight="1" x14ac:dyDescent="0.25">
      <c r="A108" s="22">
        <f t="shared" si="16"/>
        <v>82</v>
      </c>
      <c r="B108" s="16" t="s">
        <v>331</v>
      </c>
      <c r="C108" s="23" t="s">
        <v>113</v>
      </c>
      <c r="D108" s="24">
        <v>260.58999999999997</v>
      </c>
      <c r="E108" s="25">
        <f t="shared" si="12"/>
        <v>299.86091299999998</v>
      </c>
      <c r="F108" s="25">
        <f t="shared" si="13"/>
        <v>299.86091299999998</v>
      </c>
      <c r="G108" s="20">
        <v>15.2</v>
      </c>
      <c r="H108" s="20">
        <v>15.2</v>
      </c>
      <c r="I108" s="19">
        <f t="shared" si="15"/>
        <v>3960.9679999999994</v>
      </c>
      <c r="J108" s="19">
        <v>1037.2</v>
      </c>
      <c r="K108" s="19"/>
      <c r="L108" s="19"/>
      <c r="M108" s="19">
        <f t="shared" si="11"/>
        <v>4998.1679999999997</v>
      </c>
      <c r="N108" s="26" t="s">
        <v>205</v>
      </c>
      <c r="O108" s="26" t="s">
        <v>97</v>
      </c>
    </row>
    <row r="109" spans="1:15" ht="17.45" customHeight="1" x14ac:dyDescent="0.25">
      <c r="A109" s="22">
        <f t="shared" si="16"/>
        <v>83</v>
      </c>
      <c r="B109" s="16" t="s">
        <v>332</v>
      </c>
      <c r="C109" s="23" t="s">
        <v>114</v>
      </c>
      <c r="D109" s="24">
        <v>260.58999999999997</v>
      </c>
      <c r="E109" s="25">
        <f t="shared" si="12"/>
        <v>299.86091299999998</v>
      </c>
      <c r="F109" s="25">
        <f t="shared" si="13"/>
        <v>299.86091299999998</v>
      </c>
      <c r="G109" s="20">
        <v>15.2</v>
      </c>
      <c r="H109" s="20">
        <v>15.2</v>
      </c>
      <c r="I109" s="19">
        <f t="shared" si="15"/>
        <v>3960.9679999999994</v>
      </c>
      <c r="J109" s="19">
        <v>1037.2</v>
      </c>
      <c r="K109" s="19"/>
      <c r="L109" s="19"/>
      <c r="M109" s="19">
        <f t="shared" si="11"/>
        <v>4998.1679999999997</v>
      </c>
      <c r="N109" s="26" t="s">
        <v>206</v>
      </c>
      <c r="O109" s="26" t="s">
        <v>97</v>
      </c>
    </row>
    <row r="110" spans="1:15" ht="17.45" customHeight="1" x14ac:dyDescent="0.25">
      <c r="A110" s="22">
        <f t="shared" si="16"/>
        <v>84</v>
      </c>
      <c r="B110" s="16" t="s">
        <v>333</v>
      </c>
      <c r="C110" s="23" t="s">
        <v>115</v>
      </c>
      <c r="D110" s="24">
        <v>260.58999999999997</v>
      </c>
      <c r="E110" s="25">
        <f t="shared" si="12"/>
        <v>299.86091299999998</v>
      </c>
      <c r="F110" s="25">
        <f t="shared" si="13"/>
        <v>299.86091299999998</v>
      </c>
      <c r="G110" s="20">
        <v>15.2</v>
      </c>
      <c r="H110" s="20">
        <v>15.2</v>
      </c>
      <c r="I110" s="19">
        <f t="shared" si="15"/>
        <v>3960.9679999999994</v>
      </c>
      <c r="J110" s="19"/>
      <c r="K110" s="19"/>
      <c r="L110" s="19"/>
      <c r="M110" s="19">
        <f t="shared" si="11"/>
        <v>3960.9679999999994</v>
      </c>
      <c r="N110" s="26" t="s">
        <v>206</v>
      </c>
      <c r="O110" s="26" t="s">
        <v>97</v>
      </c>
    </row>
    <row r="111" spans="1:15" ht="17.45" customHeight="1" x14ac:dyDescent="0.25">
      <c r="A111" s="22">
        <f>A110+1</f>
        <v>85</v>
      </c>
      <c r="B111" s="16" t="s">
        <v>334</v>
      </c>
      <c r="C111" s="23" t="s">
        <v>335</v>
      </c>
      <c r="D111" s="24">
        <v>300</v>
      </c>
      <c r="E111" s="25">
        <f t="shared" si="12"/>
        <v>345.21000000000004</v>
      </c>
      <c r="F111" s="25">
        <f t="shared" si="13"/>
        <v>345.21000000000004</v>
      </c>
      <c r="G111" s="20">
        <v>15.2</v>
      </c>
      <c r="H111" s="20">
        <v>15.2</v>
      </c>
      <c r="I111" s="19">
        <f t="shared" si="15"/>
        <v>4560</v>
      </c>
      <c r="J111" s="19"/>
      <c r="K111" s="19"/>
      <c r="L111" s="19"/>
      <c r="M111" s="19">
        <f t="shared" si="11"/>
        <v>4560</v>
      </c>
      <c r="N111" s="26" t="s">
        <v>206</v>
      </c>
      <c r="O111" s="26" t="s">
        <v>97</v>
      </c>
    </row>
    <row r="112" spans="1:15" ht="17.45" customHeight="1" x14ac:dyDescent="0.25">
      <c r="A112" s="22">
        <f>A111+1</f>
        <v>86</v>
      </c>
      <c r="B112" s="16" t="s">
        <v>336</v>
      </c>
      <c r="C112" s="29" t="s">
        <v>116</v>
      </c>
      <c r="D112" s="24">
        <v>362.77</v>
      </c>
      <c r="E112" s="25">
        <f t="shared" si="12"/>
        <v>417.43943899999999</v>
      </c>
      <c r="F112" s="25">
        <f t="shared" si="13"/>
        <v>417.43943899999999</v>
      </c>
      <c r="G112" s="20">
        <v>15.2</v>
      </c>
      <c r="H112" s="20">
        <v>15.2</v>
      </c>
      <c r="I112" s="19">
        <f t="shared" si="15"/>
        <v>5514.1039999999994</v>
      </c>
      <c r="J112" s="19"/>
      <c r="K112" s="19"/>
      <c r="L112" s="19"/>
      <c r="M112" s="19">
        <f t="shared" si="11"/>
        <v>5514.1039999999994</v>
      </c>
      <c r="N112" s="26" t="s">
        <v>205</v>
      </c>
      <c r="O112" s="26" t="s">
        <v>97</v>
      </c>
    </row>
    <row r="113" spans="1:15" ht="17.45" customHeight="1" x14ac:dyDescent="0.25">
      <c r="A113" s="22">
        <f t="shared" si="16"/>
        <v>87</v>
      </c>
      <c r="B113" s="16" t="s">
        <v>337</v>
      </c>
      <c r="C113" s="23" t="s">
        <v>117</v>
      </c>
      <c r="D113" s="24">
        <v>262.22000000000003</v>
      </c>
      <c r="E113" s="25">
        <f t="shared" si="12"/>
        <v>301.73655400000007</v>
      </c>
      <c r="F113" s="25">
        <f t="shared" si="13"/>
        <v>301.73655400000007</v>
      </c>
      <c r="G113" s="20">
        <v>15.2</v>
      </c>
      <c r="H113" s="20">
        <v>15.2</v>
      </c>
      <c r="I113" s="19">
        <f t="shared" si="15"/>
        <v>3985.7440000000001</v>
      </c>
      <c r="J113" s="19">
        <v>829.76</v>
      </c>
      <c r="K113" s="19"/>
      <c r="L113" s="19"/>
      <c r="M113" s="19">
        <f t="shared" si="11"/>
        <v>4815.5039999999999</v>
      </c>
      <c r="N113" s="26" t="s">
        <v>214</v>
      </c>
      <c r="O113" s="26" t="s">
        <v>97</v>
      </c>
    </row>
    <row r="114" spans="1:15" ht="17.45" customHeight="1" x14ac:dyDescent="0.25">
      <c r="A114" s="22">
        <f>A113+1</f>
        <v>88</v>
      </c>
      <c r="B114" s="16" t="s">
        <v>338</v>
      </c>
      <c r="C114" s="23" t="s">
        <v>118</v>
      </c>
      <c r="D114" s="24">
        <v>262.22000000000003</v>
      </c>
      <c r="E114" s="25">
        <f t="shared" si="12"/>
        <v>301.73655400000007</v>
      </c>
      <c r="F114" s="25">
        <f t="shared" si="13"/>
        <v>301.73655400000007</v>
      </c>
      <c r="G114" s="20">
        <v>15.2</v>
      </c>
      <c r="H114" s="20">
        <v>15.2</v>
      </c>
      <c r="I114" s="19">
        <f t="shared" si="15"/>
        <v>3985.7440000000001</v>
      </c>
      <c r="J114" s="19">
        <v>1037.2</v>
      </c>
      <c r="K114" s="19"/>
      <c r="L114" s="19"/>
      <c r="M114" s="19">
        <f t="shared" si="11"/>
        <v>5022.9440000000004</v>
      </c>
      <c r="N114" s="26" t="s">
        <v>214</v>
      </c>
      <c r="O114" s="26" t="s">
        <v>97</v>
      </c>
    </row>
    <row r="115" spans="1:15" ht="17.45" customHeight="1" x14ac:dyDescent="0.25">
      <c r="A115" s="22"/>
      <c r="B115" s="56"/>
      <c r="C115" s="17" t="s">
        <v>120</v>
      </c>
      <c r="D115" s="24"/>
      <c r="E115" s="25"/>
      <c r="F115" s="25"/>
      <c r="G115" s="20"/>
      <c r="H115" s="20"/>
      <c r="I115" s="19"/>
      <c r="J115" s="19"/>
      <c r="K115" s="19"/>
      <c r="L115" s="19"/>
      <c r="M115" s="19"/>
      <c r="N115" s="26"/>
      <c r="O115" s="26"/>
    </row>
    <row r="116" spans="1:15" ht="17.45" customHeight="1" x14ac:dyDescent="0.3">
      <c r="A116" s="3">
        <f>A114+1</f>
        <v>89</v>
      </c>
      <c r="B116" s="27" t="s">
        <v>340</v>
      </c>
      <c r="C116" s="28" t="s">
        <v>121</v>
      </c>
      <c r="D116" s="24">
        <v>422.3</v>
      </c>
      <c r="E116" s="25">
        <f t="shared" si="12"/>
        <v>485.94061000000005</v>
      </c>
      <c r="F116" s="25">
        <f t="shared" si="13"/>
        <v>485.94061000000005</v>
      </c>
      <c r="G116" s="20">
        <v>15.2</v>
      </c>
      <c r="H116" s="20">
        <v>15.2</v>
      </c>
      <c r="I116" s="19">
        <f t="shared" ref="I116:I137" si="17">D116*H116</f>
        <v>6418.96</v>
      </c>
      <c r="J116" s="19"/>
      <c r="K116" s="19"/>
      <c r="L116" s="19"/>
      <c r="M116" s="19">
        <f t="shared" si="11"/>
        <v>6418.96</v>
      </c>
      <c r="N116" s="26" t="s">
        <v>194</v>
      </c>
      <c r="O116" s="26" t="s">
        <v>215</v>
      </c>
    </row>
    <row r="117" spans="1:15" ht="17.45" customHeight="1" x14ac:dyDescent="0.25">
      <c r="A117" s="22">
        <f>A116+1</f>
        <v>90</v>
      </c>
      <c r="B117" s="16" t="s">
        <v>341</v>
      </c>
      <c r="C117" s="23" t="s">
        <v>122</v>
      </c>
      <c r="D117" s="24">
        <v>428.55</v>
      </c>
      <c r="E117" s="25">
        <f t="shared" si="12"/>
        <v>493.13248500000003</v>
      </c>
      <c r="F117" s="25">
        <f t="shared" si="13"/>
        <v>493.13248500000003</v>
      </c>
      <c r="G117" s="20">
        <v>15.2</v>
      </c>
      <c r="H117" s="20">
        <v>15.2</v>
      </c>
      <c r="I117" s="19">
        <f t="shared" si="17"/>
        <v>6513.96</v>
      </c>
      <c r="J117" s="19">
        <v>1037.2</v>
      </c>
      <c r="K117" s="19"/>
      <c r="L117" s="19"/>
      <c r="M117" s="19">
        <f t="shared" si="11"/>
        <v>7551.16</v>
      </c>
      <c r="N117" s="26" t="s">
        <v>201</v>
      </c>
      <c r="O117" s="26" t="s">
        <v>215</v>
      </c>
    </row>
    <row r="118" spans="1:15" ht="17.45" customHeight="1" x14ac:dyDescent="0.25">
      <c r="A118" s="22">
        <f t="shared" si="16"/>
        <v>91</v>
      </c>
      <c r="B118" s="16" t="s">
        <v>342</v>
      </c>
      <c r="C118" s="23" t="s">
        <v>123</v>
      </c>
      <c r="D118" s="24">
        <v>309</v>
      </c>
      <c r="E118" s="25">
        <f t="shared" si="12"/>
        <v>355.56630000000001</v>
      </c>
      <c r="F118" s="25">
        <f t="shared" si="13"/>
        <v>355.56630000000001</v>
      </c>
      <c r="G118" s="20">
        <v>15.2</v>
      </c>
      <c r="H118" s="20">
        <v>15.2</v>
      </c>
      <c r="I118" s="19">
        <f t="shared" si="17"/>
        <v>4696.8</v>
      </c>
      <c r="J118" s="19">
        <v>1244.6400000000001</v>
      </c>
      <c r="K118" s="19"/>
      <c r="L118" s="19"/>
      <c r="M118" s="19">
        <f t="shared" si="11"/>
        <v>5941.4400000000005</v>
      </c>
      <c r="N118" s="26" t="s">
        <v>413</v>
      </c>
      <c r="O118" s="26" t="s">
        <v>215</v>
      </c>
    </row>
    <row r="119" spans="1:15" ht="17.45" customHeight="1" x14ac:dyDescent="0.25">
      <c r="A119" s="22">
        <f t="shared" si="16"/>
        <v>92</v>
      </c>
      <c r="B119" s="16" t="s">
        <v>343</v>
      </c>
      <c r="C119" s="23" t="s">
        <v>124</v>
      </c>
      <c r="D119" s="24">
        <v>340.19</v>
      </c>
      <c r="E119" s="25">
        <f t="shared" si="12"/>
        <v>391.45663300000001</v>
      </c>
      <c r="F119" s="25">
        <f t="shared" si="13"/>
        <v>391.45663300000001</v>
      </c>
      <c r="G119" s="20">
        <v>15.2</v>
      </c>
      <c r="H119" s="20">
        <v>15.2</v>
      </c>
      <c r="I119" s="19">
        <f t="shared" si="17"/>
        <v>5170.8879999999999</v>
      </c>
      <c r="J119" s="19">
        <v>1037.2</v>
      </c>
      <c r="K119" s="19"/>
      <c r="L119" s="19"/>
      <c r="M119" s="19">
        <f t="shared" si="11"/>
        <v>6208.0879999999997</v>
      </c>
      <c r="N119" s="26" t="s">
        <v>211</v>
      </c>
      <c r="O119" s="26" t="s">
        <v>215</v>
      </c>
    </row>
    <row r="120" spans="1:15" ht="17.45" customHeight="1" x14ac:dyDescent="0.25">
      <c r="A120" s="22">
        <f t="shared" si="16"/>
        <v>93</v>
      </c>
      <c r="B120" s="16" t="s">
        <v>344</v>
      </c>
      <c r="C120" s="23" t="s">
        <v>125</v>
      </c>
      <c r="D120" s="24">
        <v>309</v>
      </c>
      <c r="E120" s="25">
        <f t="shared" si="12"/>
        <v>355.56630000000001</v>
      </c>
      <c r="F120" s="25">
        <f t="shared" si="13"/>
        <v>355.56630000000001</v>
      </c>
      <c r="G120" s="20">
        <v>15.2</v>
      </c>
      <c r="H120" s="20">
        <v>15.2</v>
      </c>
      <c r="I120" s="19">
        <f t="shared" si="17"/>
        <v>4696.8</v>
      </c>
      <c r="J120" s="19">
        <v>829.76</v>
      </c>
      <c r="K120" s="19"/>
      <c r="L120" s="19"/>
      <c r="M120" s="19">
        <f t="shared" si="11"/>
        <v>5526.56</v>
      </c>
      <c r="N120" s="26" t="s">
        <v>216</v>
      </c>
      <c r="O120" s="26" t="s">
        <v>215</v>
      </c>
    </row>
    <row r="121" spans="1:15" ht="17.45" customHeight="1" x14ac:dyDescent="0.25">
      <c r="A121" s="22">
        <f t="shared" si="16"/>
        <v>94</v>
      </c>
      <c r="B121" s="16" t="s">
        <v>345</v>
      </c>
      <c r="C121" s="23" t="s">
        <v>126</v>
      </c>
      <c r="D121" s="24">
        <v>309</v>
      </c>
      <c r="E121" s="25">
        <f t="shared" si="12"/>
        <v>355.56630000000001</v>
      </c>
      <c r="F121" s="25">
        <f t="shared" si="13"/>
        <v>355.56630000000001</v>
      </c>
      <c r="G121" s="20">
        <v>15.2</v>
      </c>
      <c r="H121" s="20">
        <v>15.2</v>
      </c>
      <c r="I121" s="19">
        <f t="shared" si="17"/>
        <v>4696.8</v>
      </c>
      <c r="J121" s="19">
        <v>1244.6400000000001</v>
      </c>
      <c r="K121" s="19"/>
      <c r="L121" s="19"/>
      <c r="M121" s="19">
        <f t="shared" si="11"/>
        <v>5941.4400000000005</v>
      </c>
      <c r="N121" s="26" t="s">
        <v>216</v>
      </c>
      <c r="O121" s="26" t="s">
        <v>215</v>
      </c>
    </row>
    <row r="122" spans="1:15" ht="17.45" customHeight="1" x14ac:dyDescent="0.25">
      <c r="A122" s="22">
        <f t="shared" si="16"/>
        <v>95</v>
      </c>
      <c r="B122" s="16" t="s">
        <v>346</v>
      </c>
      <c r="C122" s="23" t="s">
        <v>127</v>
      </c>
      <c r="D122" s="24">
        <v>309</v>
      </c>
      <c r="E122" s="25">
        <f t="shared" si="12"/>
        <v>355.56630000000001</v>
      </c>
      <c r="F122" s="25">
        <f t="shared" si="13"/>
        <v>355.56630000000001</v>
      </c>
      <c r="G122" s="20">
        <v>15.2</v>
      </c>
      <c r="H122" s="20">
        <v>15.2</v>
      </c>
      <c r="I122" s="19">
        <f t="shared" si="17"/>
        <v>4696.8</v>
      </c>
      <c r="J122" s="19">
        <v>829.76</v>
      </c>
      <c r="K122" s="19"/>
      <c r="L122" s="19"/>
      <c r="M122" s="19">
        <f t="shared" si="11"/>
        <v>5526.56</v>
      </c>
      <c r="N122" s="26" t="s">
        <v>216</v>
      </c>
      <c r="O122" s="26" t="s">
        <v>215</v>
      </c>
    </row>
    <row r="123" spans="1:15" ht="17.45" customHeight="1" x14ac:dyDescent="0.25">
      <c r="A123" s="22">
        <f t="shared" si="16"/>
        <v>96</v>
      </c>
      <c r="B123" s="16" t="s">
        <v>347</v>
      </c>
      <c r="C123" s="23" t="s">
        <v>128</v>
      </c>
      <c r="D123" s="24">
        <v>309</v>
      </c>
      <c r="E123" s="25">
        <f t="shared" si="12"/>
        <v>355.56630000000001</v>
      </c>
      <c r="F123" s="25">
        <f t="shared" si="13"/>
        <v>355.56630000000001</v>
      </c>
      <c r="G123" s="20">
        <v>15.2</v>
      </c>
      <c r="H123" s="20">
        <v>15.2</v>
      </c>
      <c r="I123" s="19">
        <f t="shared" si="17"/>
        <v>4696.8</v>
      </c>
      <c r="J123" s="19">
        <v>1037.2</v>
      </c>
      <c r="K123" s="19"/>
      <c r="L123" s="19"/>
      <c r="M123" s="19">
        <f t="shared" si="11"/>
        <v>5734</v>
      </c>
      <c r="N123" s="26" t="s">
        <v>216</v>
      </c>
      <c r="O123" s="26" t="s">
        <v>215</v>
      </c>
    </row>
    <row r="124" spans="1:15" ht="17.45" customHeight="1" x14ac:dyDescent="0.25">
      <c r="A124" s="22">
        <f t="shared" si="16"/>
        <v>97</v>
      </c>
      <c r="B124" s="16" t="s">
        <v>348</v>
      </c>
      <c r="C124" s="23" t="s">
        <v>129</v>
      </c>
      <c r="D124" s="24">
        <v>309</v>
      </c>
      <c r="E124" s="25">
        <f t="shared" si="12"/>
        <v>355.56630000000001</v>
      </c>
      <c r="F124" s="25">
        <f t="shared" si="13"/>
        <v>355.56630000000001</v>
      </c>
      <c r="G124" s="22">
        <v>15.2</v>
      </c>
      <c r="H124" s="20">
        <v>3</v>
      </c>
      <c r="I124" s="19">
        <f t="shared" si="17"/>
        <v>927</v>
      </c>
      <c r="J124" s="19">
        <v>622.32000000000005</v>
      </c>
      <c r="K124" s="19"/>
      <c r="L124" s="19"/>
      <c r="M124" s="19">
        <f t="shared" si="11"/>
        <v>1549.3200000000002</v>
      </c>
      <c r="N124" s="26" t="s">
        <v>216</v>
      </c>
      <c r="O124" s="26" t="s">
        <v>215</v>
      </c>
    </row>
    <row r="125" spans="1:15" ht="17.45" customHeight="1" x14ac:dyDescent="0.25">
      <c r="A125" s="22">
        <f t="shared" si="16"/>
        <v>98</v>
      </c>
      <c r="B125" s="16" t="s">
        <v>349</v>
      </c>
      <c r="C125" s="23" t="s">
        <v>130</v>
      </c>
      <c r="D125" s="24">
        <v>309</v>
      </c>
      <c r="E125" s="25">
        <f t="shared" si="12"/>
        <v>355.56630000000001</v>
      </c>
      <c r="F125" s="25">
        <f t="shared" si="13"/>
        <v>355.56630000000001</v>
      </c>
      <c r="G125" s="20">
        <v>15.2</v>
      </c>
      <c r="H125" s="20">
        <v>15.2</v>
      </c>
      <c r="I125" s="19">
        <f t="shared" si="17"/>
        <v>4696.8</v>
      </c>
      <c r="J125" s="19">
        <v>829.76</v>
      </c>
      <c r="K125" s="19"/>
      <c r="L125" s="19">
        <v>309</v>
      </c>
      <c r="M125" s="19">
        <f t="shared" si="11"/>
        <v>5835.56</v>
      </c>
      <c r="N125" s="26" t="s">
        <v>216</v>
      </c>
      <c r="O125" s="26" t="s">
        <v>215</v>
      </c>
    </row>
    <row r="126" spans="1:15" ht="17.45" customHeight="1" x14ac:dyDescent="0.25">
      <c r="A126" s="22">
        <f t="shared" si="16"/>
        <v>99</v>
      </c>
      <c r="B126" s="16" t="s">
        <v>350</v>
      </c>
      <c r="C126" s="23" t="s">
        <v>131</v>
      </c>
      <c r="D126" s="24">
        <v>288.39999999999998</v>
      </c>
      <c r="E126" s="25">
        <f t="shared" si="12"/>
        <v>331.86187999999999</v>
      </c>
      <c r="F126" s="25">
        <f t="shared" si="13"/>
        <v>331.86187999999999</v>
      </c>
      <c r="G126" s="20">
        <v>15.2</v>
      </c>
      <c r="H126" s="20">
        <v>15.2</v>
      </c>
      <c r="I126" s="19">
        <f t="shared" si="17"/>
        <v>4383.6799999999994</v>
      </c>
      <c r="J126" s="19">
        <v>1244.6400000000001</v>
      </c>
      <c r="K126" s="19"/>
      <c r="L126" s="19"/>
      <c r="M126" s="19">
        <f t="shared" si="11"/>
        <v>5628.32</v>
      </c>
      <c r="N126" s="26" t="s">
        <v>217</v>
      </c>
      <c r="O126" s="26" t="s">
        <v>215</v>
      </c>
    </row>
    <row r="127" spans="1:15" ht="17.45" customHeight="1" x14ac:dyDescent="0.25">
      <c r="A127" s="22">
        <f t="shared" si="16"/>
        <v>100</v>
      </c>
      <c r="B127" s="16" t="s">
        <v>351</v>
      </c>
      <c r="C127" s="23" t="s">
        <v>132</v>
      </c>
      <c r="D127" s="24">
        <v>288.39999999999998</v>
      </c>
      <c r="E127" s="25">
        <f t="shared" si="12"/>
        <v>331.86187999999999</v>
      </c>
      <c r="F127" s="25">
        <f t="shared" si="13"/>
        <v>331.86187999999999</v>
      </c>
      <c r="G127" s="20">
        <v>15.2</v>
      </c>
      <c r="H127" s="20">
        <v>15.2</v>
      </c>
      <c r="I127" s="19">
        <f t="shared" si="17"/>
        <v>4383.6799999999994</v>
      </c>
      <c r="J127" s="19">
        <v>1037.2</v>
      </c>
      <c r="K127" s="19"/>
      <c r="L127" s="19"/>
      <c r="M127" s="19">
        <f t="shared" si="11"/>
        <v>5420.8799999999992</v>
      </c>
      <c r="N127" s="26" t="s">
        <v>217</v>
      </c>
      <c r="O127" s="26" t="s">
        <v>215</v>
      </c>
    </row>
    <row r="128" spans="1:15" ht="17.45" customHeight="1" x14ac:dyDescent="0.25">
      <c r="A128" s="22">
        <f t="shared" si="16"/>
        <v>101</v>
      </c>
      <c r="B128" s="16" t="s">
        <v>352</v>
      </c>
      <c r="C128" s="23" t="s">
        <v>133</v>
      </c>
      <c r="D128" s="24">
        <v>288.39999999999998</v>
      </c>
      <c r="E128" s="25">
        <f t="shared" si="12"/>
        <v>331.86187999999999</v>
      </c>
      <c r="F128" s="25">
        <f t="shared" si="13"/>
        <v>331.86187999999999</v>
      </c>
      <c r="G128" s="20">
        <v>15.2</v>
      </c>
      <c r="H128" s="20">
        <v>15.2</v>
      </c>
      <c r="I128" s="19">
        <f t="shared" si="17"/>
        <v>4383.6799999999994</v>
      </c>
      <c r="J128" s="19">
        <v>1244.6400000000001</v>
      </c>
      <c r="K128" s="19"/>
      <c r="L128" s="19"/>
      <c r="M128" s="19">
        <f t="shared" si="11"/>
        <v>5628.32</v>
      </c>
      <c r="N128" s="26" t="s">
        <v>217</v>
      </c>
      <c r="O128" s="26" t="s">
        <v>215</v>
      </c>
    </row>
    <row r="129" spans="1:15" ht="17.45" customHeight="1" x14ac:dyDescent="0.25">
      <c r="A129" s="22">
        <f t="shared" si="16"/>
        <v>102</v>
      </c>
      <c r="B129" s="16" t="s">
        <v>353</v>
      </c>
      <c r="C129" s="23" t="s">
        <v>134</v>
      </c>
      <c r="D129" s="24">
        <v>288.39999999999998</v>
      </c>
      <c r="E129" s="25">
        <f t="shared" si="12"/>
        <v>331.86187999999999</v>
      </c>
      <c r="F129" s="25">
        <f t="shared" si="13"/>
        <v>331.86187999999999</v>
      </c>
      <c r="G129" s="20">
        <v>15.2</v>
      </c>
      <c r="H129" s="20">
        <v>15.2</v>
      </c>
      <c r="I129" s="19">
        <f t="shared" si="17"/>
        <v>4383.6799999999994</v>
      </c>
      <c r="J129" s="19">
        <v>1244.6400000000001</v>
      </c>
      <c r="K129" s="19"/>
      <c r="L129" s="19"/>
      <c r="M129" s="19">
        <f t="shared" si="11"/>
        <v>5628.32</v>
      </c>
      <c r="N129" s="26" t="s">
        <v>217</v>
      </c>
      <c r="O129" s="26" t="s">
        <v>215</v>
      </c>
    </row>
    <row r="130" spans="1:15" ht="17.45" customHeight="1" x14ac:dyDescent="0.25">
      <c r="A130" s="22">
        <f t="shared" si="16"/>
        <v>103</v>
      </c>
      <c r="B130" s="16" t="s">
        <v>354</v>
      </c>
      <c r="C130" s="23" t="s">
        <v>135</v>
      </c>
      <c r="D130" s="24">
        <v>288.39999999999998</v>
      </c>
      <c r="E130" s="25">
        <f t="shared" si="12"/>
        <v>331.86187999999999</v>
      </c>
      <c r="F130" s="25">
        <f t="shared" si="13"/>
        <v>331.86187999999999</v>
      </c>
      <c r="G130" s="20">
        <v>15.2</v>
      </c>
      <c r="H130" s="20">
        <v>15.2</v>
      </c>
      <c r="I130" s="19">
        <f t="shared" si="17"/>
        <v>4383.6799999999994</v>
      </c>
      <c r="J130" s="19">
        <v>622.32000000000005</v>
      </c>
      <c r="K130" s="19"/>
      <c r="L130" s="19"/>
      <c r="M130" s="19">
        <f t="shared" si="11"/>
        <v>5005.9999999999991</v>
      </c>
      <c r="N130" s="26" t="s">
        <v>217</v>
      </c>
      <c r="O130" s="26" t="s">
        <v>215</v>
      </c>
    </row>
    <row r="131" spans="1:15" ht="17.45" customHeight="1" x14ac:dyDescent="0.25">
      <c r="A131" s="22">
        <f t="shared" si="16"/>
        <v>104</v>
      </c>
      <c r="B131" s="16" t="s">
        <v>355</v>
      </c>
      <c r="C131" s="23" t="s">
        <v>136</v>
      </c>
      <c r="D131" s="24">
        <v>288.39999999999998</v>
      </c>
      <c r="E131" s="25">
        <f t="shared" si="12"/>
        <v>331.86187999999999</v>
      </c>
      <c r="F131" s="25">
        <f t="shared" si="13"/>
        <v>331.86187999999999</v>
      </c>
      <c r="G131" s="22">
        <v>15.2</v>
      </c>
      <c r="H131" s="20">
        <v>15.2</v>
      </c>
      <c r="I131" s="19">
        <f t="shared" si="17"/>
        <v>4383.6799999999994</v>
      </c>
      <c r="J131" s="19">
        <v>622.32000000000005</v>
      </c>
      <c r="K131" s="19"/>
      <c r="L131" s="19"/>
      <c r="M131" s="19">
        <f t="shared" si="11"/>
        <v>5005.9999999999991</v>
      </c>
      <c r="N131" s="26" t="s">
        <v>217</v>
      </c>
      <c r="O131" s="26" t="s">
        <v>215</v>
      </c>
    </row>
    <row r="132" spans="1:15" ht="17.45" customHeight="1" x14ac:dyDescent="0.25">
      <c r="A132" s="22">
        <f t="shared" si="16"/>
        <v>105</v>
      </c>
      <c r="B132" s="16" t="s">
        <v>356</v>
      </c>
      <c r="C132" s="23" t="s">
        <v>137</v>
      </c>
      <c r="D132" s="24">
        <v>263.44</v>
      </c>
      <c r="E132" s="25">
        <f t="shared" si="12"/>
        <v>303.14040800000004</v>
      </c>
      <c r="F132" s="25">
        <f t="shared" si="13"/>
        <v>303.14040800000004</v>
      </c>
      <c r="G132" s="20">
        <v>15.2</v>
      </c>
      <c r="H132" s="20">
        <v>15.2</v>
      </c>
      <c r="I132" s="19">
        <f t="shared" si="17"/>
        <v>4004.2879999999996</v>
      </c>
      <c r="J132" s="19">
        <v>829.76</v>
      </c>
      <c r="K132" s="19"/>
      <c r="L132" s="19"/>
      <c r="M132" s="19">
        <f t="shared" si="11"/>
        <v>4834.0479999999998</v>
      </c>
      <c r="N132" s="26" t="s">
        <v>206</v>
      </c>
      <c r="O132" s="26" t="s">
        <v>215</v>
      </c>
    </row>
    <row r="133" spans="1:15" ht="17.45" customHeight="1" x14ac:dyDescent="0.25">
      <c r="A133" s="22">
        <f t="shared" si="16"/>
        <v>106</v>
      </c>
      <c r="B133" s="16" t="s">
        <v>357</v>
      </c>
      <c r="C133" s="23" t="s">
        <v>138</v>
      </c>
      <c r="D133" s="24">
        <v>288.39999999999998</v>
      </c>
      <c r="E133" s="25">
        <f t="shared" si="12"/>
        <v>331.86187999999999</v>
      </c>
      <c r="F133" s="25">
        <f t="shared" si="13"/>
        <v>331.86187999999999</v>
      </c>
      <c r="G133" s="20">
        <v>15.2</v>
      </c>
      <c r="H133" s="20">
        <v>15.2</v>
      </c>
      <c r="I133" s="19">
        <f t="shared" si="17"/>
        <v>4383.6799999999994</v>
      </c>
      <c r="J133" s="19">
        <v>622.32000000000005</v>
      </c>
      <c r="K133" s="19"/>
      <c r="L133" s="19"/>
      <c r="M133" s="19">
        <f t="shared" si="11"/>
        <v>5005.9999999999991</v>
      </c>
      <c r="N133" s="26" t="s">
        <v>218</v>
      </c>
      <c r="O133" s="26" t="s">
        <v>215</v>
      </c>
    </row>
    <row r="134" spans="1:15" ht="17.45" customHeight="1" x14ac:dyDescent="0.25">
      <c r="A134" s="22">
        <f t="shared" si="16"/>
        <v>107</v>
      </c>
      <c r="B134" s="16" t="s">
        <v>358</v>
      </c>
      <c r="C134" s="23" t="s">
        <v>139</v>
      </c>
      <c r="D134" s="24">
        <v>288.39999999999998</v>
      </c>
      <c r="E134" s="25">
        <f t="shared" si="12"/>
        <v>331.86187999999999</v>
      </c>
      <c r="F134" s="25">
        <f t="shared" si="13"/>
        <v>331.86187999999999</v>
      </c>
      <c r="G134" s="20">
        <v>15.2</v>
      </c>
      <c r="H134" s="20">
        <v>15.2</v>
      </c>
      <c r="I134" s="19">
        <f t="shared" si="17"/>
        <v>4383.6799999999994</v>
      </c>
      <c r="J134" s="19">
        <v>1659.52</v>
      </c>
      <c r="K134" s="19"/>
      <c r="L134" s="19"/>
      <c r="M134" s="19">
        <f t="shared" si="11"/>
        <v>6043.1999999999989</v>
      </c>
      <c r="N134" s="26" t="s">
        <v>210</v>
      </c>
      <c r="O134" s="26" t="s">
        <v>215</v>
      </c>
    </row>
    <row r="135" spans="1:15" ht="17.45" customHeight="1" x14ac:dyDescent="0.25">
      <c r="A135" s="22">
        <f t="shared" si="16"/>
        <v>108</v>
      </c>
      <c r="B135" s="22" t="s">
        <v>359</v>
      </c>
      <c r="C135" s="29" t="s">
        <v>140</v>
      </c>
      <c r="D135" s="24">
        <v>288.39999999999998</v>
      </c>
      <c r="E135" s="25">
        <f t="shared" si="12"/>
        <v>331.86187999999999</v>
      </c>
      <c r="F135" s="25">
        <f t="shared" si="13"/>
        <v>331.86187999999999</v>
      </c>
      <c r="G135" s="20">
        <v>15.2</v>
      </c>
      <c r="H135" s="20">
        <v>15.2</v>
      </c>
      <c r="I135" s="19">
        <f t="shared" si="17"/>
        <v>4383.6799999999994</v>
      </c>
      <c r="J135" s="19">
        <v>1244.6400000000001</v>
      </c>
      <c r="K135" s="19"/>
      <c r="L135" s="19"/>
      <c r="M135" s="19">
        <f t="shared" si="11"/>
        <v>5628.32</v>
      </c>
      <c r="N135" s="26" t="s">
        <v>208</v>
      </c>
      <c r="O135" s="26" t="s">
        <v>215</v>
      </c>
    </row>
    <row r="136" spans="1:15" ht="17.45" customHeight="1" x14ac:dyDescent="0.25">
      <c r="A136" s="22">
        <f t="shared" si="16"/>
        <v>109</v>
      </c>
      <c r="B136" s="16" t="s">
        <v>360</v>
      </c>
      <c r="C136" s="23" t="s">
        <v>141</v>
      </c>
      <c r="D136" s="24">
        <v>288.39999999999998</v>
      </c>
      <c r="E136" s="25">
        <f t="shared" si="12"/>
        <v>331.86187999999999</v>
      </c>
      <c r="F136" s="25">
        <f t="shared" si="13"/>
        <v>331.86187999999999</v>
      </c>
      <c r="G136" s="20">
        <v>15.2</v>
      </c>
      <c r="H136" s="20">
        <v>15.2</v>
      </c>
      <c r="I136" s="19">
        <f t="shared" si="17"/>
        <v>4383.6799999999994</v>
      </c>
      <c r="J136" s="19">
        <v>829.76</v>
      </c>
      <c r="K136" s="19"/>
      <c r="L136" s="19"/>
      <c r="M136" s="19">
        <f t="shared" si="11"/>
        <v>5213.4399999999996</v>
      </c>
      <c r="N136" s="26" t="s">
        <v>210</v>
      </c>
      <c r="O136" s="26" t="s">
        <v>215</v>
      </c>
    </row>
    <row r="137" spans="1:15" ht="17.45" customHeight="1" x14ac:dyDescent="0.25">
      <c r="A137" s="22">
        <f t="shared" si="16"/>
        <v>110</v>
      </c>
      <c r="B137" s="16" t="s">
        <v>361</v>
      </c>
      <c r="C137" s="23" t="s">
        <v>142</v>
      </c>
      <c r="D137" s="24">
        <v>288.39999999999998</v>
      </c>
      <c r="E137" s="25">
        <f t="shared" si="12"/>
        <v>331.86187999999999</v>
      </c>
      <c r="F137" s="25">
        <f t="shared" si="13"/>
        <v>331.86187999999999</v>
      </c>
      <c r="G137" s="20">
        <v>15.2</v>
      </c>
      <c r="H137" s="20">
        <v>15.2</v>
      </c>
      <c r="I137" s="19">
        <f t="shared" si="17"/>
        <v>4383.6799999999994</v>
      </c>
      <c r="J137" s="19">
        <v>1244.6400000000001</v>
      </c>
      <c r="K137" s="19"/>
      <c r="L137" s="19"/>
      <c r="M137" s="19">
        <f t="shared" si="11"/>
        <v>5628.32</v>
      </c>
      <c r="N137" s="26" t="s">
        <v>210</v>
      </c>
      <c r="O137" s="26" t="s">
        <v>215</v>
      </c>
    </row>
    <row r="138" spans="1:15" ht="17.45" customHeight="1" x14ac:dyDescent="0.25">
      <c r="A138" s="22">
        <f t="shared" si="16"/>
        <v>111</v>
      </c>
      <c r="B138" s="22" t="s">
        <v>365</v>
      </c>
      <c r="C138" s="29" t="s">
        <v>147</v>
      </c>
      <c r="D138" s="24">
        <v>269.8</v>
      </c>
      <c r="E138" s="25">
        <f>D138*1.1507</f>
        <v>310.45886000000002</v>
      </c>
      <c r="F138" s="25">
        <f>E138</f>
        <v>310.45886000000002</v>
      </c>
      <c r="G138" s="20">
        <v>15.2</v>
      </c>
      <c r="H138" s="20">
        <v>15.2</v>
      </c>
      <c r="I138" s="19">
        <f>D138*H138</f>
        <v>4100.96</v>
      </c>
      <c r="J138" s="19"/>
      <c r="K138" s="19"/>
      <c r="L138" s="19"/>
      <c r="M138" s="19">
        <f t="shared" si="11"/>
        <v>4100.96</v>
      </c>
      <c r="N138" s="26" t="s">
        <v>208</v>
      </c>
      <c r="O138" s="26" t="s">
        <v>215</v>
      </c>
    </row>
    <row r="139" spans="1:15" ht="17.45" customHeight="1" x14ac:dyDescent="0.25">
      <c r="A139" s="22"/>
      <c r="B139" s="16"/>
      <c r="C139" s="38" t="s">
        <v>144</v>
      </c>
      <c r="D139" s="24"/>
      <c r="E139" s="25"/>
      <c r="F139" s="25"/>
      <c r="G139" s="20"/>
      <c r="H139" s="20"/>
      <c r="I139" s="19"/>
      <c r="J139" s="19"/>
      <c r="K139" s="19"/>
      <c r="L139" s="19"/>
      <c r="M139" s="19"/>
      <c r="N139" s="26"/>
      <c r="O139" s="26"/>
    </row>
    <row r="140" spans="1:15" ht="17.45" customHeight="1" x14ac:dyDescent="0.25">
      <c r="A140" s="22">
        <f>A138+1</f>
        <v>112</v>
      </c>
      <c r="B140" s="16" t="s">
        <v>363</v>
      </c>
      <c r="C140" s="23" t="s">
        <v>145</v>
      </c>
      <c r="D140" s="24">
        <v>422.3</v>
      </c>
      <c r="E140" s="25">
        <f t="shared" ref="E140:E165" si="18">D140*1.1507</f>
        <v>485.94061000000005</v>
      </c>
      <c r="F140" s="25">
        <f t="shared" ref="F140:F165" si="19">E140</f>
        <v>485.94061000000005</v>
      </c>
      <c r="G140" s="20">
        <v>15.2</v>
      </c>
      <c r="H140" s="20">
        <v>15.2</v>
      </c>
      <c r="I140" s="19">
        <f t="shared" ref="I140:I149" si="20">D140*H140</f>
        <v>6418.96</v>
      </c>
      <c r="J140" s="19">
        <v>829.76</v>
      </c>
      <c r="K140" s="19"/>
      <c r="L140" s="19"/>
      <c r="M140" s="19">
        <f t="shared" si="11"/>
        <v>7248.72</v>
      </c>
      <c r="N140" s="26" t="s">
        <v>194</v>
      </c>
      <c r="O140" s="46" t="s">
        <v>220</v>
      </c>
    </row>
    <row r="141" spans="1:15" ht="17.45" customHeight="1" x14ac:dyDescent="0.25">
      <c r="A141" s="22">
        <f>A140+1</f>
        <v>113</v>
      </c>
      <c r="B141" s="16" t="s">
        <v>364</v>
      </c>
      <c r="C141" s="23" t="s">
        <v>146</v>
      </c>
      <c r="D141" s="24">
        <v>340.19</v>
      </c>
      <c r="E141" s="25">
        <f t="shared" si="18"/>
        <v>391.45663300000001</v>
      </c>
      <c r="F141" s="25">
        <f t="shared" si="19"/>
        <v>391.45663300000001</v>
      </c>
      <c r="G141" s="20">
        <v>15.2</v>
      </c>
      <c r="H141" s="20">
        <v>15.2</v>
      </c>
      <c r="I141" s="19">
        <f t="shared" si="20"/>
        <v>5170.8879999999999</v>
      </c>
      <c r="J141" s="19">
        <v>1037.2</v>
      </c>
      <c r="K141" s="19"/>
      <c r="L141" s="19"/>
      <c r="M141" s="19">
        <f t="shared" si="11"/>
        <v>6208.0879999999997</v>
      </c>
      <c r="N141" s="26" t="s">
        <v>211</v>
      </c>
      <c r="O141" s="46" t="s">
        <v>220</v>
      </c>
    </row>
    <row r="142" spans="1:15" ht="17.45" customHeight="1" x14ac:dyDescent="0.25">
      <c r="A142" s="22">
        <f>A141+1</f>
        <v>114</v>
      </c>
      <c r="B142" s="16" t="s">
        <v>362</v>
      </c>
      <c r="C142" s="23" t="s">
        <v>143</v>
      </c>
      <c r="D142" s="24">
        <v>300</v>
      </c>
      <c r="E142" s="25">
        <f>D142*1.1507</f>
        <v>345.21000000000004</v>
      </c>
      <c r="F142" s="25">
        <f>E142</f>
        <v>345.21000000000004</v>
      </c>
      <c r="G142" s="20">
        <v>15.2</v>
      </c>
      <c r="H142" s="20">
        <v>15.2</v>
      </c>
      <c r="I142" s="19">
        <f>D142*H142</f>
        <v>4560</v>
      </c>
      <c r="J142" s="19"/>
      <c r="K142" s="19"/>
      <c r="L142" s="19"/>
      <c r="M142" s="19">
        <f t="shared" ref="M142:M165" si="21">SUM(I142+J142+K142+L142)</f>
        <v>4560</v>
      </c>
      <c r="N142" s="26" t="s">
        <v>217</v>
      </c>
      <c r="O142" s="46" t="s">
        <v>220</v>
      </c>
    </row>
    <row r="143" spans="1:15" ht="17.45" customHeight="1" x14ac:dyDescent="0.25">
      <c r="A143" s="22">
        <f>A142+1</f>
        <v>115</v>
      </c>
      <c r="B143" s="16" t="s">
        <v>366</v>
      </c>
      <c r="C143" s="23" t="s">
        <v>148</v>
      </c>
      <c r="D143" s="24">
        <v>358.99</v>
      </c>
      <c r="E143" s="25">
        <f t="shared" si="18"/>
        <v>413.08979300000004</v>
      </c>
      <c r="F143" s="25">
        <f t="shared" si="19"/>
        <v>413.08979300000004</v>
      </c>
      <c r="G143" s="20">
        <v>15.2</v>
      </c>
      <c r="H143" s="20">
        <v>15.2</v>
      </c>
      <c r="I143" s="19">
        <f t="shared" si="20"/>
        <v>5456.6480000000001</v>
      </c>
      <c r="J143" s="19">
        <v>1244.6400000000001</v>
      </c>
      <c r="K143" s="19"/>
      <c r="L143" s="19"/>
      <c r="M143" s="19">
        <f t="shared" si="21"/>
        <v>6701.2880000000005</v>
      </c>
      <c r="N143" s="26" t="s">
        <v>221</v>
      </c>
      <c r="O143" s="46" t="s">
        <v>220</v>
      </c>
    </row>
    <row r="144" spans="1:15" ht="17.45" customHeight="1" x14ac:dyDescent="0.25">
      <c r="A144" s="22">
        <f t="shared" si="16"/>
        <v>116</v>
      </c>
      <c r="B144" s="16" t="s">
        <v>367</v>
      </c>
      <c r="C144" s="23" t="s">
        <v>149</v>
      </c>
      <c r="D144" s="24">
        <v>358.99</v>
      </c>
      <c r="E144" s="25">
        <f t="shared" si="18"/>
        <v>413.08979300000004</v>
      </c>
      <c r="F144" s="25">
        <f t="shared" si="19"/>
        <v>413.08979300000004</v>
      </c>
      <c r="G144" s="20">
        <v>15.2</v>
      </c>
      <c r="H144" s="20">
        <v>15.2</v>
      </c>
      <c r="I144" s="19">
        <f t="shared" si="20"/>
        <v>5456.6480000000001</v>
      </c>
      <c r="J144" s="19">
        <v>829.76</v>
      </c>
      <c r="K144" s="19"/>
      <c r="L144" s="19"/>
      <c r="M144" s="19">
        <f t="shared" si="21"/>
        <v>6286.4080000000004</v>
      </c>
      <c r="N144" s="26" t="s">
        <v>221</v>
      </c>
      <c r="O144" s="46" t="s">
        <v>220</v>
      </c>
    </row>
    <row r="145" spans="1:15" ht="17.45" customHeight="1" x14ac:dyDescent="0.25">
      <c r="A145" s="22">
        <f t="shared" si="16"/>
        <v>117</v>
      </c>
      <c r="B145" s="22" t="s">
        <v>368</v>
      </c>
      <c r="C145" s="29" t="s">
        <v>150</v>
      </c>
      <c r="D145" s="24">
        <v>358.99</v>
      </c>
      <c r="E145" s="25">
        <f t="shared" si="18"/>
        <v>413.08979300000004</v>
      </c>
      <c r="F145" s="25">
        <f t="shared" si="19"/>
        <v>413.08979300000004</v>
      </c>
      <c r="G145" s="37">
        <v>15.2</v>
      </c>
      <c r="H145" s="20">
        <v>15.2</v>
      </c>
      <c r="I145" s="19">
        <f t="shared" si="20"/>
        <v>5456.6480000000001</v>
      </c>
      <c r="J145" s="19">
        <v>622.32000000000005</v>
      </c>
      <c r="K145" s="19"/>
      <c r="L145" s="19"/>
      <c r="M145" s="19">
        <f t="shared" si="21"/>
        <v>6078.9679999999998</v>
      </c>
      <c r="N145" s="26" t="s">
        <v>221</v>
      </c>
      <c r="O145" s="46" t="s">
        <v>220</v>
      </c>
    </row>
    <row r="146" spans="1:15" ht="17.45" customHeight="1" x14ac:dyDescent="0.25">
      <c r="A146" s="22">
        <f>A145+1</f>
        <v>118</v>
      </c>
      <c r="B146" s="22" t="s">
        <v>369</v>
      </c>
      <c r="C146" s="29" t="s">
        <v>151</v>
      </c>
      <c r="D146" s="24">
        <v>323.43</v>
      </c>
      <c r="E146" s="25">
        <f t="shared" si="18"/>
        <v>372.17090100000001</v>
      </c>
      <c r="F146" s="25">
        <f t="shared" si="19"/>
        <v>372.17090100000001</v>
      </c>
      <c r="G146" s="37">
        <v>15.2</v>
      </c>
      <c r="H146" s="20">
        <v>15.2</v>
      </c>
      <c r="I146" s="19">
        <f t="shared" si="20"/>
        <v>4916.1359999999995</v>
      </c>
      <c r="J146" s="19"/>
      <c r="K146" s="19"/>
      <c r="L146" s="19"/>
      <c r="M146" s="19">
        <f t="shared" si="21"/>
        <v>4916.1359999999995</v>
      </c>
      <c r="N146" s="26" t="s">
        <v>221</v>
      </c>
      <c r="O146" s="46" t="s">
        <v>220</v>
      </c>
    </row>
    <row r="147" spans="1:15" ht="17.45" customHeight="1" x14ac:dyDescent="0.25">
      <c r="A147" s="22">
        <f>A146+1</f>
        <v>119</v>
      </c>
      <c r="B147" s="22" t="s">
        <v>411</v>
      </c>
      <c r="C147" s="29" t="s">
        <v>412</v>
      </c>
      <c r="D147" s="24">
        <v>323.43</v>
      </c>
      <c r="E147" s="25">
        <f t="shared" si="18"/>
        <v>372.17090100000001</v>
      </c>
      <c r="F147" s="25">
        <f t="shared" si="19"/>
        <v>372.17090100000001</v>
      </c>
      <c r="G147" s="37">
        <v>15.2</v>
      </c>
      <c r="H147" s="20">
        <v>15.2</v>
      </c>
      <c r="I147" s="19">
        <f t="shared" si="20"/>
        <v>4916.1359999999995</v>
      </c>
      <c r="J147" s="19"/>
      <c r="K147" s="19"/>
      <c r="L147" s="19"/>
      <c r="M147" s="19">
        <f t="shared" si="21"/>
        <v>4916.1359999999995</v>
      </c>
      <c r="N147" s="26" t="s">
        <v>221</v>
      </c>
      <c r="O147" s="46" t="s">
        <v>220</v>
      </c>
    </row>
    <row r="148" spans="1:15" ht="17.45" customHeight="1" x14ac:dyDescent="0.25">
      <c r="A148" s="22">
        <f t="shared" si="16"/>
        <v>120</v>
      </c>
      <c r="B148" s="16" t="s">
        <v>370</v>
      </c>
      <c r="C148" s="23" t="s">
        <v>152</v>
      </c>
      <c r="D148" s="24">
        <v>280.63</v>
      </c>
      <c r="E148" s="25">
        <f t="shared" si="18"/>
        <v>322.92094100000003</v>
      </c>
      <c r="F148" s="25">
        <f t="shared" si="19"/>
        <v>322.92094100000003</v>
      </c>
      <c r="G148" s="20">
        <v>15.2</v>
      </c>
      <c r="H148" s="20">
        <v>15.2</v>
      </c>
      <c r="I148" s="19">
        <f t="shared" si="20"/>
        <v>4265.576</v>
      </c>
      <c r="J148" s="19">
        <v>1244.6400000000001</v>
      </c>
      <c r="K148" s="19"/>
      <c r="L148" s="19"/>
      <c r="M148" s="19">
        <f t="shared" si="21"/>
        <v>5510.2160000000003</v>
      </c>
      <c r="N148" s="26" t="s">
        <v>210</v>
      </c>
      <c r="O148" s="46" t="s">
        <v>220</v>
      </c>
    </row>
    <row r="149" spans="1:15" ht="17.45" customHeight="1" x14ac:dyDescent="0.25">
      <c r="A149" s="22">
        <f t="shared" si="16"/>
        <v>121</v>
      </c>
      <c r="B149" s="16" t="s">
        <v>371</v>
      </c>
      <c r="C149" s="29" t="s">
        <v>153</v>
      </c>
      <c r="D149" s="24">
        <v>280.63</v>
      </c>
      <c r="E149" s="25">
        <f t="shared" si="18"/>
        <v>322.92094100000003</v>
      </c>
      <c r="F149" s="25">
        <f t="shared" si="19"/>
        <v>322.92094100000003</v>
      </c>
      <c r="G149" s="20">
        <v>15.2</v>
      </c>
      <c r="H149" s="20">
        <v>15.2</v>
      </c>
      <c r="I149" s="19">
        <f t="shared" si="20"/>
        <v>4265.576</v>
      </c>
      <c r="J149" s="19">
        <v>829.76</v>
      </c>
      <c r="K149" s="19"/>
      <c r="L149" s="19"/>
      <c r="M149" s="19">
        <f t="shared" si="21"/>
        <v>5095.3360000000002</v>
      </c>
      <c r="N149" s="26" t="s">
        <v>210</v>
      </c>
      <c r="O149" s="46" t="s">
        <v>220</v>
      </c>
    </row>
    <row r="150" spans="1:15" ht="17.45" customHeight="1" x14ac:dyDescent="0.25">
      <c r="A150" s="22"/>
      <c r="B150" s="16"/>
      <c r="C150" s="17" t="s">
        <v>156</v>
      </c>
      <c r="D150" s="24"/>
      <c r="E150" s="25"/>
      <c r="F150" s="25"/>
      <c r="G150" s="20"/>
      <c r="H150" s="20"/>
      <c r="I150" s="19"/>
      <c r="J150" s="19"/>
      <c r="K150" s="19"/>
      <c r="L150" s="19"/>
      <c r="M150" s="19"/>
      <c r="N150" s="26"/>
      <c r="O150" s="26"/>
    </row>
    <row r="151" spans="1:15" ht="17.45" customHeight="1" x14ac:dyDescent="0.25">
      <c r="A151" s="22">
        <f>A149+1</f>
        <v>122</v>
      </c>
      <c r="B151" s="16" t="s">
        <v>373</v>
      </c>
      <c r="C151" s="30" t="s">
        <v>157</v>
      </c>
      <c r="D151" s="24">
        <v>428.48</v>
      </c>
      <c r="E151" s="25">
        <f t="shared" si="18"/>
        <v>493.05193600000007</v>
      </c>
      <c r="F151" s="25">
        <f t="shared" si="19"/>
        <v>493.05193600000007</v>
      </c>
      <c r="G151" s="22">
        <v>15.2</v>
      </c>
      <c r="H151" s="20">
        <v>15.2</v>
      </c>
      <c r="I151" s="19">
        <f>D151*H151</f>
        <v>6512.8959999999997</v>
      </c>
      <c r="J151" s="19"/>
      <c r="K151" s="19"/>
      <c r="L151" s="19"/>
      <c r="M151" s="19">
        <f t="shared" si="21"/>
        <v>6512.8959999999997</v>
      </c>
      <c r="N151" s="26" t="s">
        <v>195</v>
      </c>
      <c r="O151" s="26" t="s">
        <v>156</v>
      </c>
    </row>
    <row r="152" spans="1:15" ht="17.45" customHeight="1" x14ac:dyDescent="0.25">
      <c r="A152" s="22">
        <f>A151+1</f>
        <v>123</v>
      </c>
      <c r="B152" s="16" t="s">
        <v>374</v>
      </c>
      <c r="C152" s="23" t="s">
        <v>158</v>
      </c>
      <c r="D152" s="24">
        <v>422.3</v>
      </c>
      <c r="E152" s="25">
        <f t="shared" si="18"/>
        <v>485.94061000000005</v>
      </c>
      <c r="F152" s="25">
        <f t="shared" si="19"/>
        <v>485.94061000000005</v>
      </c>
      <c r="G152" s="20">
        <v>15.2</v>
      </c>
      <c r="H152" s="20">
        <v>15.2</v>
      </c>
      <c r="I152" s="19">
        <f>D152*H152</f>
        <v>6418.96</v>
      </c>
      <c r="J152" s="19"/>
      <c r="K152" s="19"/>
      <c r="L152" s="19"/>
      <c r="M152" s="19">
        <f t="shared" si="21"/>
        <v>6418.96</v>
      </c>
      <c r="N152" s="26" t="s">
        <v>194</v>
      </c>
      <c r="O152" s="46" t="s">
        <v>225</v>
      </c>
    </row>
    <row r="153" spans="1:15" ht="17.45" customHeight="1" x14ac:dyDescent="0.25">
      <c r="A153" s="22">
        <f>A152+1</f>
        <v>124</v>
      </c>
      <c r="B153" s="16" t="s">
        <v>375</v>
      </c>
      <c r="C153" s="23" t="s">
        <v>159</v>
      </c>
      <c r="D153" s="24">
        <v>428.48</v>
      </c>
      <c r="E153" s="25">
        <f t="shared" si="18"/>
        <v>493.05193600000007</v>
      </c>
      <c r="F153" s="25">
        <f t="shared" si="19"/>
        <v>493.05193600000007</v>
      </c>
      <c r="G153" s="20">
        <v>15.2</v>
      </c>
      <c r="H153" s="20">
        <v>15.2</v>
      </c>
      <c r="I153" s="19">
        <f>D153*H153</f>
        <v>6512.8959999999997</v>
      </c>
      <c r="J153" s="19">
        <v>1244.6400000000001</v>
      </c>
      <c r="K153" s="19"/>
      <c r="L153" s="19"/>
      <c r="M153" s="19">
        <f t="shared" si="21"/>
        <v>7757.5360000000001</v>
      </c>
      <c r="N153" s="47" t="s">
        <v>192</v>
      </c>
      <c r="O153" s="46" t="s">
        <v>156</v>
      </c>
    </row>
    <row r="154" spans="1:15" ht="17.45" customHeight="1" x14ac:dyDescent="0.25">
      <c r="A154" s="22">
        <f>A153+1</f>
        <v>125</v>
      </c>
      <c r="B154" s="16" t="s">
        <v>376</v>
      </c>
      <c r="C154" s="23" t="s">
        <v>160</v>
      </c>
      <c r="D154" s="24">
        <v>428.55</v>
      </c>
      <c r="E154" s="25">
        <f t="shared" si="18"/>
        <v>493.13248500000003</v>
      </c>
      <c r="F154" s="25">
        <f t="shared" si="19"/>
        <v>493.13248500000003</v>
      </c>
      <c r="G154" s="20">
        <v>15.2</v>
      </c>
      <c r="H154" s="20">
        <v>15.2</v>
      </c>
      <c r="I154" s="19">
        <f>D154*H154</f>
        <v>6513.96</v>
      </c>
      <c r="J154" s="19">
        <v>1037.2</v>
      </c>
      <c r="K154" s="19"/>
      <c r="L154" s="19"/>
      <c r="M154" s="19">
        <f t="shared" si="21"/>
        <v>7551.16</v>
      </c>
      <c r="N154" s="47" t="s">
        <v>227</v>
      </c>
      <c r="O154" s="46" t="s">
        <v>156</v>
      </c>
    </row>
    <row r="155" spans="1:15" ht="17.45" customHeight="1" x14ac:dyDescent="0.25">
      <c r="A155" s="22"/>
      <c r="B155" s="22"/>
      <c r="C155" s="17" t="s">
        <v>161</v>
      </c>
      <c r="D155" s="24"/>
      <c r="E155" s="25"/>
      <c r="F155" s="25"/>
      <c r="G155" s="20"/>
      <c r="H155" s="20"/>
      <c r="I155" s="19"/>
      <c r="J155" s="19"/>
      <c r="K155" s="19"/>
      <c r="L155" s="19"/>
      <c r="M155" s="19"/>
      <c r="N155" s="26"/>
      <c r="O155" s="26"/>
    </row>
    <row r="156" spans="1:15" ht="17.45" customHeight="1" x14ac:dyDescent="0.25">
      <c r="A156" s="22">
        <f>A154+1</f>
        <v>126</v>
      </c>
      <c r="B156" s="16" t="s">
        <v>377</v>
      </c>
      <c r="C156" s="23" t="s">
        <v>162</v>
      </c>
      <c r="D156" s="24">
        <v>411.21</v>
      </c>
      <c r="E156" s="25">
        <f t="shared" si="18"/>
        <v>473.17934700000001</v>
      </c>
      <c r="F156" s="25">
        <f t="shared" si="19"/>
        <v>473.17934700000001</v>
      </c>
      <c r="G156" s="20">
        <v>15.2</v>
      </c>
      <c r="H156" s="20">
        <v>15.2</v>
      </c>
      <c r="I156" s="19">
        <f>D156*H156</f>
        <v>6250.3919999999998</v>
      </c>
      <c r="J156" s="19">
        <v>1037.2</v>
      </c>
      <c r="K156" s="19"/>
      <c r="L156" s="19"/>
      <c r="M156" s="19">
        <f t="shared" si="21"/>
        <v>7287.5919999999996</v>
      </c>
      <c r="N156" s="26" t="s">
        <v>192</v>
      </c>
      <c r="O156" s="26" t="s">
        <v>161</v>
      </c>
    </row>
    <row r="157" spans="1:15" ht="17.45" customHeight="1" x14ac:dyDescent="0.25">
      <c r="A157" s="22">
        <f>A156+1</f>
        <v>127</v>
      </c>
      <c r="B157" s="16" t="s">
        <v>378</v>
      </c>
      <c r="C157" s="23" t="s">
        <v>163</v>
      </c>
      <c r="D157" s="24">
        <v>281.89999999999998</v>
      </c>
      <c r="E157" s="25">
        <f t="shared" si="18"/>
        <v>324.38232999999997</v>
      </c>
      <c r="F157" s="25">
        <f t="shared" si="19"/>
        <v>324.38232999999997</v>
      </c>
      <c r="G157" s="20">
        <v>15.2</v>
      </c>
      <c r="H157" s="20">
        <v>15.2</v>
      </c>
      <c r="I157" s="19">
        <f>D157*H157</f>
        <v>4284.8799999999992</v>
      </c>
      <c r="J157" s="19">
        <v>622.32000000000005</v>
      </c>
      <c r="K157" s="19"/>
      <c r="L157" s="19"/>
      <c r="M157" s="19">
        <f t="shared" si="21"/>
        <v>4907.1999999999989</v>
      </c>
      <c r="N157" s="26" t="s">
        <v>192</v>
      </c>
      <c r="O157" s="26" t="s">
        <v>215</v>
      </c>
    </row>
    <row r="158" spans="1:15" ht="17.45" customHeight="1" x14ac:dyDescent="0.25">
      <c r="A158" s="22">
        <f>A157+1</f>
        <v>128</v>
      </c>
      <c r="B158" s="22" t="s">
        <v>379</v>
      </c>
      <c r="C158" s="29" t="s">
        <v>164</v>
      </c>
      <c r="D158" s="24">
        <v>213.66</v>
      </c>
      <c r="E158" s="25">
        <f t="shared" si="18"/>
        <v>245.85856200000001</v>
      </c>
      <c r="F158" s="25">
        <f t="shared" si="19"/>
        <v>245.85856200000001</v>
      </c>
      <c r="G158" s="20">
        <v>15.2</v>
      </c>
      <c r="H158" s="20">
        <v>15.2</v>
      </c>
      <c r="I158" s="19">
        <f>D158*H158</f>
        <v>3247.6319999999996</v>
      </c>
      <c r="J158" s="19">
        <v>622.32000000000005</v>
      </c>
      <c r="K158" s="19"/>
      <c r="L158" s="19"/>
      <c r="M158" s="19">
        <f t="shared" si="21"/>
        <v>3869.9519999999998</v>
      </c>
      <c r="N158" s="26" t="s">
        <v>210</v>
      </c>
      <c r="O158" s="26" t="s">
        <v>90</v>
      </c>
    </row>
    <row r="159" spans="1:15" ht="17.45" customHeight="1" x14ac:dyDescent="0.25">
      <c r="A159" s="22"/>
      <c r="B159" s="22"/>
      <c r="C159" s="34" t="s">
        <v>165</v>
      </c>
      <c r="D159" s="24"/>
      <c r="E159" s="25"/>
      <c r="F159" s="25"/>
      <c r="G159" s="20"/>
      <c r="H159" s="20"/>
      <c r="I159" s="19"/>
      <c r="J159" s="19"/>
      <c r="K159" s="19"/>
      <c r="L159" s="19"/>
      <c r="M159" s="19"/>
      <c r="N159" s="26"/>
      <c r="O159" s="26"/>
    </row>
    <row r="160" spans="1:15" ht="17.45" customHeight="1" x14ac:dyDescent="0.25">
      <c r="A160" s="22">
        <f>A158+1</f>
        <v>129</v>
      </c>
      <c r="B160" s="22" t="s">
        <v>380</v>
      </c>
      <c r="C160" s="29" t="s">
        <v>166</v>
      </c>
      <c r="D160" s="24">
        <v>399.64</v>
      </c>
      <c r="E160" s="25">
        <f t="shared" si="18"/>
        <v>459.865748</v>
      </c>
      <c r="F160" s="25">
        <f t="shared" si="19"/>
        <v>459.865748</v>
      </c>
      <c r="G160" s="20">
        <v>15.2</v>
      </c>
      <c r="H160" s="20">
        <v>15.2</v>
      </c>
      <c r="I160" s="19">
        <f>D160*H160</f>
        <v>6074.5279999999993</v>
      </c>
      <c r="J160" s="19"/>
      <c r="K160" s="19"/>
      <c r="L160" s="19"/>
      <c r="M160" s="19">
        <f t="shared" si="21"/>
        <v>6074.5279999999993</v>
      </c>
      <c r="N160" s="26" t="s">
        <v>414</v>
      </c>
      <c r="O160" s="26" t="s">
        <v>15</v>
      </c>
    </row>
    <row r="161" spans="1:15" ht="17.45" customHeight="1" x14ac:dyDescent="0.25">
      <c r="A161" s="22"/>
      <c r="B161" s="22"/>
      <c r="C161" s="34" t="s">
        <v>167</v>
      </c>
      <c r="D161" s="24"/>
      <c r="E161" s="25"/>
      <c r="F161" s="25"/>
      <c r="G161" s="20"/>
      <c r="H161" s="20"/>
      <c r="I161" s="19"/>
      <c r="J161" s="19"/>
      <c r="K161" s="19"/>
      <c r="L161" s="19"/>
      <c r="M161" s="19"/>
      <c r="N161" s="26"/>
      <c r="O161" s="26"/>
    </row>
    <row r="162" spans="1:15" ht="17.45" customHeight="1" x14ac:dyDescent="0.25">
      <c r="A162" s="22">
        <f>A160+1</f>
        <v>130</v>
      </c>
      <c r="B162" s="22"/>
      <c r="C162" s="29" t="s">
        <v>168</v>
      </c>
      <c r="D162" s="24">
        <v>399.64</v>
      </c>
      <c r="E162" s="25">
        <f t="shared" si="18"/>
        <v>459.865748</v>
      </c>
      <c r="F162" s="25">
        <f t="shared" si="19"/>
        <v>459.865748</v>
      </c>
      <c r="G162" s="20">
        <v>15.2</v>
      </c>
      <c r="H162" s="20">
        <v>15.2</v>
      </c>
      <c r="I162" s="19">
        <f>D162*H162</f>
        <v>6074.5279999999993</v>
      </c>
      <c r="J162" s="19"/>
      <c r="K162" s="19"/>
      <c r="L162" s="19"/>
      <c r="M162" s="19">
        <f t="shared" si="21"/>
        <v>6074.5279999999993</v>
      </c>
      <c r="N162" s="26" t="s">
        <v>407</v>
      </c>
      <c r="O162" s="3" t="s">
        <v>15</v>
      </c>
    </row>
    <row r="163" spans="1:15" ht="17.45" customHeight="1" x14ac:dyDescent="0.3">
      <c r="A163" s="39"/>
      <c r="B163" s="22"/>
      <c r="C163" s="40" t="s">
        <v>381</v>
      </c>
      <c r="D163" s="24"/>
      <c r="E163" s="25"/>
      <c r="F163" s="25"/>
      <c r="G163" s="20"/>
      <c r="H163" s="20"/>
      <c r="I163" s="19"/>
      <c r="J163" s="19"/>
      <c r="K163" s="19"/>
      <c r="L163" s="19"/>
      <c r="M163" s="19"/>
    </row>
    <row r="164" spans="1:15" ht="17.45" customHeight="1" x14ac:dyDescent="0.3">
      <c r="A164" s="39">
        <f>A162+1</f>
        <v>131</v>
      </c>
      <c r="B164" s="22" t="s">
        <v>382</v>
      </c>
      <c r="C164" s="1" t="s">
        <v>170</v>
      </c>
      <c r="D164" s="24">
        <v>422.3</v>
      </c>
      <c r="E164" s="25">
        <f t="shared" si="18"/>
        <v>485.94061000000005</v>
      </c>
      <c r="F164" s="25">
        <f t="shared" si="19"/>
        <v>485.94061000000005</v>
      </c>
      <c r="G164" s="20">
        <v>15.2</v>
      </c>
      <c r="H164" s="20">
        <v>15.2</v>
      </c>
      <c r="I164" s="19">
        <f>D164*H164</f>
        <v>6418.96</v>
      </c>
      <c r="J164" s="19"/>
      <c r="K164" s="19"/>
      <c r="L164" s="19"/>
      <c r="M164" s="19">
        <f t="shared" si="21"/>
        <v>6418.96</v>
      </c>
      <c r="N164" s="26" t="s">
        <v>169</v>
      </c>
      <c r="O164" s="26" t="s">
        <v>399</v>
      </c>
    </row>
    <row r="165" spans="1:15" ht="17.45" customHeight="1" x14ac:dyDescent="0.3">
      <c r="A165" s="39">
        <f>A164+1</f>
        <v>132</v>
      </c>
      <c r="B165" s="22" t="s">
        <v>383</v>
      </c>
      <c r="C165" s="1" t="s">
        <v>384</v>
      </c>
      <c r="D165" s="24">
        <v>378.29</v>
      </c>
      <c r="E165" s="25">
        <f t="shared" si="18"/>
        <v>435.29830300000003</v>
      </c>
      <c r="F165" s="25">
        <f t="shared" si="19"/>
        <v>435.29830300000003</v>
      </c>
      <c r="G165" s="20">
        <v>15.2</v>
      </c>
      <c r="H165" s="20">
        <v>15.2</v>
      </c>
      <c r="I165" s="19">
        <f>D165*H165</f>
        <v>5750.0079999999998</v>
      </c>
      <c r="J165" s="19"/>
      <c r="K165" s="19"/>
      <c r="L165" s="19"/>
      <c r="M165" s="19">
        <f t="shared" si="21"/>
        <v>5750.0079999999998</v>
      </c>
      <c r="N165" s="26" t="s">
        <v>400</v>
      </c>
      <c r="O165" s="26" t="s">
        <v>401</v>
      </c>
    </row>
    <row r="166" spans="1:15" ht="17.45" customHeight="1" x14ac:dyDescent="0.25">
      <c r="A166" s="16"/>
      <c r="C166" s="1"/>
      <c r="D166" s="33"/>
      <c r="E166" s="25"/>
      <c r="F166" s="25"/>
      <c r="G166" s="37"/>
      <c r="H166" s="37"/>
      <c r="I166" s="57">
        <f t="shared" ref="I166:J166" si="22">SUM(I11:I165)</f>
        <v>680866.92800000042</v>
      </c>
      <c r="J166" s="57">
        <f t="shared" si="22"/>
        <v>96252.159999999974</v>
      </c>
      <c r="K166" s="57">
        <f>SUM(K11:K165)</f>
        <v>156.04000000000002</v>
      </c>
      <c r="L166" s="57">
        <f>SUM(L11:L165)</f>
        <v>309</v>
      </c>
      <c r="M166" s="78">
        <f>SUM(M11:M165)</f>
        <v>777584.12799999968</v>
      </c>
    </row>
    <row r="167" spans="1:15" ht="27.95" customHeight="1" x14ac:dyDescent="0.25">
      <c r="A167" s="16"/>
      <c r="C167" s="1"/>
      <c r="D167" s="33"/>
      <c r="E167" s="25"/>
      <c r="F167" s="25"/>
      <c r="G167" s="37"/>
      <c r="H167" s="37"/>
      <c r="I167" s="58"/>
      <c r="J167" s="58"/>
      <c r="K167" s="58"/>
      <c r="L167" s="58"/>
      <c r="M167" s="58"/>
    </row>
    <row r="168" spans="1:15" ht="27.95" customHeight="1" x14ac:dyDescent="0.25">
      <c r="A168" s="58"/>
      <c r="B168" s="58"/>
      <c r="C168" s="58"/>
      <c r="D168" s="58"/>
    </row>
    <row r="169" spans="1:15" ht="18" customHeight="1" x14ac:dyDescent="0.25">
      <c r="A169" s="44"/>
      <c r="B169" s="44"/>
      <c r="C169" s="44"/>
      <c r="D169" s="44"/>
    </row>
    <row r="170" spans="1:15" ht="17.25" x14ac:dyDescent="0.25">
      <c r="A170" s="30"/>
      <c r="B170" s="30"/>
      <c r="C170" s="30"/>
      <c r="D170" s="62" t="s">
        <v>385</v>
      </c>
    </row>
    <row r="171" spans="1:15" ht="17.25" x14ac:dyDescent="0.25">
      <c r="A171" s="30"/>
      <c r="B171" s="30"/>
      <c r="C171" s="30"/>
      <c r="D171" s="64">
        <v>2</v>
      </c>
    </row>
    <row r="172" spans="1:15" ht="17.25" x14ac:dyDescent="0.25">
      <c r="A172" s="30"/>
      <c r="B172" s="30"/>
      <c r="C172" s="30"/>
      <c r="D172" s="64">
        <v>4</v>
      </c>
    </row>
    <row r="173" spans="1:15" ht="17.25" x14ac:dyDescent="0.3">
      <c r="A173" s="27"/>
      <c r="B173" s="27"/>
      <c r="C173" s="27"/>
      <c r="D173" s="64">
        <v>8</v>
      </c>
    </row>
    <row r="174" spans="1:15" x14ac:dyDescent="0.25">
      <c r="B174" s="41"/>
      <c r="C174" s="41"/>
      <c r="F174" s="68"/>
      <c r="G174" s="70" t="e">
        <f>+#REF!*#REF!</f>
        <v>#REF!</v>
      </c>
      <c r="M174" s="64">
        <v>10</v>
      </c>
    </row>
    <row r="175" spans="1:15" ht="16.5" thickBot="1" x14ac:dyDescent="0.3">
      <c r="B175" s="41"/>
      <c r="C175" s="41"/>
      <c r="F175" s="68" t="s">
        <v>393</v>
      </c>
      <c r="G175" s="71">
        <v>30.4</v>
      </c>
      <c r="M175" s="64">
        <v>12</v>
      </c>
    </row>
    <row r="176" spans="1:15" ht="16.5" thickTop="1" x14ac:dyDescent="0.25">
      <c r="B176" s="41"/>
      <c r="C176" s="41"/>
      <c r="F176" s="68"/>
      <c r="G176" s="70" t="e">
        <f>+G174*G175</f>
        <v>#REF!</v>
      </c>
      <c r="M176" s="64">
        <v>14</v>
      </c>
    </row>
    <row r="177" spans="2:13" x14ac:dyDescent="0.25">
      <c r="B177" s="41"/>
      <c r="C177" s="41"/>
      <c r="F177" s="68"/>
      <c r="G177" s="72"/>
      <c r="M177" s="64">
        <v>32</v>
      </c>
    </row>
    <row r="178" spans="2:13" ht="16.5" thickBot="1" x14ac:dyDescent="0.3">
      <c r="B178" s="41"/>
      <c r="C178" s="41"/>
      <c r="F178" s="73" t="s">
        <v>394</v>
      </c>
      <c r="G178" s="79" t="e">
        <f>+G176/2</f>
        <v>#REF!</v>
      </c>
      <c r="M178" s="64">
        <v>34</v>
      </c>
    </row>
    <row r="179" spans="2:13" x14ac:dyDescent="0.25">
      <c r="B179" s="41"/>
      <c r="C179" s="41"/>
      <c r="M179" s="41"/>
    </row>
    <row r="180" spans="2:13" x14ac:dyDescent="0.25">
      <c r="B180" s="41"/>
      <c r="C180" s="41"/>
      <c r="M180" s="41"/>
    </row>
    <row r="181" spans="2:13" x14ac:dyDescent="0.25">
      <c r="B181" s="41"/>
      <c r="C181" s="42"/>
      <c r="M181" s="41"/>
    </row>
    <row r="182" spans="2:13" x14ac:dyDescent="0.25">
      <c r="B182" s="41"/>
      <c r="C182" s="41"/>
      <c r="M182" s="41"/>
    </row>
    <row r="183" spans="2:13" x14ac:dyDescent="0.25">
      <c r="B183" s="41"/>
      <c r="C183" s="41"/>
      <c r="M183" s="41"/>
    </row>
    <row r="184" spans="2:13" x14ac:dyDescent="0.25">
      <c r="B184" s="41"/>
      <c r="C184" s="41"/>
      <c r="G184" s="1" t="s">
        <v>0</v>
      </c>
      <c r="M184" s="41"/>
    </row>
    <row r="185" spans="2:13" x14ac:dyDescent="0.25">
      <c r="B185" s="41"/>
      <c r="C185" s="41"/>
      <c r="M185" s="41"/>
    </row>
    <row r="186" spans="2:13" x14ac:dyDescent="0.25">
      <c r="B186" s="41"/>
      <c r="C186" s="41"/>
      <c r="M186" s="41"/>
    </row>
    <row r="187" spans="2:13" x14ac:dyDescent="0.25">
      <c r="B187" s="43"/>
      <c r="C187" s="43"/>
      <c r="M187" s="41"/>
    </row>
    <row r="188" spans="2:13" x14ac:dyDescent="0.25">
      <c r="M188" s="41"/>
    </row>
    <row r="189" spans="2:13" x14ac:dyDescent="0.25">
      <c r="M189" s="41"/>
    </row>
    <row r="190" spans="2:13" x14ac:dyDescent="0.25">
      <c r="M190" s="41"/>
    </row>
    <row r="191" spans="2:13" x14ac:dyDescent="0.25">
      <c r="E191" s="1" t="s">
        <v>0</v>
      </c>
      <c r="M191" s="41"/>
    </row>
    <row r="195" spans="5:9" x14ac:dyDescent="0.25">
      <c r="I195" s="1" t="s">
        <v>0</v>
      </c>
    </row>
    <row r="207" spans="5:9" x14ac:dyDescent="0.25">
      <c r="E207" s="1" t="s">
        <v>0</v>
      </c>
    </row>
    <row r="211" spans="3:3" x14ac:dyDescent="0.25">
      <c r="C211" s="2" t="s">
        <v>0</v>
      </c>
    </row>
  </sheetData>
  <mergeCells count="19">
    <mergeCell ref="N7:N9"/>
    <mergeCell ref="O7:O9"/>
    <mergeCell ref="M7:M9"/>
    <mergeCell ref="G7:G9"/>
    <mergeCell ref="H7:H9"/>
    <mergeCell ref="I7:I9"/>
    <mergeCell ref="J7:J8"/>
    <mergeCell ref="K7:K8"/>
    <mergeCell ref="L7:L8"/>
    <mergeCell ref="A7:A9"/>
    <mergeCell ref="B7:B9"/>
    <mergeCell ref="C7:C9"/>
    <mergeCell ref="D7:D9"/>
    <mergeCell ref="E7:E9"/>
    <mergeCell ref="F7:F9"/>
    <mergeCell ref="D2:M2"/>
    <mergeCell ref="D3:I3"/>
    <mergeCell ref="H4:I4"/>
    <mergeCell ref="D6:I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topLeftCell="K149" workbookViewId="0">
      <selection activeCell="N7" sqref="N7:O165"/>
    </sheetView>
  </sheetViews>
  <sheetFormatPr baseColWidth="10" defaultColWidth="12.7109375" defaultRowHeight="17.45" customHeight="1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2" width="14.85546875" style="1" customWidth="1"/>
    <col min="13" max="13" width="15.5703125" style="1" customWidth="1"/>
    <col min="14" max="14" width="38.42578125" style="1" customWidth="1"/>
    <col min="15" max="15" width="28.7109375" style="1" customWidth="1"/>
    <col min="16" max="16384" width="12.7109375" style="1"/>
  </cols>
  <sheetData>
    <row r="1" spans="1:15" ht="17.45" customHeight="1" x14ac:dyDescent="0.25">
      <c r="B1" s="1" t="s">
        <v>0</v>
      </c>
      <c r="C1" s="2" t="s">
        <v>0</v>
      </c>
      <c r="E1" s="1" t="s">
        <v>0</v>
      </c>
    </row>
    <row r="2" spans="1:15" ht="17.45" customHeight="1" x14ac:dyDescent="0.25">
      <c r="A2" s="3" t="s">
        <v>0</v>
      </c>
      <c r="B2" s="3" t="s">
        <v>0</v>
      </c>
      <c r="D2" s="122" t="s">
        <v>234</v>
      </c>
      <c r="E2" s="122"/>
      <c r="F2" s="122"/>
      <c r="G2" s="122"/>
      <c r="H2" s="122"/>
      <c r="I2" s="122"/>
      <c r="J2" s="122"/>
      <c r="K2" s="122"/>
      <c r="L2" s="122"/>
      <c r="M2" s="122"/>
    </row>
    <row r="3" spans="1:15" ht="17.45" customHeight="1" x14ac:dyDescent="0.25">
      <c r="A3" s="4" t="s">
        <v>0</v>
      </c>
      <c r="B3" s="4"/>
      <c r="C3" s="5" t="s">
        <v>0</v>
      </c>
      <c r="D3" s="109" t="s">
        <v>235</v>
      </c>
      <c r="E3" s="109"/>
      <c r="F3" s="109"/>
      <c r="G3" s="109"/>
      <c r="H3" s="109"/>
      <c r="I3" s="109"/>
      <c r="J3" s="6"/>
      <c r="K3" s="6"/>
      <c r="L3" s="6"/>
      <c r="M3" s="7"/>
    </row>
    <row r="4" spans="1:15" ht="17.45" customHeight="1" x14ac:dyDescent="0.25">
      <c r="A4" s="4" t="s">
        <v>0</v>
      </c>
      <c r="B4" s="4" t="s">
        <v>0</v>
      </c>
      <c r="C4" s="5"/>
      <c r="D4" s="8" t="s">
        <v>236</v>
      </c>
      <c r="E4" s="54" t="s">
        <v>237</v>
      </c>
      <c r="F4" s="54"/>
      <c r="H4" s="110"/>
      <c r="I4" s="110"/>
      <c r="J4" s="9"/>
      <c r="K4" s="9"/>
      <c r="L4" s="9"/>
      <c r="M4" s="7"/>
      <c r="N4" s="55"/>
    </row>
    <row r="5" spans="1:15" ht="17.45" customHeight="1" x14ac:dyDescent="0.25">
      <c r="A5" s="4"/>
      <c r="B5" s="4" t="s">
        <v>238</v>
      </c>
      <c r="C5" s="5"/>
      <c r="D5" s="10" t="s">
        <v>239</v>
      </c>
      <c r="E5" s="10"/>
      <c r="F5" s="10"/>
      <c r="G5" s="10"/>
      <c r="H5" s="10"/>
      <c r="I5" s="10"/>
      <c r="J5" s="10"/>
      <c r="K5" s="10"/>
      <c r="L5" s="10"/>
      <c r="M5" s="7"/>
    </row>
    <row r="6" spans="1:15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3"/>
      <c r="M6" s="14"/>
    </row>
    <row r="7" spans="1:15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171</v>
      </c>
      <c r="K7" s="123" t="s">
        <v>415</v>
      </c>
      <c r="L7" s="106" t="s">
        <v>405</v>
      </c>
      <c r="M7" s="106" t="s">
        <v>11</v>
      </c>
      <c r="N7" s="103" t="s">
        <v>187</v>
      </c>
      <c r="O7" s="103" t="s">
        <v>188</v>
      </c>
    </row>
    <row r="8" spans="1:15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24"/>
      <c r="L8" s="108"/>
      <c r="M8" s="107"/>
      <c r="N8" s="104"/>
      <c r="O8" s="104"/>
    </row>
    <row r="9" spans="1:15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12</v>
      </c>
      <c r="K9" s="15" t="s">
        <v>174</v>
      </c>
      <c r="L9" s="15" t="s">
        <v>250</v>
      </c>
      <c r="M9" s="108"/>
      <c r="N9" s="105"/>
      <c r="O9" s="105"/>
    </row>
    <row r="10" spans="1:15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19"/>
      <c r="M10" s="21"/>
      <c r="N10" s="26"/>
      <c r="O10" s="26"/>
    </row>
    <row r="11" spans="1:15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>
        <v>100</v>
      </c>
      <c r="K11" s="19"/>
      <c r="L11" s="19"/>
      <c r="M11" s="19">
        <f>SUM(I11+J11+K11+L11)</f>
        <v>14816.64</v>
      </c>
      <c r="N11" s="26" t="s">
        <v>189</v>
      </c>
      <c r="O11" s="26" t="s">
        <v>190</v>
      </c>
    </row>
    <row r="12" spans="1:15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19"/>
      <c r="N12" s="26"/>
      <c r="O12" s="26"/>
    </row>
    <row r="13" spans="1:15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>D13*1.1507</f>
        <v>960.02900999999997</v>
      </c>
      <c r="F13" s="25">
        <f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>
        <v>100</v>
      </c>
      <c r="K13" s="19"/>
      <c r="L13" s="19"/>
      <c r="M13" s="19">
        <f t="shared" ref="M13:M76" si="0">SUM(I13+J13+K13+L13)</f>
        <v>12781.359999999999</v>
      </c>
      <c r="N13" s="26" t="s">
        <v>398</v>
      </c>
      <c r="O13" s="26" t="s">
        <v>17</v>
      </c>
    </row>
    <row r="14" spans="1:15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>D14*1.1507</f>
        <v>584.68217700000002</v>
      </c>
      <c r="F14" s="25">
        <f>E14</f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100</v>
      </c>
      <c r="K14" s="19"/>
      <c r="L14" s="19"/>
      <c r="M14" s="19">
        <f t="shared" si="0"/>
        <v>7823.2719999999999</v>
      </c>
      <c r="N14" s="26" t="s">
        <v>395</v>
      </c>
      <c r="O14" s="26" t="s">
        <v>17</v>
      </c>
    </row>
    <row r="15" spans="1:15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>D15*1.1507</f>
        <v>495.85964400000006</v>
      </c>
      <c r="F15" s="25">
        <f>E15</f>
        <v>495.85964400000006</v>
      </c>
      <c r="G15" s="20">
        <v>15.2</v>
      </c>
      <c r="H15" s="20">
        <v>15.2</v>
      </c>
      <c r="I15" s="19">
        <f>D15*H15</f>
        <v>6549.9840000000004</v>
      </c>
      <c r="J15" s="19">
        <v>100</v>
      </c>
      <c r="K15" s="19"/>
      <c r="L15" s="19"/>
      <c r="M15" s="19">
        <f t="shared" si="0"/>
        <v>6649.9840000000004</v>
      </c>
      <c r="N15" s="26" t="s">
        <v>192</v>
      </c>
      <c r="O15" s="26" t="s">
        <v>17</v>
      </c>
    </row>
    <row r="16" spans="1:15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>D16*1.1507</f>
        <v>414.746801</v>
      </c>
      <c r="F16" s="25">
        <f>E16</f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100</v>
      </c>
      <c r="K16" s="19"/>
      <c r="L16" s="19"/>
      <c r="M16" s="19">
        <f t="shared" si="0"/>
        <v>5578.5360000000001</v>
      </c>
      <c r="N16" s="26" t="s">
        <v>192</v>
      </c>
      <c r="O16" s="26" t="s">
        <v>17</v>
      </c>
    </row>
    <row r="17" spans="1:15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>D17*1.1507</f>
        <v>393.68899099999999</v>
      </c>
      <c r="F17" s="25">
        <f>E17</f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100</v>
      </c>
      <c r="K17" s="19"/>
      <c r="L17" s="19"/>
      <c r="M17" s="19">
        <f t="shared" si="0"/>
        <v>5300.3759999999993</v>
      </c>
      <c r="N17" s="26" t="s">
        <v>193</v>
      </c>
      <c r="O17" s="26" t="s">
        <v>17</v>
      </c>
    </row>
    <row r="18" spans="1:15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19"/>
      <c r="N18" s="26"/>
      <c r="O18" s="26"/>
    </row>
    <row r="19" spans="1:15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>D19*1.1507</f>
        <v>675.5759700000001</v>
      </c>
      <c r="F19" s="25">
        <f>E19</f>
        <v>675.5759700000001</v>
      </c>
      <c r="G19" s="20">
        <v>15.2</v>
      </c>
      <c r="H19" s="20">
        <v>15.2</v>
      </c>
      <c r="I19" s="19">
        <f>D19*H19</f>
        <v>8923.92</v>
      </c>
      <c r="J19" s="19">
        <v>100</v>
      </c>
      <c r="K19" s="19"/>
      <c r="L19" s="19"/>
      <c r="M19" s="19">
        <f t="shared" si="0"/>
        <v>9023.92</v>
      </c>
      <c r="N19" s="26" t="s">
        <v>194</v>
      </c>
      <c r="O19" s="26" t="s">
        <v>23</v>
      </c>
    </row>
    <row r="20" spans="1:15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>D20*1.1507</f>
        <v>402.745</v>
      </c>
      <c r="F20" s="25">
        <f>E20</f>
        <v>402.745</v>
      </c>
      <c r="G20" s="20">
        <v>15.2</v>
      </c>
      <c r="H20" s="20">
        <v>15.2</v>
      </c>
      <c r="I20" s="19">
        <f>D20*H20</f>
        <v>5320</v>
      </c>
      <c r="J20" s="19">
        <v>100</v>
      </c>
      <c r="K20" s="19"/>
      <c r="L20" s="19"/>
      <c r="M20" s="19">
        <f t="shared" si="0"/>
        <v>5420</v>
      </c>
      <c r="N20" s="26" t="s">
        <v>197</v>
      </c>
      <c r="O20" s="26" t="s">
        <v>23</v>
      </c>
    </row>
    <row r="21" spans="1:15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>D21*1.1507</f>
        <v>450.648641</v>
      </c>
      <c r="F21" s="25">
        <f>E21</f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100</v>
      </c>
      <c r="K21" s="19"/>
      <c r="L21" s="19"/>
      <c r="M21" s="19">
        <f t="shared" si="0"/>
        <v>6052.7759999999998</v>
      </c>
      <c r="N21" s="26" t="s">
        <v>192</v>
      </c>
      <c r="O21" s="26" t="s">
        <v>23</v>
      </c>
    </row>
    <row r="22" spans="1:15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>D22*1.1507</f>
        <v>345.21000000000004</v>
      </c>
      <c r="F22" s="25">
        <f>E22</f>
        <v>345.21000000000004</v>
      </c>
      <c r="G22" s="20">
        <v>15.2</v>
      </c>
      <c r="H22" s="20">
        <v>15.2</v>
      </c>
      <c r="I22" s="19">
        <f>D22*H22</f>
        <v>4560</v>
      </c>
      <c r="J22" s="19">
        <v>100</v>
      </c>
      <c r="K22" s="19"/>
      <c r="L22" s="19"/>
      <c r="M22" s="19">
        <f t="shared" si="0"/>
        <v>4660</v>
      </c>
      <c r="N22" s="26" t="s">
        <v>197</v>
      </c>
      <c r="O22" s="26" t="s">
        <v>23</v>
      </c>
    </row>
    <row r="23" spans="1:15" ht="17.45" customHeight="1" x14ac:dyDescent="0.25">
      <c r="A23" s="22">
        <f>A22+1</f>
        <v>11</v>
      </c>
      <c r="B23" s="16" t="s">
        <v>260</v>
      </c>
      <c r="C23" s="29" t="s">
        <v>28</v>
      </c>
      <c r="D23" s="24">
        <v>391.63</v>
      </c>
      <c r="E23" s="25">
        <f>D23*1.1507</f>
        <v>450.648641</v>
      </c>
      <c r="F23" s="25">
        <f>E23</f>
        <v>450.648641</v>
      </c>
      <c r="G23" s="20">
        <v>15.2</v>
      </c>
      <c r="H23" s="20">
        <v>15.2</v>
      </c>
      <c r="I23" s="19">
        <f>D23*H23</f>
        <v>5952.7759999999998</v>
      </c>
      <c r="J23" s="19">
        <v>100</v>
      </c>
      <c r="K23" s="19"/>
      <c r="L23" s="19"/>
      <c r="M23" s="19">
        <f t="shared" si="0"/>
        <v>6052.7759999999998</v>
      </c>
      <c r="N23" s="26" t="s">
        <v>192</v>
      </c>
      <c r="O23" s="26" t="s">
        <v>23</v>
      </c>
    </row>
    <row r="24" spans="1:15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19"/>
      <c r="N24" s="26"/>
      <c r="O24" s="26"/>
    </row>
    <row r="25" spans="1:15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>D25*1.1507</f>
        <v>495.85964400000006</v>
      </c>
      <c r="F25" s="25">
        <f>E25</f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100</v>
      </c>
      <c r="K25" s="19"/>
      <c r="L25" s="19"/>
      <c r="M25" s="19">
        <f t="shared" si="0"/>
        <v>6649.9840000000004</v>
      </c>
      <c r="N25" s="26" t="s">
        <v>192</v>
      </c>
      <c r="O25" s="26" t="s">
        <v>229</v>
      </c>
    </row>
    <row r="26" spans="1:15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19"/>
      <c r="N26" s="26"/>
      <c r="O26" s="26"/>
    </row>
    <row r="27" spans="1:15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>D27*1.1507</f>
        <v>493.13248500000003</v>
      </c>
      <c r="F27" s="25">
        <f>E27</f>
        <v>493.13248500000003</v>
      </c>
      <c r="G27" s="20">
        <v>15.2</v>
      </c>
      <c r="H27" s="20">
        <v>15.2</v>
      </c>
      <c r="I27" s="19">
        <f>D27*H27</f>
        <v>6513.96</v>
      </c>
      <c r="J27" s="19">
        <v>100</v>
      </c>
      <c r="K27" s="19"/>
      <c r="L27" s="19"/>
      <c r="M27" s="19">
        <f t="shared" si="0"/>
        <v>6613.96</v>
      </c>
      <c r="N27" s="26" t="s">
        <v>198</v>
      </c>
      <c r="O27" s="26" t="s">
        <v>33</v>
      </c>
    </row>
    <row r="28" spans="1:15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19"/>
      <c r="N28" s="26"/>
      <c r="O28" s="26"/>
    </row>
    <row r="29" spans="1:15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ref="E29:E35" si="1">D29*1.1507</f>
        <v>521.49724000000003</v>
      </c>
      <c r="F29" s="25">
        <f t="shared" ref="F29:F35" si="2">E29</f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100</v>
      </c>
      <c r="K29" s="19"/>
      <c r="L29" s="19"/>
      <c r="M29" s="19">
        <f t="shared" si="0"/>
        <v>6988.6399999999994</v>
      </c>
      <c r="N29" s="26" t="s">
        <v>198</v>
      </c>
      <c r="O29" s="26" t="s">
        <v>33</v>
      </c>
    </row>
    <row r="30" spans="1:15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1"/>
        <v>509.64503000000002</v>
      </c>
      <c r="F30" s="25">
        <f t="shared" si="2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>
        <v>100</v>
      </c>
      <c r="K30" s="19"/>
      <c r="L30" s="19"/>
      <c r="M30" s="19">
        <f t="shared" si="0"/>
        <v>6832.079999999999</v>
      </c>
      <c r="N30" s="26" t="s">
        <v>397</v>
      </c>
      <c r="O30" s="26" t="s">
        <v>396</v>
      </c>
    </row>
    <row r="31" spans="1:15" ht="17.45" customHeight="1" x14ac:dyDescent="0.25">
      <c r="A31" s="22">
        <f t="shared" si="4"/>
        <v>16</v>
      </c>
      <c r="B31" s="16" t="s">
        <v>265</v>
      </c>
      <c r="C31" s="23" t="s">
        <v>36</v>
      </c>
      <c r="D31" s="24">
        <v>350</v>
      </c>
      <c r="E31" s="25">
        <f t="shared" si="1"/>
        <v>402.745</v>
      </c>
      <c r="F31" s="25">
        <f t="shared" si="2"/>
        <v>402.745</v>
      </c>
      <c r="G31" s="20">
        <v>15.2</v>
      </c>
      <c r="H31" s="20">
        <v>15.2</v>
      </c>
      <c r="I31" s="19">
        <f t="shared" si="3"/>
        <v>5320</v>
      </c>
      <c r="J31" s="19">
        <v>100</v>
      </c>
      <c r="K31" s="19"/>
      <c r="L31" s="19"/>
      <c r="M31" s="19">
        <f t="shared" si="0"/>
        <v>5420</v>
      </c>
      <c r="N31" s="26" t="s">
        <v>196</v>
      </c>
      <c r="O31" s="26" t="s">
        <v>33</v>
      </c>
    </row>
    <row r="32" spans="1:15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1"/>
        <v>493.13248500000003</v>
      </c>
      <c r="F32" s="25">
        <f t="shared" si="2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100</v>
      </c>
      <c r="K32" s="19"/>
      <c r="L32" s="19"/>
      <c r="M32" s="19">
        <f t="shared" si="0"/>
        <v>6613.96</v>
      </c>
      <c r="N32" s="26" t="s">
        <v>198</v>
      </c>
      <c r="O32" s="26" t="s">
        <v>33</v>
      </c>
    </row>
    <row r="33" spans="1:15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1"/>
        <v>493.13248500000003</v>
      </c>
      <c r="F33" s="25">
        <f t="shared" si="2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100</v>
      </c>
      <c r="K33" s="19"/>
      <c r="L33" s="19"/>
      <c r="M33" s="19">
        <f t="shared" si="0"/>
        <v>6613.96</v>
      </c>
      <c r="N33" s="26" t="s">
        <v>198</v>
      </c>
      <c r="O33" s="26" t="s">
        <v>33</v>
      </c>
    </row>
    <row r="34" spans="1:15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1"/>
        <v>493.13248500000003</v>
      </c>
      <c r="F34" s="25">
        <f t="shared" si="2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100</v>
      </c>
      <c r="K34" s="19"/>
      <c r="L34" s="19"/>
      <c r="M34" s="19">
        <f t="shared" si="0"/>
        <v>6613.96</v>
      </c>
      <c r="N34" s="26" t="s">
        <v>198</v>
      </c>
      <c r="O34" s="26" t="s">
        <v>33</v>
      </c>
    </row>
    <row r="35" spans="1:15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1"/>
        <v>473.17934700000001</v>
      </c>
      <c r="F35" s="25">
        <f t="shared" si="2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>
        <v>100</v>
      </c>
      <c r="K35" s="19"/>
      <c r="L35" s="19"/>
      <c r="M35" s="19">
        <f t="shared" si="0"/>
        <v>6350.3919999999998</v>
      </c>
      <c r="N35" s="26" t="s">
        <v>200</v>
      </c>
      <c r="O35" s="26" t="s">
        <v>156</v>
      </c>
    </row>
    <row r="36" spans="1:15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19"/>
      <c r="N36" s="26"/>
      <c r="O36" s="26"/>
    </row>
    <row r="37" spans="1:15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>D37*1.1507</f>
        <v>485.94061000000005</v>
      </c>
      <c r="F37" s="25">
        <f>E37</f>
        <v>485.94061000000005</v>
      </c>
      <c r="G37" s="20">
        <v>15.2</v>
      </c>
      <c r="H37" s="20">
        <v>15.2</v>
      </c>
      <c r="I37" s="19">
        <f>D37*H37</f>
        <v>6418.96</v>
      </c>
      <c r="J37" s="19">
        <v>100</v>
      </c>
      <c r="K37" s="19"/>
      <c r="L37" s="19"/>
      <c r="M37" s="19">
        <f t="shared" si="0"/>
        <v>6518.96</v>
      </c>
      <c r="N37" s="26" t="s">
        <v>194</v>
      </c>
      <c r="O37" s="26" t="s">
        <v>41</v>
      </c>
    </row>
    <row r="38" spans="1:15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>D38*1.1507</f>
        <v>487.263915</v>
      </c>
      <c r="F38" s="25">
        <f>E38</f>
        <v>487.263915</v>
      </c>
      <c r="G38" s="20">
        <v>15.2</v>
      </c>
      <c r="H38" s="20">
        <v>15.2</v>
      </c>
      <c r="I38" s="19">
        <f>D38*H38</f>
        <v>6436.44</v>
      </c>
      <c r="J38" s="19">
        <v>100</v>
      </c>
      <c r="K38" s="19"/>
      <c r="L38" s="19"/>
      <c r="M38" s="19">
        <f t="shared" si="0"/>
        <v>6536.44</v>
      </c>
      <c r="N38" s="26" t="s">
        <v>200</v>
      </c>
      <c r="O38" s="26" t="s">
        <v>41</v>
      </c>
    </row>
    <row r="39" spans="1:15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>D39*1.1507</f>
        <v>393.01007800000002</v>
      </c>
      <c r="F39" s="25">
        <f>E39</f>
        <v>393.01007800000002</v>
      </c>
      <c r="G39" s="22">
        <v>15.2</v>
      </c>
      <c r="H39" s="20">
        <v>15.2</v>
      </c>
      <c r="I39" s="19">
        <f>D39*H39</f>
        <v>5191.4080000000004</v>
      </c>
      <c r="J39" s="19">
        <v>100</v>
      </c>
      <c r="K39" s="19"/>
      <c r="L39" s="19"/>
      <c r="M39" s="19">
        <f t="shared" si="0"/>
        <v>5291.4080000000004</v>
      </c>
      <c r="N39" s="26" t="s">
        <v>192</v>
      </c>
      <c r="O39" s="26" t="s">
        <v>41</v>
      </c>
    </row>
    <row r="40" spans="1:15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19"/>
      <c r="N40" s="26"/>
      <c r="O40" s="26"/>
    </row>
    <row r="41" spans="1:15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>D41*1.1507</f>
        <v>485.94061000000005</v>
      </c>
      <c r="F41" s="25">
        <f>E41</f>
        <v>485.94061000000005</v>
      </c>
      <c r="G41" s="20">
        <v>15.2</v>
      </c>
      <c r="H41" s="20">
        <v>15.2</v>
      </c>
      <c r="I41" s="19">
        <f>D41*H41</f>
        <v>6418.96</v>
      </c>
      <c r="J41" s="19">
        <v>100</v>
      </c>
      <c r="K41" s="19"/>
      <c r="L41" s="19"/>
      <c r="M41" s="19">
        <f t="shared" si="0"/>
        <v>6518.96</v>
      </c>
      <c r="N41" s="26" t="s">
        <v>194</v>
      </c>
      <c r="O41" s="26" t="s">
        <v>45</v>
      </c>
    </row>
    <row r="42" spans="1:15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>D42*1.1507</f>
        <v>493.13248500000003</v>
      </c>
      <c r="F42" s="25">
        <f>E42</f>
        <v>493.13248500000003</v>
      </c>
      <c r="G42" s="20">
        <v>15.2</v>
      </c>
      <c r="H42" s="20">
        <v>15.2</v>
      </c>
      <c r="I42" s="19">
        <f>D42*H42</f>
        <v>6513.96</v>
      </c>
      <c r="J42" s="19">
        <v>100</v>
      </c>
      <c r="K42" s="19"/>
      <c r="L42" s="19"/>
      <c r="M42" s="19">
        <f t="shared" si="0"/>
        <v>6613.96</v>
      </c>
      <c r="N42" s="26" t="s">
        <v>201</v>
      </c>
      <c r="O42" s="26" t="s">
        <v>45</v>
      </c>
    </row>
    <row r="43" spans="1:15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>D43*1.1507</f>
        <v>474.08840000000004</v>
      </c>
      <c r="F43" s="25">
        <f>E43</f>
        <v>474.08840000000004</v>
      </c>
      <c r="G43" s="20">
        <v>15.2</v>
      </c>
      <c r="H43" s="20">
        <v>15.2</v>
      </c>
      <c r="I43" s="19">
        <f>D43*H43</f>
        <v>6262.4</v>
      </c>
      <c r="J43" s="19">
        <v>100</v>
      </c>
      <c r="K43" s="19"/>
      <c r="L43" s="19"/>
      <c r="M43" s="19">
        <f t="shared" si="0"/>
        <v>6362.4</v>
      </c>
      <c r="N43" s="26" t="s">
        <v>201</v>
      </c>
      <c r="O43" s="26" t="s">
        <v>45</v>
      </c>
    </row>
    <row r="44" spans="1:15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19"/>
      <c r="N44" s="26"/>
      <c r="O44" s="26"/>
    </row>
    <row r="45" spans="1:15" ht="17.45" customHeight="1" x14ac:dyDescent="0.25">
      <c r="A45" s="22">
        <f>A43+1</f>
        <v>27</v>
      </c>
      <c r="B45" s="16" t="s">
        <v>276</v>
      </c>
      <c r="C45" s="23" t="s">
        <v>50</v>
      </c>
      <c r="D45" s="24">
        <v>422.3</v>
      </c>
      <c r="E45" s="25">
        <f>D45*1.1507</f>
        <v>485.94061000000005</v>
      </c>
      <c r="F45" s="25">
        <f>E45</f>
        <v>485.94061000000005</v>
      </c>
      <c r="G45" s="20">
        <v>15.2</v>
      </c>
      <c r="H45" s="20">
        <v>15.2</v>
      </c>
      <c r="I45" s="19">
        <f>D45*H45</f>
        <v>6418.96</v>
      </c>
      <c r="J45" s="19">
        <v>100</v>
      </c>
      <c r="K45" s="19"/>
      <c r="L45" s="19"/>
      <c r="M45" s="19">
        <f t="shared" si="0"/>
        <v>6518.96</v>
      </c>
      <c r="N45" s="26" t="s">
        <v>195</v>
      </c>
      <c r="O45" s="26" t="s">
        <v>49</v>
      </c>
    </row>
    <row r="46" spans="1:15" ht="17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>D46*1.1507</f>
        <v>425.73598600000003</v>
      </c>
      <c r="F46" s="25">
        <f>E46</f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100</v>
      </c>
      <c r="K46" s="19"/>
      <c r="L46" s="19"/>
      <c r="M46" s="19">
        <f t="shared" si="0"/>
        <v>5723.6959999999999</v>
      </c>
      <c r="N46" s="46" t="s">
        <v>202</v>
      </c>
      <c r="O46" s="26" t="s">
        <v>49</v>
      </c>
    </row>
    <row r="47" spans="1:15" ht="17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>D47*1.1507</f>
        <v>425.73598600000003</v>
      </c>
      <c r="F47" s="25">
        <f>E47</f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100</v>
      </c>
      <c r="K47" s="19"/>
      <c r="L47" s="19"/>
      <c r="M47" s="19">
        <f t="shared" si="0"/>
        <v>5723.6959999999999</v>
      </c>
      <c r="N47" s="46" t="s">
        <v>203</v>
      </c>
      <c r="O47" s="26" t="s">
        <v>49</v>
      </c>
    </row>
    <row r="48" spans="1:15" ht="17.45" customHeight="1" x14ac:dyDescent="0.25">
      <c r="A48" s="22">
        <f>A47+1</f>
        <v>30</v>
      </c>
      <c r="B48" s="16" t="s">
        <v>279</v>
      </c>
      <c r="C48" s="23" t="s">
        <v>53</v>
      </c>
      <c r="D48" s="24">
        <v>338.69</v>
      </c>
      <c r="E48" s="25">
        <f>D48*1.1507</f>
        <v>389.73058300000002</v>
      </c>
      <c r="F48" s="25">
        <f>E48</f>
        <v>389.73058300000002</v>
      </c>
      <c r="G48" s="20">
        <v>15.2</v>
      </c>
      <c r="H48" s="20">
        <v>15.2</v>
      </c>
      <c r="I48" s="19">
        <f>D48*H48</f>
        <v>5148.0879999999997</v>
      </c>
      <c r="J48" s="19">
        <v>100</v>
      </c>
      <c r="K48" s="19"/>
      <c r="L48" s="19"/>
      <c r="M48" s="19">
        <f t="shared" si="0"/>
        <v>5248.0879999999997</v>
      </c>
      <c r="N48" s="46" t="s">
        <v>204</v>
      </c>
      <c r="O48" s="26" t="s">
        <v>49</v>
      </c>
    </row>
    <row r="49" spans="1:15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19"/>
      <c r="N49" s="46"/>
      <c r="O49" s="26"/>
    </row>
    <row r="50" spans="1:15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>D50*1.1507</f>
        <v>459.865748</v>
      </c>
      <c r="F50" s="25">
        <f>E50</f>
        <v>459.865748</v>
      </c>
      <c r="G50" s="20">
        <v>15.2</v>
      </c>
      <c r="H50" s="20">
        <v>15.2</v>
      </c>
      <c r="I50" s="19">
        <f>D50*H50</f>
        <v>6074.5279999999993</v>
      </c>
      <c r="J50" s="19">
        <v>100</v>
      </c>
      <c r="K50" s="19"/>
      <c r="L50" s="19"/>
      <c r="M50" s="19">
        <f t="shared" si="0"/>
        <v>6174.5279999999993</v>
      </c>
      <c r="N50" s="26" t="s">
        <v>194</v>
      </c>
      <c r="O50" s="26" t="s">
        <v>54</v>
      </c>
    </row>
    <row r="51" spans="1:15" ht="17.45" customHeight="1" x14ac:dyDescent="0.25">
      <c r="A51" s="22">
        <f t="shared" ref="A51:A56" si="5">A50+1</f>
        <v>32</v>
      </c>
      <c r="B51" s="16" t="s">
        <v>281</v>
      </c>
      <c r="C51" s="23" t="s">
        <v>56</v>
      </c>
      <c r="D51" s="24">
        <v>430.91</v>
      </c>
      <c r="E51" s="25">
        <f>D51*1.1507</f>
        <v>495.84813700000007</v>
      </c>
      <c r="F51" s="25">
        <f>E51</f>
        <v>495.84813700000007</v>
      </c>
      <c r="G51" s="20">
        <v>15.2</v>
      </c>
      <c r="H51" s="20">
        <v>15.2</v>
      </c>
      <c r="I51" s="19">
        <f>D51*H51</f>
        <v>6549.8320000000003</v>
      </c>
      <c r="J51" s="19">
        <v>100</v>
      </c>
      <c r="K51" s="19"/>
      <c r="L51" s="19"/>
      <c r="M51" s="19">
        <f t="shared" si="0"/>
        <v>6649.8320000000003</v>
      </c>
      <c r="N51" s="26" t="s">
        <v>192</v>
      </c>
      <c r="O51" s="26" t="s">
        <v>54</v>
      </c>
    </row>
    <row r="52" spans="1:15" ht="17.45" customHeight="1" x14ac:dyDescent="0.25">
      <c r="A52" s="22">
        <f t="shared" si="5"/>
        <v>33</v>
      </c>
      <c r="B52" s="16" t="s">
        <v>283</v>
      </c>
      <c r="C52" s="23" t="s">
        <v>58</v>
      </c>
      <c r="D52" s="24">
        <v>160</v>
      </c>
      <c r="E52" s="25">
        <f>D52*1.1507</f>
        <v>184.11200000000002</v>
      </c>
      <c r="F52" s="25">
        <f>E52</f>
        <v>184.11200000000002</v>
      </c>
      <c r="G52" s="20">
        <v>15.2</v>
      </c>
      <c r="H52" s="20">
        <v>15.2</v>
      </c>
      <c r="I52" s="19">
        <f>D52*H52</f>
        <v>2432</v>
      </c>
      <c r="J52" s="19">
        <v>100</v>
      </c>
      <c r="K52" s="19"/>
      <c r="L52" s="19">
        <v>23.5</v>
      </c>
      <c r="M52" s="19">
        <f t="shared" si="0"/>
        <v>2555.5</v>
      </c>
      <c r="N52" s="26" t="s">
        <v>205</v>
      </c>
      <c r="O52" s="26" t="s">
        <v>54</v>
      </c>
    </row>
    <row r="53" spans="1:15" ht="17.45" customHeight="1" x14ac:dyDescent="0.25">
      <c r="A53" s="22">
        <f t="shared" si="5"/>
        <v>34</v>
      </c>
      <c r="B53" s="16" t="s">
        <v>284</v>
      </c>
      <c r="C53" s="23" t="s">
        <v>59</v>
      </c>
      <c r="D53" s="24">
        <v>130</v>
      </c>
      <c r="E53" s="25">
        <f>D53*1.1507</f>
        <v>149.59100000000001</v>
      </c>
      <c r="F53" s="25">
        <f>E53</f>
        <v>149.59100000000001</v>
      </c>
      <c r="G53" s="20">
        <v>15.2</v>
      </c>
      <c r="H53" s="20">
        <v>15.2</v>
      </c>
      <c r="I53" s="19">
        <f>D53*H53</f>
        <v>1976</v>
      </c>
      <c r="J53" s="19">
        <v>100</v>
      </c>
      <c r="K53" s="19"/>
      <c r="L53" s="19">
        <v>81.48</v>
      </c>
      <c r="M53" s="19">
        <f t="shared" si="0"/>
        <v>2157.48</v>
      </c>
      <c r="N53" s="26" t="s">
        <v>206</v>
      </c>
      <c r="O53" s="26" t="s">
        <v>54</v>
      </c>
    </row>
    <row r="54" spans="1:15" ht="17.45" customHeight="1" x14ac:dyDescent="0.25">
      <c r="A54" s="22">
        <f t="shared" si="5"/>
        <v>35</v>
      </c>
      <c r="B54" s="16" t="s">
        <v>286</v>
      </c>
      <c r="C54" s="23" t="s">
        <v>175</v>
      </c>
      <c r="D54" s="24">
        <v>160</v>
      </c>
      <c r="E54" s="25">
        <f t="shared" ref="E54" si="6">D54*1.1507</f>
        <v>184.11200000000002</v>
      </c>
      <c r="F54" s="25">
        <f t="shared" ref="F54" si="7">E54</f>
        <v>184.11200000000002</v>
      </c>
      <c r="G54" s="20">
        <v>15.2</v>
      </c>
      <c r="H54" s="20">
        <v>15.2</v>
      </c>
      <c r="I54" s="19">
        <f t="shared" ref="I54" si="8">D54*H54</f>
        <v>2432</v>
      </c>
      <c r="J54" s="19"/>
      <c r="K54" s="19"/>
      <c r="L54" s="19"/>
      <c r="M54" s="19">
        <f t="shared" si="0"/>
        <v>2432</v>
      </c>
      <c r="N54" s="26" t="s">
        <v>206</v>
      </c>
      <c r="O54" s="26" t="s">
        <v>54</v>
      </c>
    </row>
    <row r="55" spans="1:15" ht="17.45" customHeight="1" x14ac:dyDescent="0.25">
      <c r="A55" s="22">
        <f t="shared" si="5"/>
        <v>36</v>
      </c>
      <c r="B55" s="16" t="s">
        <v>285</v>
      </c>
      <c r="C55" s="23" t="s">
        <v>60</v>
      </c>
      <c r="D55" s="24">
        <v>254.53</v>
      </c>
      <c r="E55" s="25">
        <f>D55*1.1507</f>
        <v>292.88767100000001</v>
      </c>
      <c r="F55" s="25">
        <f>E55</f>
        <v>292.88767100000001</v>
      </c>
      <c r="G55" s="20">
        <v>15.2</v>
      </c>
      <c r="H55" s="20">
        <v>0</v>
      </c>
      <c r="I55" s="19">
        <f>D55*H55</f>
        <v>0</v>
      </c>
      <c r="J55" s="19"/>
      <c r="K55" s="19"/>
      <c r="L55" s="19"/>
      <c r="M55" s="19">
        <f t="shared" si="0"/>
        <v>0</v>
      </c>
      <c r="N55" s="26" t="s">
        <v>207</v>
      </c>
      <c r="O55" s="26" t="s">
        <v>54</v>
      </c>
    </row>
    <row r="56" spans="1:15" ht="17.45" customHeight="1" x14ac:dyDescent="0.25">
      <c r="A56" s="22">
        <f t="shared" si="5"/>
        <v>37</v>
      </c>
      <c r="B56" s="16" t="s">
        <v>409</v>
      </c>
      <c r="C56" s="23" t="s">
        <v>410</v>
      </c>
      <c r="D56" s="24">
        <v>280</v>
      </c>
      <c r="E56" s="25">
        <f t="shared" ref="E56" si="9">D56*1.1507</f>
        <v>322.19600000000003</v>
      </c>
      <c r="F56" s="25">
        <f t="shared" ref="F56" si="10">E56</f>
        <v>322.19600000000003</v>
      </c>
      <c r="G56" s="20">
        <v>15.2</v>
      </c>
      <c r="H56" s="20">
        <v>15.2</v>
      </c>
      <c r="I56" s="19">
        <f t="shared" ref="I56" si="11">D56*H56</f>
        <v>4256</v>
      </c>
      <c r="J56" s="19"/>
      <c r="K56" s="19"/>
      <c r="L56" s="19"/>
      <c r="M56" s="19">
        <f t="shared" si="0"/>
        <v>4256</v>
      </c>
      <c r="N56" s="26" t="s">
        <v>207</v>
      </c>
      <c r="O56" s="26" t="s">
        <v>54</v>
      </c>
    </row>
    <row r="57" spans="1:15" ht="17.45" customHeight="1" x14ac:dyDescent="0.25">
      <c r="A57" s="22"/>
      <c r="B57" s="16"/>
      <c r="C57" s="17" t="s">
        <v>61</v>
      </c>
      <c r="D57" s="24"/>
      <c r="E57" s="25"/>
      <c r="F57" s="25"/>
      <c r="G57" s="20"/>
      <c r="H57" s="20"/>
      <c r="I57" s="19"/>
      <c r="J57" s="19"/>
      <c r="K57" s="19"/>
      <c r="L57" s="19"/>
      <c r="M57" s="19"/>
      <c r="N57" s="26"/>
      <c r="O57" s="26"/>
    </row>
    <row r="58" spans="1:15" ht="17.45" customHeight="1" x14ac:dyDescent="0.25">
      <c r="A58" s="22">
        <f>A56+1</f>
        <v>38</v>
      </c>
      <c r="B58" s="16" t="s">
        <v>287</v>
      </c>
      <c r="C58" s="23" t="s">
        <v>63</v>
      </c>
      <c r="D58" s="24">
        <v>386.53</v>
      </c>
      <c r="E58" s="25">
        <f t="shared" ref="E58:E70" si="12">D58*1.1507</f>
        <v>444.78007099999996</v>
      </c>
      <c r="F58" s="25">
        <f t="shared" ref="F58:F70" si="13">E58</f>
        <v>444.78007099999996</v>
      </c>
      <c r="G58" s="20">
        <v>15.2</v>
      </c>
      <c r="H58" s="20">
        <v>15.2</v>
      </c>
      <c r="I58" s="19">
        <f t="shared" ref="I58:I70" si="14">D58*H58</f>
        <v>5875.2559999999994</v>
      </c>
      <c r="J58" s="19">
        <v>100</v>
      </c>
      <c r="K58" s="19"/>
      <c r="L58" s="19"/>
      <c r="M58" s="19">
        <f t="shared" si="0"/>
        <v>5975.2559999999994</v>
      </c>
      <c r="N58" s="26" t="s">
        <v>192</v>
      </c>
      <c r="O58" s="26" t="s">
        <v>61</v>
      </c>
    </row>
    <row r="59" spans="1:15" ht="17.45" customHeight="1" x14ac:dyDescent="0.25">
      <c r="A59" s="22">
        <f t="shared" ref="A59:A70" si="15">A58+1</f>
        <v>39</v>
      </c>
      <c r="B59" s="16" t="s">
        <v>288</v>
      </c>
      <c r="C59" s="23" t="s">
        <v>64</v>
      </c>
      <c r="D59" s="24">
        <v>386.53</v>
      </c>
      <c r="E59" s="25">
        <f t="shared" si="12"/>
        <v>444.78007099999996</v>
      </c>
      <c r="F59" s="25">
        <f t="shared" si="13"/>
        <v>444.78007099999996</v>
      </c>
      <c r="G59" s="20">
        <v>15.2</v>
      </c>
      <c r="H59" s="20">
        <v>15.2</v>
      </c>
      <c r="I59" s="19">
        <f t="shared" si="14"/>
        <v>5875.2559999999994</v>
      </c>
      <c r="J59" s="19">
        <v>100</v>
      </c>
      <c r="K59" s="19"/>
      <c r="L59" s="19"/>
      <c r="M59" s="19">
        <f t="shared" si="0"/>
        <v>5975.2559999999994</v>
      </c>
      <c r="N59" s="26" t="s">
        <v>192</v>
      </c>
      <c r="O59" s="26" t="s">
        <v>61</v>
      </c>
    </row>
    <row r="60" spans="1:15" ht="17.45" customHeight="1" x14ac:dyDescent="0.25">
      <c r="A60" s="22">
        <f t="shared" si="15"/>
        <v>40</v>
      </c>
      <c r="B60" s="16" t="s">
        <v>289</v>
      </c>
      <c r="C60" s="23" t="s">
        <v>65</v>
      </c>
      <c r="D60" s="24">
        <v>422.3</v>
      </c>
      <c r="E60" s="25">
        <f t="shared" si="12"/>
        <v>485.94061000000005</v>
      </c>
      <c r="F60" s="25">
        <f t="shared" si="13"/>
        <v>485.94061000000005</v>
      </c>
      <c r="G60" s="20">
        <v>15.2</v>
      </c>
      <c r="H60" s="20">
        <v>15.2</v>
      </c>
      <c r="I60" s="19">
        <f t="shared" si="14"/>
        <v>6418.96</v>
      </c>
      <c r="J60" s="19">
        <v>100</v>
      </c>
      <c r="K60" s="19"/>
      <c r="L60" s="19"/>
      <c r="M60" s="19">
        <f t="shared" si="0"/>
        <v>6518.96</v>
      </c>
      <c r="N60" s="26" t="s">
        <v>194</v>
      </c>
      <c r="O60" s="26" t="s">
        <v>61</v>
      </c>
    </row>
    <row r="61" spans="1:15" ht="17.45" customHeight="1" x14ac:dyDescent="0.25">
      <c r="A61" s="22">
        <f t="shared" si="15"/>
        <v>41</v>
      </c>
      <c r="B61" s="16" t="s">
        <v>290</v>
      </c>
      <c r="C61" s="23" t="s">
        <v>66</v>
      </c>
      <c r="D61" s="24">
        <v>406.27</v>
      </c>
      <c r="E61" s="25">
        <f t="shared" si="12"/>
        <v>467.494889</v>
      </c>
      <c r="F61" s="25">
        <f t="shared" si="13"/>
        <v>467.494889</v>
      </c>
      <c r="G61" s="20">
        <v>15.2</v>
      </c>
      <c r="H61" s="20">
        <v>15.2</v>
      </c>
      <c r="I61" s="19">
        <f t="shared" si="14"/>
        <v>6175.3039999999992</v>
      </c>
      <c r="J61" s="19">
        <v>100</v>
      </c>
      <c r="K61" s="19">
        <v>406.27</v>
      </c>
      <c r="L61" s="19"/>
      <c r="M61" s="19">
        <f t="shared" si="0"/>
        <v>6681.5739999999987</v>
      </c>
      <c r="N61" s="26" t="s">
        <v>192</v>
      </c>
      <c r="O61" s="26" t="s">
        <v>61</v>
      </c>
    </row>
    <row r="62" spans="1:15" ht="17.45" customHeight="1" x14ac:dyDescent="0.25">
      <c r="A62" s="22">
        <f t="shared" si="15"/>
        <v>42</v>
      </c>
      <c r="B62" s="16" t="s">
        <v>291</v>
      </c>
      <c r="C62" s="23" t="s">
        <v>67</v>
      </c>
      <c r="D62" s="24">
        <v>386.53</v>
      </c>
      <c r="E62" s="25">
        <f t="shared" si="12"/>
        <v>444.78007099999996</v>
      </c>
      <c r="F62" s="25">
        <f t="shared" si="13"/>
        <v>444.78007099999996</v>
      </c>
      <c r="G62" s="20">
        <v>15.2</v>
      </c>
      <c r="H62" s="20">
        <v>15.2</v>
      </c>
      <c r="I62" s="19">
        <f t="shared" si="14"/>
        <v>5875.2559999999994</v>
      </c>
      <c r="J62" s="19">
        <v>100</v>
      </c>
      <c r="K62" s="19"/>
      <c r="L62" s="19"/>
      <c r="M62" s="19">
        <f t="shared" si="0"/>
        <v>5975.2559999999994</v>
      </c>
      <c r="N62" s="26" t="s">
        <v>192</v>
      </c>
      <c r="O62" s="26" t="s">
        <v>61</v>
      </c>
    </row>
    <row r="63" spans="1:15" ht="17.45" customHeight="1" x14ac:dyDescent="0.25">
      <c r="A63" s="22">
        <f t="shared" si="15"/>
        <v>43</v>
      </c>
      <c r="B63" s="16" t="s">
        <v>292</v>
      </c>
      <c r="C63" s="23" t="s">
        <v>68</v>
      </c>
      <c r="D63" s="24">
        <v>288.39999999999998</v>
      </c>
      <c r="E63" s="25">
        <f t="shared" si="12"/>
        <v>331.86187999999999</v>
      </c>
      <c r="F63" s="25">
        <f t="shared" si="13"/>
        <v>331.86187999999999</v>
      </c>
      <c r="G63" s="20">
        <v>15.2</v>
      </c>
      <c r="H63" s="20">
        <v>15.2</v>
      </c>
      <c r="I63" s="19">
        <f t="shared" si="14"/>
        <v>4383.6799999999994</v>
      </c>
      <c r="J63" s="19">
        <v>100</v>
      </c>
      <c r="K63" s="19"/>
      <c r="L63" s="19"/>
      <c r="M63" s="19">
        <f t="shared" si="0"/>
        <v>4483.6799999999994</v>
      </c>
      <c r="N63" s="26" t="s">
        <v>208</v>
      </c>
      <c r="O63" s="26" t="s">
        <v>61</v>
      </c>
    </row>
    <row r="64" spans="1:15" ht="17.45" customHeight="1" x14ac:dyDescent="0.25">
      <c r="A64" s="22">
        <f t="shared" si="15"/>
        <v>44</v>
      </c>
      <c r="B64" s="16" t="s">
        <v>293</v>
      </c>
      <c r="C64" s="23" t="s">
        <v>69</v>
      </c>
      <c r="D64" s="24">
        <v>288.39999999999998</v>
      </c>
      <c r="E64" s="25">
        <f t="shared" si="12"/>
        <v>331.86187999999999</v>
      </c>
      <c r="F64" s="25">
        <f t="shared" si="13"/>
        <v>331.86187999999999</v>
      </c>
      <c r="G64" s="20">
        <v>15.2</v>
      </c>
      <c r="H64" s="20">
        <v>15.2</v>
      </c>
      <c r="I64" s="19">
        <f t="shared" si="14"/>
        <v>4383.6799999999994</v>
      </c>
      <c r="J64" s="19">
        <v>100</v>
      </c>
      <c r="K64" s="19"/>
      <c r="L64" s="19"/>
      <c r="M64" s="19">
        <f t="shared" si="0"/>
        <v>4483.6799999999994</v>
      </c>
      <c r="N64" s="26" t="s">
        <v>208</v>
      </c>
      <c r="O64" s="26" t="s">
        <v>61</v>
      </c>
    </row>
    <row r="65" spans="1:15" ht="17.45" customHeight="1" x14ac:dyDescent="0.25">
      <c r="A65" s="22">
        <f t="shared" si="15"/>
        <v>45</v>
      </c>
      <c r="B65" s="16" t="s">
        <v>294</v>
      </c>
      <c r="C65" s="23" t="s">
        <v>70</v>
      </c>
      <c r="D65" s="24">
        <v>288.39999999999998</v>
      </c>
      <c r="E65" s="25">
        <f t="shared" si="12"/>
        <v>331.86187999999999</v>
      </c>
      <c r="F65" s="25">
        <f t="shared" si="13"/>
        <v>331.86187999999999</v>
      </c>
      <c r="G65" s="20">
        <v>15.2</v>
      </c>
      <c r="H65" s="20">
        <v>15.2</v>
      </c>
      <c r="I65" s="19">
        <f t="shared" si="14"/>
        <v>4383.6799999999994</v>
      </c>
      <c r="J65" s="19">
        <v>100</v>
      </c>
      <c r="K65" s="19"/>
      <c r="L65" s="19"/>
      <c r="M65" s="19">
        <f t="shared" si="0"/>
        <v>4483.6799999999994</v>
      </c>
      <c r="N65" s="26" t="s">
        <v>208</v>
      </c>
      <c r="O65" s="26" t="s">
        <v>61</v>
      </c>
    </row>
    <row r="66" spans="1:15" ht="17.45" customHeight="1" x14ac:dyDescent="0.25">
      <c r="A66" s="22">
        <f t="shared" si="15"/>
        <v>46</v>
      </c>
      <c r="B66" s="16" t="s">
        <v>295</v>
      </c>
      <c r="C66" s="23" t="s">
        <v>71</v>
      </c>
      <c r="D66" s="24">
        <v>288.39999999999998</v>
      </c>
      <c r="E66" s="25">
        <f t="shared" si="12"/>
        <v>331.86187999999999</v>
      </c>
      <c r="F66" s="25">
        <f t="shared" si="13"/>
        <v>331.86187999999999</v>
      </c>
      <c r="G66" s="20">
        <v>15.2</v>
      </c>
      <c r="H66" s="20">
        <v>15.2</v>
      </c>
      <c r="I66" s="19">
        <f t="shared" si="14"/>
        <v>4383.6799999999994</v>
      </c>
      <c r="J66" s="19">
        <v>100</v>
      </c>
      <c r="K66" s="19"/>
      <c r="L66" s="19"/>
      <c r="M66" s="19">
        <f t="shared" si="0"/>
        <v>4483.6799999999994</v>
      </c>
      <c r="N66" s="26" t="s">
        <v>208</v>
      </c>
      <c r="O66" s="26" t="s">
        <v>61</v>
      </c>
    </row>
    <row r="67" spans="1:15" ht="17.45" customHeight="1" x14ac:dyDescent="0.25">
      <c r="A67" s="22">
        <f t="shared" si="15"/>
        <v>47</v>
      </c>
      <c r="B67" s="16" t="s">
        <v>296</v>
      </c>
      <c r="C67" s="23" t="s">
        <v>72</v>
      </c>
      <c r="D67" s="24">
        <v>342.13</v>
      </c>
      <c r="E67" s="25">
        <f t="shared" si="12"/>
        <v>393.68899099999999</v>
      </c>
      <c r="F67" s="25">
        <f t="shared" si="13"/>
        <v>393.68899099999999</v>
      </c>
      <c r="G67" s="20">
        <v>15.2</v>
      </c>
      <c r="H67" s="20">
        <v>15.2</v>
      </c>
      <c r="I67" s="19">
        <f t="shared" si="14"/>
        <v>5200.3759999999993</v>
      </c>
      <c r="J67" s="19">
        <v>100</v>
      </c>
      <c r="K67" s="19"/>
      <c r="L67" s="19"/>
      <c r="M67" s="19">
        <f t="shared" si="0"/>
        <v>5300.3759999999993</v>
      </c>
      <c r="N67" s="26" t="s">
        <v>193</v>
      </c>
      <c r="O67" s="26" t="s">
        <v>61</v>
      </c>
    </row>
    <row r="68" spans="1:15" ht="17.45" customHeight="1" x14ac:dyDescent="0.25">
      <c r="A68" s="22">
        <f t="shared" si="15"/>
        <v>48</v>
      </c>
      <c r="B68" s="16" t="s">
        <v>297</v>
      </c>
      <c r="C68" s="30" t="s">
        <v>73</v>
      </c>
      <c r="D68" s="24">
        <v>342.13</v>
      </c>
      <c r="E68" s="25">
        <f t="shared" si="12"/>
        <v>393.68899099999999</v>
      </c>
      <c r="F68" s="25">
        <f t="shared" si="13"/>
        <v>393.68899099999999</v>
      </c>
      <c r="G68" s="20">
        <v>15.2</v>
      </c>
      <c r="H68" s="20">
        <v>15.2</v>
      </c>
      <c r="I68" s="19">
        <f t="shared" si="14"/>
        <v>5200.3759999999993</v>
      </c>
      <c r="J68" s="19">
        <v>100</v>
      </c>
      <c r="K68" s="19"/>
      <c r="L68" s="19"/>
      <c r="M68" s="19">
        <f t="shared" si="0"/>
        <v>5300.3759999999993</v>
      </c>
      <c r="N68" s="26" t="s">
        <v>209</v>
      </c>
      <c r="O68" s="26" t="s">
        <v>61</v>
      </c>
    </row>
    <row r="69" spans="1:15" ht="17.45" customHeight="1" x14ac:dyDescent="0.25">
      <c r="A69" s="22">
        <f t="shared" si="15"/>
        <v>49</v>
      </c>
      <c r="B69" s="16" t="s">
        <v>298</v>
      </c>
      <c r="C69" s="23" t="s">
        <v>74</v>
      </c>
      <c r="D69" s="24">
        <v>342.13</v>
      </c>
      <c r="E69" s="25">
        <f t="shared" si="12"/>
        <v>393.68899099999999</v>
      </c>
      <c r="F69" s="25">
        <f t="shared" si="13"/>
        <v>393.68899099999999</v>
      </c>
      <c r="G69" s="20">
        <v>15.2</v>
      </c>
      <c r="H69" s="20">
        <v>15.2</v>
      </c>
      <c r="I69" s="19">
        <f t="shared" si="14"/>
        <v>5200.3759999999993</v>
      </c>
      <c r="J69" s="19">
        <v>100</v>
      </c>
      <c r="K69" s="19"/>
      <c r="L69" s="19"/>
      <c r="M69" s="19">
        <f t="shared" si="0"/>
        <v>5300.3759999999993</v>
      </c>
      <c r="N69" s="26" t="s">
        <v>193</v>
      </c>
      <c r="O69" s="26" t="s">
        <v>61</v>
      </c>
    </row>
    <row r="70" spans="1:15" ht="17.45" customHeight="1" x14ac:dyDescent="0.25">
      <c r="A70" s="22">
        <f t="shared" si="15"/>
        <v>50</v>
      </c>
      <c r="B70" s="16" t="s">
        <v>299</v>
      </c>
      <c r="C70" s="23" t="s">
        <v>75</v>
      </c>
      <c r="D70" s="24">
        <v>220</v>
      </c>
      <c r="E70" s="25">
        <f t="shared" si="12"/>
        <v>253.15400000000002</v>
      </c>
      <c r="F70" s="25">
        <f t="shared" si="13"/>
        <v>253.15400000000002</v>
      </c>
      <c r="G70" s="20">
        <v>15.2</v>
      </c>
      <c r="H70" s="20">
        <v>15.2</v>
      </c>
      <c r="I70" s="19">
        <f t="shared" si="14"/>
        <v>3344</v>
      </c>
      <c r="J70" s="19">
        <v>100</v>
      </c>
      <c r="K70" s="19"/>
      <c r="L70" s="19"/>
      <c r="M70" s="19">
        <f t="shared" si="0"/>
        <v>3444</v>
      </c>
      <c r="N70" s="26" t="s">
        <v>219</v>
      </c>
      <c r="O70" s="26" t="s">
        <v>61</v>
      </c>
    </row>
    <row r="71" spans="1:15" ht="17.45" customHeight="1" x14ac:dyDescent="0.25">
      <c r="A71" s="22"/>
      <c r="B71" s="16"/>
      <c r="C71" s="17" t="s">
        <v>76</v>
      </c>
      <c r="D71" s="24"/>
      <c r="E71" s="25"/>
      <c r="F71" s="25"/>
      <c r="G71" s="20"/>
      <c r="H71" s="20"/>
      <c r="I71" s="19"/>
      <c r="J71" s="19"/>
      <c r="K71" s="19"/>
      <c r="L71" s="19"/>
      <c r="M71" s="19"/>
      <c r="N71" s="26"/>
      <c r="O71" s="26"/>
    </row>
    <row r="72" spans="1:15" ht="17.45" customHeight="1" x14ac:dyDescent="0.25">
      <c r="A72" s="22">
        <f>A70+1</f>
        <v>51</v>
      </c>
      <c r="B72" s="16" t="s">
        <v>300</v>
      </c>
      <c r="C72" s="23" t="s">
        <v>77</v>
      </c>
      <c r="D72" s="24">
        <v>288.39999999999998</v>
      </c>
      <c r="E72" s="25">
        <f t="shared" ref="E72:E78" si="16">D72*1.1507</f>
        <v>331.86187999999999</v>
      </c>
      <c r="F72" s="25">
        <f t="shared" ref="F72:F78" si="17">E72</f>
        <v>331.86187999999999</v>
      </c>
      <c r="G72" s="20">
        <v>15.2</v>
      </c>
      <c r="H72" s="20">
        <v>15.2</v>
      </c>
      <c r="I72" s="19">
        <f t="shared" ref="I72:I78" si="18">D72*H72</f>
        <v>4383.6799999999994</v>
      </c>
      <c r="J72" s="19">
        <v>100</v>
      </c>
      <c r="K72" s="19"/>
      <c r="L72" s="19"/>
      <c r="M72" s="19">
        <f t="shared" si="0"/>
        <v>4483.6799999999994</v>
      </c>
      <c r="N72" s="26" t="s">
        <v>210</v>
      </c>
      <c r="O72" s="26" t="s">
        <v>76</v>
      </c>
    </row>
    <row r="73" spans="1:15" ht="17.45" customHeight="1" x14ac:dyDescent="0.25">
      <c r="A73" s="22">
        <f t="shared" ref="A73:A78" si="19">A72+1</f>
        <v>52</v>
      </c>
      <c r="B73" s="16" t="s">
        <v>301</v>
      </c>
      <c r="C73" s="23" t="s">
        <v>78</v>
      </c>
      <c r="D73" s="24">
        <v>288.39999999999998</v>
      </c>
      <c r="E73" s="25">
        <f t="shared" si="16"/>
        <v>331.86187999999999</v>
      </c>
      <c r="F73" s="25">
        <f t="shared" si="17"/>
        <v>331.86187999999999</v>
      </c>
      <c r="G73" s="20">
        <v>15.2</v>
      </c>
      <c r="H73" s="20">
        <v>15.2</v>
      </c>
      <c r="I73" s="19">
        <f t="shared" si="18"/>
        <v>4383.6799999999994</v>
      </c>
      <c r="J73" s="19">
        <v>100</v>
      </c>
      <c r="K73" s="19"/>
      <c r="L73" s="19"/>
      <c r="M73" s="19">
        <f t="shared" si="0"/>
        <v>4483.6799999999994</v>
      </c>
      <c r="N73" s="26" t="s">
        <v>208</v>
      </c>
      <c r="O73" s="26" t="s">
        <v>76</v>
      </c>
    </row>
    <row r="74" spans="1:15" ht="17.45" customHeight="1" x14ac:dyDescent="0.25">
      <c r="A74" s="22">
        <f t="shared" si="19"/>
        <v>53</v>
      </c>
      <c r="B74" s="22" t="s">
        <v>302</v>
      </c>
      <c r="C74" s="29" t="s">
        <v>79</v>
      </c>
      <c r="D74" s="24">
        <v>288.39999999999998</v>
      </c>
      <c r="E74" s="25">
        <f t="shared" si="16"/>
        <v>331.86187999999999</v>
      </c>
      <c r="F74" s="25">
        <f t="shared" si="17"/>
        <v>331.86187999999999</v>
      </c>
      <c r="G74" s="22">
        <v>15.2</v>
      </c>
      <c r="H74" s="20">
        <v>15.2</v>
      </c>
      <c r="I74" s="19">
        <f t="shared" si="18"/>
        <v>4383.6799999999994</v>
      </c>
      <c r="J74" s="19">
        <v>100</v>
      </c>
      <c r="K74" s="19"/>
      <c r="L74" s="19"/>
      <c r="M74" s="19">
        <f t="shared" si="0"/>
        <v>4483.6799999999994</v>
      </c>
      <c r="N74" s="26" t="s">
        <v>208</v>
      </c>
      <c r="O74" s="26" t="s">
        <v>76</v>
      </c>
    </row>
    <row r="75" spans="1:15" ht="17.45" customHeight="1" x14ac:dyDescent="0.25">
      <c r="A75" s="22">
        <f t="shared" si="19"/>
        <v>54</v>
      </c>
      <c r="B75" s="16" t="s">
        <v>303</v>
      </c>
      <c r="C75" s="23" t="s">
        <v>80</v>
      </c>
      <c r="D75" s="24">
        <v>288.39999999999998</v>
      </c>
      <c r="E75" s="25">
        <f t="shared" si="16"/>
        <v>331.86187999999999</v>
      </c>
      <c r="F75" s="25">
        <f t="shared" si="17"/>
        <v>331.86187999999999</v>
      </c>
      <c r="G75" s="20">
        <v>15.2</v>
      </c>
      <c r="H75" s="20">
        <v>15.2</v>
      </c>
      <c r="I75" s="19">
        <f t="shared" si="18"/>
        <v>4383.6799999999994</v>
      </c>
      <c r="J75" s="19">
        <v>100</v>
      </c>
      <c r="K75" s="19"/>
      <c r="L75" s="19"/>
      <c r="M75" s="19">
        <f t="shared" si="0"/>
        <v>4483.6799999999994</v>
      </c>
      <c r="N75" s="26" t="s">
        <v>208</v>
      </c>
      <c r="O75" s="26" t="s">
        <v>76</v>
      </c>
    </row>
    <row r="76" spans="1:15" ht="17.45" customHeight="1" x14ac:dyDescent="0.25">
      <c r="A76" s="22">
        <f t="shared" si="19"/>
        <v>55</v>
      </c>
      <c r="B76" s="16" t="s">
        <v>304</v>
      </c>
      <c r="C76" s="23" t="s">
        <v>81</v>
      </c>
      <c r="D76" s="24">
        <v>288.39999999999998</v>
      </c>
      <c r="E76" s="25">
        <f t="shared" si="16"/>
        <v>331.86187999999999</v>
      </c>
      <c r="F76" s="25">
        <f t="shared" si="17"/>
        <v>331.86187999999999</v>
      </c>
      <c r="G76" s="20">
        <v>15.2</v>
      </c>
      <c r="H76" s="20">
        <v>15.2</v>
      </c>
      <c r="I76" s="19">
        <f t="shared" si="18"/>
        <v>4383.6799999999994</v>
      </c>
      <c r="J76" s="19">
        <v>100</v>
      </c>
      <c r="K76" s="19"/>
      <c r="L76" s="19"/>
      <c r="M76" s="19">
        <f t="shared" si="0"/>
        <v>4483.6799999999994</v>
      </c>
      <c r="N76" s="26" t="s">
        <v>208</v>
      </c>
      <c r="O76" s="26" t="s">
        <v>76</v>
      </c>
    </row>
    <row r="77" spans="1:15" ht="17.45" customHeight="1" x14ac:dyDescent="0.25">
      <c r="A77" s="3">
        <f t="shared" si="19"/>
        <v>56</v>
      </c>
      <c r="B77" s="16" t="s">
        <v>305</v>
      </c>
      <c r="C77" s="23" t="s">
        <v>82</v>
      </c>
      <c r="D77" s="24">
        <v>288.39999999999998</v>
      </c>
      <c r="E77" s="25">
        <f t="shared" si="16"/>
        <v>331.86187999999999</v>
      </c>
      <c r="F77" s="25">
        <f t="shared" si="17"/>
        <v>331.86187999999999</v>
      </c>
      <c r="G77" s="20">
        <v>15.2</v>
      </c>
      <c r="H77" s="20">
        <v>15.2</v>
      </c>
      <c r="I77" s="19">
        <f t="shared" si="18"/>
        <v>4383.6799999999994</v>
      </c>
      <c r="J77" s="19">
        <v>100</v>
      </c>
      <c r="K77" s="19"/>
      <c r="L77" s="19"/>
      <c r="M77" s="19">
        <f t="shared" ref="M77:M140" si="20">SUM(I77+J77+K77+L77)</f>
        <v>4483.6799999999994</v>
      </c>
      <c r="N77" s="26" t="s">
        <v>210</v>
      </c>
      <c r="O77" s="26" t="s">
        <v>76</v>
      </c>
    </row>
    <row r="78" spans="1:15" ht="17.45" customHeight="1" x14ac:dyDescent="0.25">
      <c r="A78" s="22">
        <f t="shared" si="19"/>
        <v>57</v>
      </c>
      <c r="B78" s="16" t="s">
        <v>306</v>
      </c>
      <c r="C78" s="23" t="s">
        <v>83</v>
      </c>
      <c r="D78" s="24">
        <v>392.92</v>
      </c>
      <c r="E78" s="25">
        <f t="shared" si="16"/>
        <v>452.13304400000004</v>
      </c>
      <c r="F78" s="25">
        <f t="shared" si="17"/>
        <v>452.13304400000004</v>
      </c>
      <c r="G78" s="20">
        <v>15.2</v>
      </c>
      <c r="H78" s="20">
        <v>15.2</v>
      </c>
      <c r="I78" s="19">
        <f t="shared" si="18"/>
        <v>5972.384</v>
      </c>
      <c r="J78" s="19">
        <v>100</v>
      </c>
      <c r="K78" s="19"/>
      <c r="L78" s="19"/>
      <c r="M78" s="19">
        <f t="shared" si="20"/>
        <v>6072.384</v>
      </c>
      <c r="N78" s="26" t="s">
        <v>208</v>
      </c>
      <c r="O78" s="26" t="s">
        <v>76</v>
      </c>
    </row>
    <row r="79" spans="1:15" ht="17.45" customHeight="1" x14ac:dyDescent="0.25">
      <c r="A79" s="22">
        <f>A78+1</f>
        <v>58</v>
      </c>
      <c r="B79" s="16" t="s">
        <v>339</v>
      </c>
      <c r="C79" s="29" t="s">
        <v>119</v>
      </c>
      <c r="D79" s="24">
        <v>262.22000000000003</v>
      </c>
      <c r="E79" s="25">
        <f>D79*1.1507</f>
        <v>301.73655400000007</v>
      </c>
      <c r="F79" s="25">
        <f>E79</f>
        <v>301.73655400000007</v>
      </c>
      <c r="G79" s="20">
        <v>15.2</v>
      </c>
      <c r="H79" s="20">
        <v>15.2</v>
      </c>
      <c r="I79" s="19">
        <f>D79*H79</f>
        <v>3985.7440000000001</v>
      </c>
      <c r="J79" s="19">
        <v>100</v>
      </c>
      <c r="K79" s="19"/>
      <c r="L79" s="19"/>
      <c r="M79" s="19">
        <f t="shared" si="20"/>
        <v>4085.7440000000001</v>
      </c>
      <c r="N79" s="26" t="s">
        <v>211</v>
      </c>
      <c r="O79" s="26" t="s">
        <v>76</v>
      </c>
    </row>
    <row r="80" spans="1:15" ht="17.45" customHeight="1" x14ac:dyDescent="0.25">
      <c r="A80" s="22"/>
      <c r="B80" s="22"/>
      <c r="C80" s="34" t="s">
        <v>84</v>
      </c>
      <c r="D80" s="24"/>
      <c r="E80" s="25"/>
      <c r="F80" s="25"/>
      <c r="G80" s="35"/>
      <c r="H80" s="20"/>
      <c r="I80" s="36"/>
      <c r="J80" s="36"/>
      <c r="K80" s="36"/>
      <c r="L80" s="36"/>
      <c r="M80" s="19"/>
      <c r="N80" s="26"/>
      <c r="O80" s="26"/>
    </row>
    <row r="81" spans="1:15" ht="17.45" customHeight="1" x14ac:dyDescent="0.25">
      <c r="A81" s="22">
        <f>A79+1</f>
        <v>59</v>
      </c>
      <c r="B81" s="22" t="s">
        <v>307</v>
      </c>
      <c r="C81" s="25" t="s">
        <v>183</v>
      </c>
      <c r="D81" s="24">
        <v>464.17</v>
      </c>
      <c r="E81" s="25">
        <f>D81*1.1507</f>
        <v>534.12041900000008</v>
      </c>
      <c r="F81" s="25">
        <f>E81</f>
        <v>534.12041900000008</v>
      </c>
      <c r="G81" s="37">
        <v>15.2</v>
      </c>
      <c r="H81" s="20">
        <v>15.2</v>
      </c>
      <c r="I81" s="19">
        <f>D81*H81</f>
        <v>7055.384</v>
      </c>
      <c r="J81" s="19">
        <v>100</v>
      </c>
      <c r="K81" s="19"/>
      <c r="L81" s="19"/>
      <c r="M81" s="19">
        <f t="shared" si="20"/>
        <v>7155.384</v>
      </c>
      <c r="N81" s="26" t="s">
        <v>194</v>
      </c>
      <c r="O81" s="26" t="s">
        <v>84</v>
      </c>
    </row>
    <row r="82" spans="1:15" ht="17.45" customHeight="1" x14ac:dyDescent="0.25">
      <c r="A82" s="22">
        <f>A81+1</f>
        <v>60</v>
      </c>
      <c r="B82" s="22" t="s">
        <v>308</v>
      </c>
      <c r="C82" s="25" t="s">
        <v>85</v>
      </c>
      <c r="D82" s="24">
        <v>327.66000000000003</v>
      </c>
      <c r="E82" s="25">
        <f>D82*1.1507</f>
        <v>377.03836200000006</v>
      </c>
      <c r="F82" s="25">
        <f>E82</f>
        <v>377.03836200000006</v>
      </c>
      <c r="G82" s="37">
        <v>15.2</v>
      </c>
      <c r="H82" s="20">
        <v>15.2</v>
      </c>
      <c r="I82" s="19">
        <f>D82*H82</f>
        <v>4980.4319999999998</v>
      </c>
      <c r="J82" s="19">
        <v>100</v>
      </c>
      <c r="K82" s="19"/>
      <c r="L82" s="19"/>
      <c r="M82" s="19">
        <f t="shared" si="20"/>
        <v>5080.4319999999998</v>
      </c>
      <c r="N82" s="26" t="s">
        <v>192</v>
      </c>
      <c r="O82" s="26" t="s">
        <v>84</v>
      </c>
    </row>
    <row r="83" spans="1:15" ht="17.45" customHeight="1" x14ac:dyDescent="0.25">
      <c r="A83" s="22">
        <f>A82+1</f>
        <v>61</v>
      </c>
      <c r="B83" s="16" t="s">
        <v>309</v>
      </c>
      <c r="C83" s="25" t="s">
        <v>86</v>
      </c>
      <c r="D83" s="24">
        <v>360.43</v>
      </c>
      <c r="E83" s="25">
        <f>D83*1.1507</f>
        <v>414.746801</v>
      </c>
      <c r="F83" s="25">
        <f>E83</f>
        <v>414.746801</v>
      </c>
      <c r="G83" s="20">
        <v>15.2</v>
      </c>
      <c r="H83" s="20">
        <v>15.2</v>
      </c>
      <c r="I83" s="19">
        <f>D83*H83</f>
        <v>5478.5360000000001</v>
      </c>
      <c r="J83" s="19">
        <v>100</v>
      </c>
      <c r="K83" s="19"/>
      <c r="L83" s="19"/>
      <c r="M83" s="19">
        <f t="shared" si="20"/>
        <v>5578.5360000000001</v>
      </c>
      <c r="N83" s="26" t="s">
        <v>192</v>
      </c>
      <c r="O83" s="26" t="s">
        <v>84</v>
      </c>
    </row>
    <row r="84" spans="1:15" ht="17.45" customHeight="1" x14ac:dyDescent="0.25">
      <c r="A84" s="22">
        <f>A83+1</f>
        <v>62</v>
      </c>
      <c r="B84" s="16" t="s">
        <v>310</v>
      </c>
      <c r="C84" s="25" t="s">
        <v>184</v>
      </c>
      <c r="D84" s="24">
        <v>360.43</v>
      </c>
      <c r="E84" s="25">
        <f>D84*1.1507</f>
        <v>414.746801</v>
      </c>
      <c r="F84" s="25">
        <f>E84</f>
        <v>414.746801</v>
      </c>
      <c r="G84" s="20">
        <v>15.2</v>
      </c>
      <c r="H84" s="20">
        <v>15.2</v>
      </c>
      <c r="I84" s="19">
        <f>D84*H84</f>
        <v>5478.5360000000001</v>
      </c>
      <c r="J84" s="19">
        <v>100</v>
      </c>
      <c r="K84" s="19"/>
      <c r="L84" s="19"/>
      <c r="M84" s="19">
        <f t="shared" si="20"/>
        <v>5578.5360000000001</v>
      </c>
      <c r="N84" s="26" t="s">
        <v>192</v>
      </c>
      <c r="O84" s="26" t="s">
        <v>84</v>
      </c>
    </row>
    <row r="85" spans="1:15" ht="17.45" customHeight="1" x14ac:dyDescent="0.25">
      <c r="A85" s="22"/>
      <c r="B85" s="22"/>
      <c r="C85" s="34" t="s">
        <v>88</v>
      </c>
      <c r="D85" s="24"/>
      <c r="E85" s="25"/>
      <c r="F85" s="25"/>
      <c r="G85" s="37"/>
      <c r="H85" s="20"/>
      <c r="I85" s="19"/>
      <c r="J85" s="19"/>
      <c r="K85" s="19"/>
      <c r="L85" s="19"/>
      <c r="M85" s="19"/>
      <c r="N85" s="26"/>
      <c r="O85" s="26"/>
    </row>
    <row r="86" spans="1:15" ht="17.45" customHeight="1" x14ac:dyDescent="0.25">
      <c r="A86" s="22"/>
      <c r="B86" s="16"/>
      <c r="C86" s="17" t="s">
        <v>90</v>
      </c>
      <c r="D86" s="24"/>
      <c r="E86" s="25"/>
      <c r="F86" s="25"/>
      <c r="G86" s="20"/>
      <c r="H86" s="20"/>
      <c r="I86" s="19"/>
      <c r="J86" s="19"/>
      <c r="K86" s="19"/>
      <c r="L86" s="19"/>
      <c r="M86" s="19"/>
      <c r="N86" s="26"/>
      <c r="O86" s="26"/>
    </row>
    <row r="87" spans="1:15" ht="17.45" customHeight="1" x14ac:dyDescent="0.25">
      <c r="A87" s="3">
        <f>A84+1</f>
        <v>63</v>
      </c>
      <c r="B87" s="16" t="s">
        <v>312</v>
      </c>
      <c r="C87" s="23" t="s">
        <v>92</v>
      </c>
      <c r="D87" s="24">
        <v>288.39999999999998</v>
      </c>
      <c r="E87" s="25">
        <f>D87*1.1507</f>
        <v>331.86187999999999</v>
      </c>
      <c r="F87" s="25">
        <f>E87</f>
        <v>331.86187999999999</v>
      </c>
      <c r="G87" s="20">
        <v>15.2</v>
      </c>
      <c r="H87" s="20">
        <v>15.2</v>
      </c>
      <c r="I87" s="19">
        <f>D87*H87</f>
        <v>4383.6799999999994</v>
      </c>
      <c r="J87" s="19">
        <v>100</v>
      </c>
      <c r="K87" s="19"/>
      <c r="L87" s="19"/>
      <c r="M87" s="19">
        <f t="shared" si="20"/>
        <v>4483.6799999999994</v>
      </c>
      <c r="N87" s="26" t="s">
        <v>210</v>
      </c>
      <c r="O87" s="26" t="s">
        <v>90</v>
      </c>
    </row>
    <row r="88" spans="1:15" ht="17.45" customHeight="1" x14ac:dyDescent="0.25">
      <c r="A88" s="3">
        <f>A87+1</f>
        <v>64</v>
      </c>
      <c r="B88" s="16" t="s">
        <v>313</v>
      </c>
      <c r="C88" s="30" t="s">
        <v>93</v>
      </c>
      <c r="D88" s="24">
        <v>341.46</v>
      </c>
      <c r="E88" s="25">
        <f>D88*1.1507</f>
        <v>392.91802200000001</v>
      </c>
      <c r="F88" s="25">
        <f>E88</f>
        <v>392.91802200000001</v>
      </c>
      <c r="G88" s="20">
        <v>15.2</v>
      </c>
      <c r="H88" s="20">
        <v>15.2</v>
      </c>
      <c r="I88" s="19">
        <f>D88*H88</f>
        <v>5190.1919999999991</v>
      </c>
      <c r="J88" s="19">
        <v>100</v>
      </c>
      <c r="K88" s="19"/>
      <c r="L88" s="19"/>
      <c r="M88" s="19">
        <f t="shared" si="20"/>
        <v>5290.1919999999991</v>
      </c>
      <c r="N88" s="26" t="s">
        <v>193</v>
      </c>
      <c r="O88" s="26" t="s">
        <v>90</v>
      </c>
    </row>
    <row r="89" spans="1:15" ht="17.45" customHeight="1" x14ac:dyDescent="0.25">
      <c r="A89" s="3">
        <f>A88+1</f>
        <v>65</v>
      </c>
      <c r="B89" s="16" t="s">
        <v>314</v>
      </c>
      <c r="C89" s="30" t="s">
        <v>94</v>
      </c>
      <c r="D89" s="24">
        <v>338.69</v>
      </c>
      <c r="E89" s="25">
        <f>D89*1.1507</f>
        <v>389.73058300000002</v>
      </c>
      <c r="F89" s="25">
        <f>E89</f>
        <v>389.73058300000002</v>
      </c>
      <c r="G89" s="20">
        <v>15.2</v>
      </c>
      <c r="H89" s="20">
        <v>15.2</v>
      </c>
      <c r="I89" s="19">
        <f>D89*H89</f>
        <v>5148.0879999999997</v>
      </c>
      <c r="J89" s="19">
        <v>100</v>
      </c>
      <c r="K89" s="19"/>
      <c r="L89" s="19"/>
      <c r="M89" s="19">
        <f t="shared" si="20"/>
        <v>5248.0879999999997</v>
      </c>
      <c r="N89" s="26" t="s">
        <v>192</v>
      </c>
      <c r="O89" s="26" t="s">
        <v>90</v>
      </c>
    </row>
    <row r="90" spans="1:15" ht="17.45" customHeight="1" x14ac:dyDescent="0.25">
      <c r="A90" s="3">
        <f>A89+1</f>
        <v>66</v>
      </c>
      <c r="B90" s="16" t="s">
        <v>315</v>
      </c>
      <c r="C90" s="23" t="s">
        <v>95</v>
      </c>
      <c r="D90" s="24">
        <v>422.3</v>
      </c>
      <c r="E90" s="25">
        <f>D90*1.1507</f>
        <v>485.94061000000005</v>
      </c>
      <c r="F90" s="25">
        <f>E90</f>
        <v>485.94061000000005</v>
      </c>
      <c r="G90" s="20">
        <v>15.2</v>
      </c>
      <c r="H90" s="20">
        <v>15.2</v>
      </c>
      <c r="I90" s="19">
        <f>D90*H90</f>
        <v>6418.96</v>
      </c>
      <c r="J90" s="19">
        <v>100</v>
      </c>
      <c r="K90" s="19"/>
      <c r="L90" s="19"/>
      <c r="M90" s="19">
        <f t="shared" si="20"/>
        <v>6518.96</v>
      </c>
      <c r="N90" s="26" t="s">
        <v>193</v>
      </c>
      <c r="O90" s="26" t="s">
        <v>90</v>
      </c>
    </row>
    <row r="91" spans="1:15" ht="17.45" customHeight="1" x14ac:dyDescent="0.25">
      <c r="A91" s="3">
        <f>A90+1</f>
        <v>67</v>
      </c>
      <c r="B91" s="16">
        <v>2.1988502869999999E-2</v>
      </c>
      <c r="C91" s="23" t="s">
        <v>96</v>
      </c>
      <c r="D91" s="24">
        <v>288.39999999999998</v>
      </c>
      <c r="E91" s="25">
        <f>D91*1.1507</f>
        <v>331.86187999999999</v>
      </c>
      <c r="F91" s="25">
        <f>E91</f>
        <v>331.86187999999999</v>
      </c>
      <c r="G91" s="20">
        <v>15.2</v>
      </c>
      <c r="H91" s="20">
        <v>15.2</v>
      </c>
      <c r="I91" s="19">
        <f>D91*H91</f>
        <v>4383.6799999999994</v>
      </c>
      <c r="J91" s="19">
        <v>100</v>
      </c>
      <c r="K91" s="19"/>
      <c r="L91" s="19"/>
      <c r="M91" s="19">
        <f t="shared" si="20"/>
        <v>4483.6799999999994</v>
      </c>
      <c r="N91" s="26" t="s">
        <v>210</v>
      </c>
      <c r="O91" s="26" t="s">
        <v>90</v>
      </c>
    </row>
    <row r="92" spans="1:15" ht="17.45" customHeight="1" x14ac:dyDescent="0.25">
      <c r="A92" s="22"/>
      <c r="B92" s="16"/>
      <c r="C92" s="17" t="s">
        <v>97</v>
      </c>
      <c r="D92" s="24"/>
      <c r="E92" s="25"/>
      <c r="F92" s="25"/>
      <c r="G92" s="20"/>
      <c r="H92" s="20"/>
      <c r="I92" s="19"/>
      <c r="J92" s="19"/>
      <c r="K92" s="19"/>
      <c r="L92" s="19"/>
      <c r="M92" s="19"/>
      <c r="N92" s="26"/>
      <c r="O92" s="26"/>
    </row>
    <row r="93" spans="1:15" ht="17.45" customHeight="1" x14ac:dyDescent="0.25">
      <c r="A93" s="22">
        <f>A91+1</f>
        <v>68</v>
      </c>
      <c r="B93" s="16" t="s">
        <v>316</v>
      </c>
      <c r="C93" s="29" t="s">
        <v>98</v>
      </c>
      <c r="D93" s="24">
        <v>422.3</v>
      </c>
      <c r="E93" s="25">
        <f t="shared" ref="E93:E110" si="21">D93*1.1507</f>
        <v>485.94061000000005</v>
      </c>
      <c r="F93" s="25">
        <f t="shared" ref="F93:F110" si="22">E93</f>
        <v>485.94061000000005</v>
      </c>
      <c r="G93" s="20">
        <v>15.2</v>
      </c>
      <c r="H93" s="20">
        <v>15.2</v>
      </c>
      <c r="I93" s="19">
        <f t="shared" ref="I93:I110" si="23">D93*H93</f>
        <v>6418.96</v>
      </c>
      <c r="J93" s="19">
        <v>100</v>
      </c>
      <c r="K93" s="19"/>
      <c r="L93" s="19"/>
      <c r="M93" s="19">
        <f t="shared" si="20"/>
        <v>6518.96</v>
      </c>
      <c r="N93" s="26" t="s">
        <v>195</v>
      </c>
      <c r="O93" s="26" t="s">
        <v>97</v>
      </c>
    </row>
    <row r="94" spans="1:15" ht="17.45" customHeight="1" x14ac:dyDescent="0.25">
      <c r="A94" s="22">
        <f t="shared" ref="A94:A110" si="24">A93+1</f>
        <v>69</v>
      </c>
      <c r="B94" s="16" t="s">
        <v>317</v>
      </c>
      <c r="C94" s="23" t="s">
        <v>99</v>
      </c>
      <c r="D94" s="24">
        <v>288.27</v>
      </c>
      <c r="E94" s="25">
        <f t="shared" si="21"/>
        <v>331.712289</v>
      </c>
      <c r="F94" s="25">
        <f t="shared" si="22"/>
        <v>331.712289</v>
      </c>
      <c r="G94" s="20">
        <v>15.2</v>
      </c>
      <c r="H94" s="20">
        <v>15.2</v>
      </c>
      <c r="I94" s="19">
        <f t="shared" si="23"/>
        <v>4381.7039999999997</v>
      </c>
      <c r="J94" s="19">
        <v>100</v>
      </c>
      <c r="K94" s="19"/>
      <c r="L94" s="19"/>
      <c r="M94" s="19">
        <f t="shared" si="20"/>
        <v>4481.7039999999997</v>
      </c>
      <c r="N94" s="26" t="s">
        <v>213</v>
      </c>
      <c r="O94" s="26" t="s">
        <v>97</v>
      </c>
    </row>
    <row r="95" spans="1:15" ht="17.45" customHeight="1" x14ac:dyDescent="0.25">
      <c r="A95" s="22">
        <f t="shared" si="24"/>
        <v>70</v>
      </c>
      <c r="B95" s="16" t="s">
        <v>318</v>
      </c>
      <c r="C95" s="23" t="s">
        <v>100</v>
      </c>
      <c r="D95" s="24">
        <v>288.27</v>
      </c>
      <c r="E95" s="25">
        <f t="shared" si="21"/>
        <v>331.712289</v>
      </c>
      <c r="F95" s="25">
        <f t="shared" si="22"/>
        <v>331.712289</v>
      </c>
      <c r="G95" s="20">
        <v>15.2</v>
      </c>
      <c r="H95" s="20">
        <v>15.2</v>
      </c>
      <c r="I95" s="19">
        <f t="shared" si="23"/>
        <v>4381.7039999999997</v>
      </c>
      <c r="J95" s="19">
        <v>100</v>
      </c>
      <c r="K95" s="19"/>
      <c r="L95" s="19"/>
      <c r="M95" s="19">
        <f t="shared" si="20"/>
        <v>4481.7039999999997</v>
      </c>
      <c r="N95" s="26" t="s">
        <v>213</v>
      </c>
      <c r="O95" s="26" t="s">
        <v>97</v>
      </c>
    </row>
    <row r="96" spans="1:15" ht="17.45" customHeight="1" x14ac:dyDescent="0.25">
      <c r="A96" s="22">
        <f t="shared" si="24"/>
        <v>71</v>
      </c>
      <c r="B96" s="16" t="s">
        <v>319</v>
      </c>
      <c r="C96" s="23" t="s">
        <v>101</v>
      </c>
      <c r="D96" s="24">
        <v>288.27</v>
      </c>
      <c r="E96" s="25">
        <f t="shared" si="21"/>
        <v>331.712289</v>
      </c>
      <c r="F96" s="25">
        <f t="shared" si="22"/>
        <v>331.712289</v>
      </c>
      <c r="G96" s="20">
        <v>15.2</v>
      </c>
      <c r="H96" s="20">
        <v>15.2</v>
      </c>
      <c r="I96" s="19">
        <f t="shared" si="23"/>
        <v>4381.7039999999997</v>
      </c>
      <c r="J96" s="19">
        <v>100</v>
      </c>
      <c r="K96" s="19"/>
      <c r="L96" s="19"/>
      <c r="M96" s="19">
        <f t="shared" si="20"/>
        <v>4481.7039999999997</v>
      </c>
      <c r="N96" s="26" t="s">
        <v>213</v>
      </c>
      <c r="O96" s="26" t="s">
        <v>97</v>
      </c>
    </row>
    <row r="97" spans="1:15" ht="17.45" customHeight="1" x14ac:dyDescent="0.25">
      <c r="A97" s="22">
        <f t="shared" si="24"/>
        <v>72</v>
      </c>
      <c r="B97" s="16" t="s">
        <v>320</v>
      </c>
      <c r="C97" s="23" t="s">
        <v>102</v>
      </c>
      <c r="D97" s="24">
        <v>288.27</v>
      </c>
      <c r="E97" s="25">
        <f t="shared" si="21"/>
        <v>331.712289</v>
      </c>
      <c r="F97" s="25">
        <f t="shared" si="22"/>
        <v>331.712289</v>
      </c>
      <c r="G97" s="20">
        <v>15.2</v>
      </c>
      <c r="H97" s="20">
        <v>15.2</v>
      </c>
      <c r="I97" s="19">
        <f t="shared" si="23"/>
        <v>4381.7039999999997</v>
      </c>
      <c r="J97" s="19">
        <v>100</v>
      </c>
      <c r="K97" s="19"/>
      <c r="L97" s="19"/>
      <c r="M97" s="19">
        <f t="shared" si="20"/>
        <v>4481.7039999999997</v>
      </c>
      <c r="N97" s="26" t="s">
        <v>213</v>
      </c>
      <c r="O97" s="26" t="s">
        <v>97</v>
      </c>
    </row>
    <row r="98" spans="1:15" ht="17.45" customHeight="1" x14ac:dyDescent="0.25">
      <c r="A98" s="22">
        <f t="shared" si="24"/>
        <v>73</v>
      </c>
      <c r="B98" s="16" t="s">
        <v>321</v>
      </c>
      <c r="C98" s="23" t="s">
        <v>103</v>
      </c>
      <c r="D98" s="24">
        <v>288.27</v>
      </c>
      <c r="E98" s="25">
        <f t="shared" si="21"/>
        <v>331.712289</v>
      </c>
      <c r="F98" s="25">
        <f t="shared" si="22"/>
        <v>331.712289</v>
      </c>
      <c r="G98" s="20">
        <v>15.2</v>
      </c>
      <c r="H98" s="20">
        <v>15.2</v>
      </c>
      <c r="I98" s="19">
        <f t="shared" si="23"/>
        <v>4381.7039999999997</v>
      </c>
      <c r="J98" s="19">
        <v>100</v>
      </c>
      <c r="K98" s="19"/>
      <c r="L98" s="19"/>
      <c r="M98" s="19">
        <f t="shared" si="20"/>
        <v>4481.7039999999997</v>
      </c>
      <c r="N98" s="26" t="s">
        <v>213</v>
      </c>
      <c r="O98" s="26" t="s">
        <v>97</v>
      </c>
    </row>
    <row r="99" spans="1:15" ht="17.45" customHeight="1" x14ac:dyDescent="0.25">
      <c r="A99" s="22">
        <f t="shared" si="24"/>
        <v>74</v>
      </c>
      <c r="B99" s="16" t="s">
        <v>322</v>
      </c>
      <c r="C99" s="23" t="s">
        <v>104</v>
      </c>
      <c r="D99" s="24">
        <v>288.27</v>
      </c>
      <c r="E99" s="25">
        <f t="shared" si="21"/>
        <v>331.712289</v>
      </c>
      <c r="F99" s="25">
        <f t="shared" si="22"/>
        <v>331.712289</v>
      </c>
      <c r="G99" s="20">
        <v>15.2</v>
      </c>
      <c r="H99" s="20">
        <v>15.2</v>
      </c>
      <c r="I99" s="19">
        <f t="shared" si="23"/>
        <v>4381.7039999999997</v>
      </c>
      <c r="J99" s="19">
        <v>100</v>
      </c>
      <c r="K99" s="19"/>
      <c r="L99" s="19"/>
      <c r="M99" s="19">
        <f t="shared" si="20"/>
        <v>4481.7039999999997</v>
      </c>
      <c r="N99" s="26" t="s">
        <v>213</v>
      </c>
      <c r="O99" s="26" t="s">
        <v>97</v>
      </c>
    </row>
    <row r="100" spans="1:15" ht="17.45" customHeight="1" x14ac:dyDescent="0.25">
      <c r="A100" s="22">
        <f t="shared" si="24"/>
        <v>75</v>
      </c>
      <c r="B100" s="16" t="s">
        <v>323</v>
      </c>
      <c r="C100" s="23" t="s">
        <v>105</v>
      </c>
      <c r="D100" s="24">
        <v>288.27</v>
      </c>
      <c r="E100" s="25">
        <f t="shared" si="21"/>
        <v>331.712289</v>
      </c>
      <c r="F100" s="25">
        <f t="shared" si="22"/>
        <v>331.712289</v>
      </c>
      <c r="G100" s="20">
        <v>15.2</v>
      </c>
      <c r="H100" s="20">
        <v>15.2</v>
      </c>
      <c r="I100" s="19">
        <f t="shared" si="23"/>
        <v>4381.7039999999997</v>
      </c>
      <c r="J100" s="19">
        <v>100</v>
      </c>
      <c r="K100" s="19"/>
      <c r="L100" s="19"/>
      <c r="M100" s="19">
        <f t="shared" si="20"/>
        <v>4481.7039999999997</v>
      </c>
      <c r="N100" s="26" t="s">
        <v>213</v>
      </c>
      <c r="O100" s="26" t="s">
        <v>97</v>
      </c>
    </row>
    <row r="101" spans="1:15" ht="17.45" customHeight="1" x14ac:dyDescent="0.25">
      <c r="A101" s="22">
        <f t="shared" si="24"/>
        <v>76</v>
      </c>
      <c r="B101" s="16" t="s">
        <v>324</v>
      </c>
      <c r="C101" s="23" t="s">
        <v>106</v>
      </c>
      <c r="D101" s="24">
        <v>288.27</v>
      </c>
      <c r="E101" s="25">
        <f t="shared" si="21"/>
        <v>331.712289</v>
      </c>
      <c r="F101" s="25">
        <f t="shared" si="22"/>
        <v>331.712289</v>
      </c>
      <c r="G101" s="20">
        <v>15.2</v>
      </c>
      <c r="H101" s="20">
        <v>15.2</v>
      </c>
      <c r="I101" s="19">
        <f t="shared" si="23"/>
        <v>4381.7039999999997</v>
      </c>
      <c r="J101" s="19">
        <v>100</v>
      </c>
      <c r="K101" s="19"/>
      <c r="L101" s="19"/>
      <c r="M101" s="19">
        <f t="shared" si="20"/>
        <v>4481.7039999999997</v>
      </c>
      <c r="N101" s="26" t="s">
        <v>213</v>
      </c>
      <c r="O101" s="26" t="s">
        <v>97</v>
      </c>
    </row>
    <row r="102" spans="1:15" ht="17.45" customHeight="1" x14ac:dyDescent="0.25">
      <c r="A102" s="22">
        <f t="shared" si="24"/>
        <v>77</v>
      </c>
      <c r="B102" s="16" t="s">
        <v>325</v>
      </c>
      <c r="C102" s="23" t="s">
        <v>107</v>
      </c>
      <c r="D102" s="24">
        <v>288.27</v>
      </c>
      <c r="E102" s="25">
        <f t="shared" si="21"/>
        <v>331.712289</v>
      </c>
      <c r="F102" s="25">
        <f t="shared" si="22"/>
        <v>331.712289</v>
      </c>
      <c r="G102" s="20">
        <v>15.2</v>
      </c>
      <c r="H102" s="20">
        <v>15.2</v>
      </c>
      <c r="I102" s="19">
        <f t="shared" si="23"/>
        <v>4381.7039999999997</v>
      </c>
      <c r="J102" s="19">
        <v>100</v>
      </c>
      <c r="K102" s="19"/>
      <c r="L102" s="19"/>
      <c r="M102" s="19">
        <f t="shared" si="20"/>
        <v>4481.7039999999997</v>
      </c>
      <c r="N102" s="26" t="s">
        <v>213</v>
      </c>
      <c r="O102" s="26" t="s">
        <v>97</v>
      </c>
    </row>
    <row r="103" spans="1:15" ht="17.45" customHeight="1" x14ac:dyDescent="0.25">
      <c r="A103" s="22">
        <f t="shared" si="24"/>
        <v>78</v>
      </c>
      <c r="B103" s="16" t="s">
        <v>326</v>
      </c>
      <c r="C103" s="23" t="s">
        <v>108</v>
      </c>
      <c r="D103" s="24">
        <v>260.58999999999997</v>
      </c>
      <c r="E103" s="25">
        <f t="shared" si="21"/>
        <v>299.86091299999998</v>
      </c>
      <c r="F103" s="25">
        <f t="shared" si="22"/>
        <v>299.86091299999998</v>
      </c>
      <c r="G103" s="20">
        <v>15.2</v>
      </c>
      <c r="H103" s="20">
        <v>15.2</v>
      </c>
      <c r="I103" s="19">
        <f t="shared" si="23"/>
        <v>3960.9679999999994</v>
      </c>
      <c r="J103" s="19">
        <v>100</v>
      </c>
      <c r="K103" s="19"/>
      <c r="L103" s="19"/>
      <c r="M103" s="19">
        <f t="shared" si="20"/>
        <v>4060.9679999999994</v>
      </c>
      <c r="N103" s="26" t="s">
        <v>206</v>
      </c>
      <c r="O103" s="26" t="s">
        <v>97</v>
      </c>
    </row>
    <row r="104" spans="1:15" ht="17.45" customHeight="1" x14ac:dyDescent="0.25">
      <c r="A104" s="22">
        <f t="shared" si="24"/>
        <v>79</v>
      </c>
      <c r="B104" s="16" t="s">
        <v>327</v>
      </c>
      <c r="C104" s="23" t="s">
        <v>109</v>
      </c>
      <c r="D104" s="24">
        <v>146.77000000000001</v>
      </c>
      <c r="E104" s="25">
        <f t="shared" si="21"/>
        <v>168.88823900000003</v>
      </c>
      <c r="F104" s="25">
        <f t="shared" si="22"/>
        <v>168.88823900000003</v>
      </c>
      <c r="G104" s="20">
        <v>15.2</v>
      </c>
      <c r="H104" s="20">
        <v>15.2</v>
      </c>
      <c r="I104" s="19">
        <f t="shared" si="23"/>
        <v>2230.904</v>
      </c>
      <c r="J104" s="19">
        <v>100</v>
      </c>
      <c r="K104" s="19">
        <v>146.77000000000001</v>
      </c>
      <c r="L104" s="19">
        <v>51.06</v>
      </c>
      <c r="M104" s="19">
        <f t="shared" si="20"/>
        <v>2528.7339999999999</v>
      </c>
      <c r="N104" s="26" t="s">
        <v>206</v>
      </c>
      <c r="O104" s="26" t="s">
        <v>97</v>
      </c>
    </row>
    <row r="105" spans="1:15" ht="17.45" customHeight="1" x14ac:dyDescent="0.25">
      <c r="A105" s="22">
        <f t="shared" si="24"/>
        <v>80</v>
      </c>
      <c r="B105" s="16" t="s">
        <v>328</v>
      </c>
      <c r="C105" s="23" t="s">
        <v>110</v>
      </c>
      <c r="D105" s="24">
        <v>260.58999999999997</v>
      </c>
      <c r="E105" s="25">
        <f t="shared" si="21"/>
        <v>299.86091299999998</v>
      </c>
      <c r="F105" s="25">
        <f t="shared" si="22"/>
        <v>299.86091299999998</v>
      </c>
      <c r="G105" s="20">
        <v>15.2</v>
      </c>
      <c r="H105" s="20">
        <v>15.2</v>
      </c>
      <c r="I105" s="19">
        <f t="shared" si="23"/>
        <v>3960.9679999999994</v>
      </c>
      <c r="J105" s="19">
        <v>100</v>
      </c>
      <c r="K105" s="19"/>
      <c r="L105" s="19"/>
      <c r="M105" s="19">
        <f t="shared" si="20"/>
        <v>4060.9679999999994</v>
      </c>
      <c r="N105" s="26" t="s">
        <v>206</v>
      </c>
      <c r="O105" s="26" t="s">
        <v>97</v>
      </c>
    </row>
    <row r="106" spans="1:15" ht="17.45" customHeight="1" x14ac:dyDescent="0.25">
      <c r="A106" s="22">
        <f t="shared" si="24"/>
        <v>81</v>
      </c>
      <c r="B106" s="16" t="s">
        <v>329</v>
      </c>
      <c r="C106" s="23" t="s">
        <v>111</v>
      </c>
      <c r="D106" s="24">
        <v>260.58999999999997</v>
      </c>
      <c r="E106" s="25">
        <f t="shared" si="21"/>
        <v>299.86091299999998</v>
      </c>
      <c r="F106" s="25">
        <f t="shared" si="22"/>
        <v>299.86091299999998</v>
      </c>
      <c r="G106" s="20">
        <v>15.2</v>
      </c>
      <c r="H106" s="20">
        <v>15.2</v>
      </c>
      <c r="I106" s="19">
        <f t="shared" si="23"/>
        <v>3960.9679999999994</v>
      </c>
      <c r="J106" s="19">
        <v>100</v>
      </c>
      <c r="K106" s="19"/>
      <c r="L106" s="19"/>
      <c r="M106" s="19">
        <f t="shared" si="20"/>
        <v>4060.9679999999994</v>
      </c>
      <c r="N106" s="26" t="s">
        <v>206</v>
      </c>
      <c r="O106" s="26" t="s">
        <v>97</v>
      </c>
    </row>
    <row r="107" spans="1:15" ht="17.45" customHeight="1" x14ac:dyDescent="0.25">
      <c r="A107" s="22">
        <f t="shared" si="24"/>
        <v>82</v>
      </c>
      <c r="B107" s="16" t="s">
        <v>330</v>
      </c>
      <c r="C107" s="23" t="s">
        <v>112</v>
      </c>
      <c r="D107" s="24">
        <v>260.58999999999997</v>
      </c>
      <c r="E107" s="25">
        <f t="shared" si="21"/>
        <v>299.86091299999998</v>
      </c>
      <c r="F107" s="25">
        <f t="shared" si="22"/>
        <v>299.86091299999998</v>
      </c>
      <c r="G107" s="20">
        <v>15.2</v>
      </c>
      <c r="H107" s="20">
        <v>15.2</v>
      </c>
      <c r="I107" s="19">
        <f t="shared" si="23"/>
        <v>3960.9679999999994</v>
      </c>
      <c r="J107" s="19">
        <v>100</v>
      </c>
      <c r="K107" s="19"/>
      <c r="L107" s="19"/>
      <c r="M107" s="19">
        <f t="shared" si="20"/>
        <v>4060.9679999999994</v>
      </c>
      <c r="N107" s="26" t="s">
        <v>206</v>
      </c>
      <c r="O107" s="26" t="s">
        <v>97</v>
      </c>
    </row>
    <row r="108" spans="1:15" ht="17.45" customHeight="1" x14ac:dyDescent="0.25">
      <c r="A108" s="22">
        <f t="shared" si="24"/>
        <v>83</v>
      </c>
      <c r="B108" s="16" t="s">
        <v>331</v>
      </c>
      <c r="C108" s="23" t="s">
        <v>113</v>
      </c>
      <c r="D108" s="24">
        <v>260.58999999999997</v>
      </c>
      <c r="E108" s="25">
        <f t="shared" si="21"/>
        <v>299.86091299999998</v>
      </c>
      <c r="F108" s="25">
        <f t="shared" si="22"/>
        <v>299.86091299999998</v>
      </c>
      <c r="G108" s="20">
        <v>15.2</v>
      </c>
      <c r="H108" s="20">
        <v>15.2</v>
      </c>
      <c r="I108" s="19">
        <f t="shared" si="23"/>
        <v>3960.9679999999994</v>
      </c>
      <c r="J108" s="19">
        <v>100</v>
      </c>
      <c r="K108" s="19"/>
      <c r="L108" s="19"/>
      <c r="M108" s="19">
        <f t="shared" si="20"/>
        <v>4060.9679999999994</v>
      </c>
      <c r="N108" s="26" t="s">
        <v>205</v>
      </c>
      <c r="O108" s="26" t="s">
        <v>97</v>
      </c>
    </row>
    <row r="109" spans="1:15" ht="17.45" customHeight="1" x14ac:dyDescent="0.25">
      <c r="A109" s="22">
        <f t="shared" si="24"/>
        <v>84</v>
      </c>
      <c r="B109" s="16" t="s">
        <v>332</v>
      </c>
      <c r="C109" s="23" t="s">
        <v>114</v>
      </c>
      <c r="D109" s="24">
        <v>260.58999999999997</v>
      </c>
      <c r="E109" s="25">
        <f t="shared" si="21"/>
        <v>299.86091299999998</v>
      </c>
      <c r="F109" s="25">
        <f t="shared" si="22"/>
        <v>299.86091299999998</v>
      </c>
      <c r="G109" s="20">
        <v>15.2</v>
      </c>
      <c r="H109" s="20">
        <v>15.2</v>
      </c>
      <c r="I109" s="19">
        <f t="shared" si="23"/>
        <v>3960.9679999999994</v>
      </c>
      <c r="J109" s="19">
        <v>100</v>
      </c>
      <c r="K109" s="19"/>
      <c r="L109" s="19"/>
      <c r="M109" s="19">
        <f t="shared" si="20"/>
        <v>4060.9679999999994</v>
      </c>
      <c r="N109" s="26" t="s">
        <v>206</v>
      </c>
      <c r="O109" s="26" t="s">
        <v>97</v>
      </c>
    </row>
    <row r="110" spans="1:15" ht="17.45" customHeight="1" x14ac:dyDescent="0.25">
      <c r="A110" s="22">
        <f t="shared" si="24"/>
        <v>85</v>
      </c>
      <c r="B110" s="16" t="s">
        <v>333</v>
      </c>
      <c r="C110" s="23" t="s">
        <v>115</v>
      </c>
      <c r="D110" s="24">
        <v>260.58999999999997</v>
      </c>
      <c r="E110" s="25">
        <f t="shared" si="21"/>
        <v>299.86091299999998</v>
      </c>
      <c r="F110" s="25">
        <f t="shared" si="22"/>
        <v>299.86091299999998</v>
      </c>
      <c r="G110" s="20">
        <v>15.2</v>
      </c>
      <c r="H110" s="20">
        <v>15.2</v>
      </c>
      <c r="I110" s="19">
        <f t="shared" si="23"/>
        <v>3960.9679999999994</v>
      </c>
      <c r="J110" s="19">
        <v>100</v>
      </c>
      <c r="K110" s="19"/>
      <c r="L110" s="19"/>
      <c r="M110" s="19">
        <f t="shared" si="20"/>
        <v>4060.9679999999994</v>
      </c>
      <c r="N110" s="26" t="s">
        <v>206</v>
      </c>
      <c r="O110" s="26" t="s">
        <v>97</v>
      </c>
    </row>
    <row r="111" spans="1:15" ht="17.45" customHeight="1" x14ac:dyDescent="0.25">
      <c r="A111" s="22">
        <f>A110+1</f>
        <v>86</v>
      </c>
      <c r="B111" s="16" t="s">
        <v>336</v>
      </c>
      <c r="C111" s="29" t="s">
        <v>116</v>
      </c>
      <c r="D111" s="24">
        <v>362.77</v>
      </c>
      <c r="E111" s="25">
        <f>D111*1.1507</f>
        <v>417.43943899999999</v>
      </c>
      <c r="F111" s="25">
        <f>E111</f>
        <v>417.43943899999999</v>
      </c>
      <c r="G111" s="20">
        <v>15.2</v>
      </c>
      <c r="H111" s="20">
        <v>15.2</v>
      </c>
      <c r="I111" s="19">
        <f>D111*H111</f>
        <v>5514.1039999999994</v>
      </c>
      <c r="J111" s="19">
        <v>100</v>
      </c>
      <c r="K111" s="19"/>
      <c r="L111" s="19"/>
      <c r="M111" s="19">
        <f t="shared" si="20"/>
        <v>5614.1039999999994</v>
      </c>
      <c r="N111" s="26" t="s">
        <v>205</v>
      </c>
      <c r="O111" s="26" t="s">
        <v>97</v>
      </c>
    </row>
    <row r="112" spans="1:15" ht="17.45" customHeight="1" x14ac:dyDescent="0.25">
      <c r="A112" s="22">
        <f>A111+1</f>
        <v>87</v>
      </c>
      <c r="B112" s="16" t="s">
        <v>337</v>
      </c>
      <c r="C112" s="23" t="s">
        <v>117</v>
      </c>
      <c r="D112" s="24">
        <v>262.22000000000003</v>
      </c>
      <c r="E112" s="25">
        <f>D112*1.1507</f>
        <v>301.73655400000007</v>
      </c>
      <c r="F112" s="25">
        <f>E112</f>
        <v>301.73655400000007</v>
      </c>
      <c r="G112" s="20">
        <v>15.2</v>
      </c>
      <c r="H112" s="20">
        <v>15.2</v>
      </c>
      <c r="I112" s="19">
        <f>D112*H112</f>
        <v>3985.7440000000001</v>
      </c>
      <c r="J112" s="19">
        <v>100</v>
      </c>
      <c r="K112" s="19"/>
      <c r="L112" s="19"/>
      <c r="M112" s="19">
        <f t="shared" si="20"/>
        <v>4085.7440000000001</v>
      </c>
      <c r="N112" s="26" t="s">
        <v>214</v>
      </c>
      <c r="O112" s="26" t="s">
        <v>97</v>
      </c>
    </row>
    <row r="113" spans="1:15" ht="17.45" customHeight="1" x14ac:dyDescent="0.25">
      <c r="A113" s="22">
        <f>A112+1</f>
        <v>88</v>
      </c>
      <c r="B113" s="16" t="s">
        <v>338</v>
      </c>
      <c r="C113" s="23" t="s">
        <v>118</v>
      </c>
      <c r="D113" s="24">
        <v>262.22000000000003</v>
      </c>
      <c r="E113" s="25">
        <f>D113*1.1507</f>
        <v>301.73655400000007</v>
      </c>
      <c r="F113" s="25">
        <f>E113</f>
        <v>301.73655400000007</v>
      </c>
      <c r="G113" s="20">
        <v>15.2</v>
      </c>
      <c r="H113" s="20">
        <v>15.2</v>
      </c>
      <c r="I113" s="19">
        <f>D113*H113</f>
        <v>3985.7440000000001</v>
      </c>
      <c r="J113" s="19">
        <v>100</v>
      </c>
      <c r="K113" s="19"/>
      <c r="L113" s="19"/>
      <c r="M113" s="19">
        <f t="shared" si="20"/>
        <v>4085.7440000000001</v>
      </c>
      <c r="N113" s="26" t="s">
        <v>214</v>
      </c>
      <c r="O113" s="26" t="s">
        <v>97</v>
      </c>
    </row>
    <row r="114" spans="1:15" ht="17.45" customHeight="1" x14ac:dyDescent="0.25">
      <c r="A114" s="22"/>
      <c r="B114" s="56"/>
      <c r="C114" s="17" t="s">
        <v>120</v>
      </c>
      <c r="D114" s="24"/>
      <c r="E114" s="25"/>
      <c r="F114" s="25"/>
      <c r="G114" s="20"/>
      <c r="H114" s="20"/>
      <c r="I114" s="19"/>
      <c r="J114" s="19"/>
      <c r="K114" s="19"/>
      <c r="L114" s="19"/>
      <c r="M114" s="19"/>
      <c r="N114" s="26"/>
      <c r="O114" s="26"/>
    </row>
    <row r="115" spans="1:15" ht="17.45" customHeight="1" x14ac:dyDescent="0.3">
      <c r="A115" s="3">
        <f>A113+1</f>
        <v>89</v>
      </c>
      <c r="B115" s="27" t="s">
        <v>340</v>
      </c>
      <c r="C115" s="28" t="s">
        <v>121</v>
      </c>
      <c r="D115" s="24">
        <v>422.3</v>
      </c>
      <c r="E115" s="25">
        <f t="shared" ref="E115:E138" si="25">D115*1.1507</f>
        <v>485.94061000000005</v>
      </c>
      <c r="F115" s="25">
        <f t="shared" ref="F115:F138" si="26">E115</f>
        <v>485.94061000000005</v>
      </c>
      <c r="G115" s="20">
        <v>15.2</v>
      </c>
      <c r="H115" s="20">
        <v>15.2</v>
      </c>
      <c r="I115" s="19">
        <f t="shared" ref="I115:I138" si="27">D115*H115</f>
        <v>6418.96</v>
      </c>
      <c r="J115" s="19">
        <v>100</v>
      </c>
      <c r="K115" s="19"/>
      <c r="L115" s="19"/>
      <c r="M115" s="19">
        <f t="shared" si="20"/>
        <v>6518.96</v>
      </c>
      <c r="N115" s="26" t="s">
        <v>194</v>
      </c>
      <c r="O115" s="26" t="s">
        <v>215</v>
      </c>
    </row>
    <row r="116" spans="1:15" ht="17.45" customHeight="1" x14ac:dyDescent="0.25">
      <c r="A116" s="22">
        <f t="shared" ref="A116:A137" si="28">A115+1</f>
        <v>90</v>
      </c>
      <c r="B116" s="16" t="s">
        <v>341</v>
      </c>
      <c r="C116" s="23" t="s">
        <v>122</v>
      </c>
      <c r="D116" s="24">
        <v>428.55</v>
      </c>
      <c r="E116" s="25">
        <f t="shared" si="25"/>
        <v>493.13248500000003</v>
      </c>
      <c r="F116" s="25">
        <f t="shared" si="26"/>
        <v>493.13248500000003</v>
      </c>
      <c r="G116" s="20">
        <v>15.2</v>
      </c>
      <c r="H116" s="20">
        <v>15.2</v>
      </c>
      <c r="I116" s="19">
        <f t="shared" si="27"/>
        <v>6513.96</v>
      </c>
      <c r="J116" s="19">
        <v>100</v>
      </c>
      <c r="K116" s="19"/>
      <c r="L116" s="19"/>
      <c r="M116" s="19">
        <f t="shared" si="20"/>
        <v>6613.96</v>
      </c>
      <c r="N116" s="26" t="s">
        <v>201</v>
      </c>
      <c r="O116" s="26" t="s">
        <v>215</v>
      </c>
    </row>
    <row r="117" spans="1:15" ht="17.45" customHeight="1" x14ac:dyDescent="0.25">
      <c r="A117" s="22">
        <f t="shared" si="28"/>
        <v>91</v>
      </c>
      <c r="B117" s="16" t="s">
        <v>342</v>
      </c>
      <c r="C117" s="23" t="s">
        <v>123</v>
      </c>
      <c r="D117" s="24">
        <v>309</v>
      </c>
      <c r="E117" s="25">
        <f t="shared" si="25"/>
        <v>355.56630000000001</v>
      </c>
      <c r="F117" s="25">
        <f t="shared" si="26"/>
        <v>355.56630000000001</v>
      </c>
      <c r="G117" s="20">
        <v>15.2</v>
      </c>
      <c r="H117" s="20">
        <v>15.2</v>
      </c>
      <c r="I117" s="19">
        <f t="shared" si="27"/>
        <v>4696.8</v>
      </c>
      <c r="J117" s="19">
        <v>100</v>
      </c>
      <c r="K117" s="19"/>
      <c r="L117" s="19"/>
      <c r="M117" s="19">
        <f t="shared" si="20"/>
        <v>4796.8</v>
      </c>
      <c r="N117" s="26" t="s">
        <v>413</v>
      </c>
      <c r="O117" s="26" t="s">
        <v>215</v>
      </c>
    </row>
    <row r="118" spans="1:15" ht="17.45" customHeight="1" x14ac:dyDescent="0.25">
      <c r="A118" s="22">
        <f t="shared" si="28"/>
        <v>92</v>
      </c>
      <c r="B118" s="16" t="s">
        <v>343</v>
      </c>
      <c r="C118" s="23" t="s">
        <v>124</v>
      </c>
      <c r="D118" s="24">
        <v>340.19</v>
      </c>
      <c r="E118" s="25">
        <f t="shared" si="25"/>
        <v>391.45663300000001</v>
      </c>
      <c r="F118" s="25">
        <f t="shared" si="26"/>
        <v>391.45663300000001</v>
      </c>
      <c r="G118" s="20">
        <v>15.2</v>
      </c>
      <c r="H118" s="20">
        <v>15.2</v>
      </c>
      <c r="I118" s="19">
        <f t="shared" si="27"/>
        <v>5170.8879999999999</v>
      </c>
      <c r="J118" s="19">
        <v>100</v>
      </c>
      <c r="K118" s="19"/>
      <c r="L118" s="19"/>
      <c r="M118" s="19">
        <f t="shared" si="20"/>
        <v>5270.8879999999999</v>
      </c>
      <c r="N118" s="26" t="s">
        <v>211</v>
      </c>
      <c r="O118" s="26" t="s">
        <v>215</v>
      </c>
    </row>
    <row r="119" spans="1:15" ht="17.45" customHeight="1" x14ac:dyDescent="0.25">
      <c r="A119" s="22">
        <f t="shared" si="28"/>
        <v>93</v>
      </c>
      <c r="B119" s="16" t="s">
        <v>344</v>
      </c>
      <c r="C119" s="23" t="s">
        <v>125</v>
      </c>
      <c r="D119" s="24">
        <v>309</v>
      </c>
      <c r="E119" s="25">
        <f t="shared" si="25"/>
        <v>355.56630000000001</v>
      </c>
      <c r="F119" s="25">
        <f t="shared" si="26"/>
        <v>355.56630000000001</v>
      </c>
      <c r="G119" s="20">
        <v>15.2</v>
      </c>
      <c r="H119" s="20">
        <v>15.2</v>
      </c>
      <c r="I119" s="19">
        <f t="shared" si="27"/>
        <v>4696.8</v>
      </c>
      <c r="J119" s="19">
        <v>100</v>
      </c>
      <c r="K119" s="19"/>
      <c r="L119" s="19"/>
      <c r="M119" s="19">
        <f t="shared" si="20"/>
        <v>4796.8</v>
      </c>
      <c r="N119" s="26" t="s">
        <v>216</v>
      </c>
      <c r="O119" s="26" t="s">
        <v>215</v>
      </c>
    </row>
    <row r="120" spans="1:15" ht="17.45" customHeight="1" x14ac:dyDescent="0.25">
      <c r="A120" s="22">
        <f t="shared" si="28"/>
        <v>94</v>
      </c>
      <c r="B120" s="16" t="s">
        <v>345</v>
      </c>
      <c r="C120" s="23" t="s">
        <v>126</v>
      </c>
      <c r="D120" s="24">
        <v>309</v>
      </c>
      <c r="E120" s="25">
        <f t="shared" si="25"/>
        <v>355.56630000000001</v>
      </c>
      <c r="F120" s="25">
        <f t="shared" si="26"/>
        <v>355.56630000000001</v>
      </c>
      <c r="G120" s="20">
        <v>15.2</v>
      </c>
      <c r="H120" s="20">
        <v>15.2</v>
      </c>
      <c r="I120" s="19">
        <f t="shared" si="27"/>
        <v>4696.8</v>
      </c>
      <c r="J120" s="19">
        <v>100</v>
      </c>
      <c r="K120" s="19"/>
      <c r="L120" s="19"/>
      <c r="M120" s="19">
        <f t="shared" si="20"/>
        <v>4796.8</v>
      </c>
      <c r="N120" s="26" t="s">
        <v>216</v>
      </c>
      <c r="O120" s="26" t="s">
        <v>215</v>
      </c>
    </row>
    <row r="121" spans="1:15" ht="17.45" customHeight="1" x14ac:dyDescent="0.25">
      <c r="A121" s="22">
        <f t="shared" si="28"/>
        <v>95</v>
      </c>
      <c r="B121" s="16" t="s">
        <v>346</v>
      </c>
      <c r="C121" s="23" t="s">
        <v>127</v>
      </c>
      <c r="D121" s="24">
        <v>309</v>
      </c>
      <c r="E121" s="25">
        <f t="shared" si="25"/>
        <v>355.56630000000001</v>
      </c>
      <c r="F121" s="25">
        <f t="shared" si="26"/>
        <v>355.56630000000001</v>
      </c>
      <c r="G121" s="20">
        <v>15.2</v>
      </c>
      <c r="H121" s="20">
        <v>15.2</v>
      </c>
      <c r="I121" s="19">
        <f t="shared" si="27"/>
        <v>4696.8</v>
      </c>
      <c r="J121" s="19">
        <v>100</v>
      </c>
      <c r="K121" s="19"/>
      <c r="L121" s="19"/>
      <c r="M121" s="19">
        <f t="shared" si="20"/>
        <v>4796.8</v>
      </c>
      <c r="N121" s="26" t="s">
        <v>216</v>
      </c>
      <c r="O121" s="26" t="s">
        <v>215</v>
      </c>
    </row>
    <row r="122" spans="1:15" ht="17.45" customHeight="1" x14ac:dyDescent="0.25">
      <c r="A122" s="22">
        <f t="shared" si="28"/>
        <v>96</v>
      </c>
      <c r="B122" s="16" t="s">
        <v>347</v>
      </c>
      <c r="C122" s="23" t="s">
        <v>128</v>
      </c>
      <c r="D122" s="24">
        <v>309</v>
      </c>
      <c r="E122" s="25">
        <f t="shared" si="25"/>
        <v>355.56630000000001</v>
      </c>
      <c r="F122" s="25">
        <f t="shared" si="26"/>
        <v>355.56630000000001</v>
      </c>
      <c r="G122" s="20">
        <v>15.2</v>
      </c>
      <c r="H122" s="20">
        <v>15.2</v>
      </c>
      <c r="I122" s="19">
        <f t="shared" si="27"/>
        <v>4696.8</v>
      </c>
      <c r="J122" s="19">
        <v>100</v>
      </c>
      <c r="K122" s="19"/>
      <c r="L122" s="19"/>
      <c r="M122" s="19">
        <f t="shared" si="20"/>
        <v>4796.8</v>
      </c>
      <c r="N122" s="26" t="s">
        <v>216</v>
      </c>
      <c r="O122" s="26" t="s">
        <v>215</v>
      </c>
    </row>
    <row r="123" spans="1:15" ht="17.45" customHeight="1" x14ac:dyDescent="0.25">
      <c r="A123" s="22">
        <f t="shared" si="28"/>
        <v>97</v>
      </c>
      <c r="B123" s="16" t="s">
        <v>348</v>
      </c>
      <c r="C123" s="23" t="s">
        <v>129</v>
      </c>
      <c r="D123" s="24">
        <v>309</v>
      </c>
      <c r="E123" s="25">
        <f t="shared" si="25"/>
        <v>355.56630000000001</v>
      </c>
      <c r="F123" s="25">
        <f t="shared" si="26"/>
        <v>355.56630000000001</v>
      </c>
      <c r="G123" s="22">
        <v>15.2</v>
      </c>
      <c r="H123" s="20">
        <v>0</v>
      </c>
      <c r="I123" s="19">
        <f t="shared" si="27"/>
        <v>0</v>
      </c>
      <c r="J123" s="19">
        <v>0</v>
      </c>
      <c r="K123" s="19"/>
      <c r="L123" s="19"/>
      <c r="M123" s="19">
        <f t="shared" si="20"/>
        <v>0</v>
      </c>
      <c r="N123" s="26" t="s">
        <v>216</v>
      </c>
      <c r="O123" s="26" t="s">
        <v>215</v>
      </c>
    </row>
    <row r="124" spans="1:15" ht="17.45" customHeight="1" x14ac:dyDescent="0.25">
      <c r="A124" s="22">
        <f t="shared" si="28"/>
        <v>98</v>
      </c>
      <c r="B124" s="16" t="s">
        <v>349</v>
      </c>
      <c r="C124" s="23" t="s">
        <v>130</v>
      </c>
      <c r="D124" s="24">
        <v>309</v>
      </c>
      <c r="E124" s="25">
        <f t="shared" si="25"/>
        <v>355.56630000000001</v>
      </c>
      <c r="F124" s="25">
        <f t="shared" si="26"/>
        <v>355.56630000000001</v>
      </c>
      <c r="G124" s="20">
        <v>15.2</v>
      </c>
      <c r="H124" s="20">
        <v>15.2</v>
      </c>
      <c r="I124" s="19">
        <f t="shared" si="27"/>
        <v>4696.8</v>
      </c>
      <c r="J124" s="19">
        <v>100</v>
      </c>
      <c r="K124" s="19"/>
      <c r="L124" s="19"/>
      <c r="M124" s="19">
        <f t="shared" si="20"/>
        <v>4796.8</v>
      </c>
      <c r="N124" s="26" t="s">
        <v>216</v>
      </c>
      <c r="O124" s="26" t="s">
        <v>215</v>
      </c>
    </row>
    <row r="125" spans="1:15" ht="17.45" customHeight="1" x14ac:dyDescent="0.25">
      <c r="A125" s="22">
        <f t="shared" si="28"/>
        <v>99</v>
      </c>
      <c r="B125" s="16" t="s">
        <v>350</v>
      </c>
      <c r="C125" s="23" t="s">
        <v>131</v>
      </c>
      <c r="D125" s="24">
        <v>288.39999999999998</v>
      </c>
      <c r="E125" s="25">
        <f t="shared" si="25"/>
        <v>331.86187999999999</v>
      </c>
      <c r="F125" s="25">
        <f t="shared" si="26"/>
        <v>331.86187999999999</v>
      </c>
      <c r="G125" s="20">
        <v>15.2</v>
      </c>
      <c r="H125" s="20">
        <v>15.2</v>
      </c>
      <c r="I125" s="19">
        <f t="shared" si="27"/>
        <v>4383.6799999999994</v>
      </c>
      <c r="J125" s="19">
        <v>100</v>
      </c>
      <c r="K125" s="19"/>
      <c r="L125" s="19"/>
      <c r="M125" s="19">
        <f t="shared" si="20"/>
        <v>4483.6799999999994</v>
      </c>
      <c r="N125" s="26" t="s">
        <v>217</v>
      </c>
      <c r="O125" s="26" t="s">
        <v>215</v>
      </c>
    </row>
    <row r="126" spans="1:15" ht="17.45" customHeight="1" x14ac:dyDescent="0.25">
      <c r="A126" s="22">
        <f t="shared" si="28"/>
        <v>100</v>
      </c>
      <c r="B126" s="16" t="s">
        <v>351</v>
      </c>
      <c r="C126" s="23" t="s">
        <v>132</v>
      </c>
      <c r="D126" s="24">
        <v>288.39999999999998</v>
      </c>
      <c r="E126" s="25">
        <f t="shared" si="25"/>
        <v>331.86187999999999</v>
      </c>
      <c r="F126" s="25">
        <f t="shared" si="26"/>
        <v>331.86187999999999</v>
      </c>
      <c r="G126" s="20">
        <v>15.2</v>
      </c>
      <c r="H126" s="20">
        <v>15.2</v>
      </c>
      <c r="I126" s="19">
        <f t="shared" si="27"/>
        <v>4383.6799999999994</v>
      </c>
      <c r="J126" s="19">
        <v>100</v>
      </c>
      <c r="K126" s="19"/>
      <c r="L126" s="19"/>
      <c r="M126" s="19">
        <f t="shared" si="20"/>
        <v>4483.6799999999994</v>
      </c>
      <c r="N126" s="26" t="s">
        <v>217</v>
      </c>
      <c r="O126" s="26" t="s">
        <v>215</v>
      </c>
    </row>
    <row r="127" spans="1:15" ht="17.45" customHeight="1" x14ac:dyDescent="0.25">
      <c r="A127" s="22">
        <f t="shared" si="28"/>
        <v>101</v>
      </c>
      <c r="B127" s="16" t="s">
        <v>352</v>
      </c>
      <c r="C127" s="23" t="s">
        <v>133</v>
      </c>
      <c r="D127" s="24">
        <v>309</v>
      </c>
      <c r="E127" s="25">
        <f t="shared" si="25"/>
        <v>355.56630000000001</v>
      </c>
      <c r="F127" s="25">
        <f t="shared" si="26"/>
        <v>355.56630000000001</v>
      </c>
      <c r="G127" s="20">
        <v>15.2</v>
      </c>
      <c r="H127" s="20">
        <v>15.2</v>
      </c>
      <c r="I127" s="19">
        <f t="shared" si="27"/>
        <v>4696.8</v>
      </c>
      <c r="J127" s="19">
        <v>100</v>
      </c>
      <c r="K127" s="19"/>
      <c r="L127" s="19"/>
      <c r="M127" s="19">
        <f t="shared" si="20"/>
        <v>4796.8</v>
      </c>
      <c r="N127" s="26" t="s">
        <v>217</v>
      </c>
      <c r="O127" s="26" t="s">
        <v>215</v>
      </c>
    </row>
    <row r="128" spans="1:15" ht="17.45" customHeight="1" x14ac:dyDescent="0.25">
      <c r="A128" s="22">
        <f t="shared" si="28"/>
        <v>102</v>
      </c>
      <c r="B128" s="16" t="s">
        <v>353</v>
      </c>
      <c r="C128" s="23" t="s">
        <v>134</v>
      </c>
      <c r="D128" s="24">
        <v>288.39999999999998</v>
      </c>
      <c r="E128" s="25">
        <f t="shared" si="25"/>
        <v>331.86187999999999</v>
      </c>
      <c r="F128" s="25">
        <f t="shared" si="26"/>
        <v>331.86187999999999</v>
      </c>
      <c r="G128" s="20">
        <v>15.2</v>
      </c>
      <c r="H128" s="20">
        <v>15.2</v>
      </c>
      <c r="I128" s="19">
        <f t="shared" si="27"/>
        <v>4383.6799999999994</v>
      </c>
      <c r="J128" s="19">
        <v>100</v>
      </c>
      <c r="K128" s="19"/>
      <c r="L128" s="19"/>
      <c r="M128" s="19">
        <f t="shared" si="20"/>
        <v>4483.6799999999994</v>
      </c>
      <c r="N128" s="26" t="s">
        <v>217</v>
      </c>
      <c r="O128" s="26" t="s">
        <v>215</v>
      </c>
    </row>
    <row r="129" spans="1:15" ht="17.45" customHeight="1" x14ac:dyDescent="0.25">
      <c r="A129" s="22">
        <f t="shared" si="28"/>
        <v>103</v>
      </c>
      <c r="B129" s="16" t="s">
        <v>354</v>
      </c>
      <c r="C129" s="23" t="s">
        <v>135</v>
      </c>
      <c r="D129" s="24">
        <v>288.39999999999998</v>
      </c>
      <c r="E129" s="25">
        <f t="shared" si="25"/>
        <v>331.86187999999999</v>
      </c>
      <c r="F129" s="25">
        <f t="shared" si="26"/>
        <v>331.86187999999999</v>
      </c>
      <c r="G129" s="20">
        <v>15.2</v>
      </c>
      <c r="H129" s="20">
        <v>15.2</v>
      </c>
      <c r="I129" s="19">
        <f t="shared" si="27"/>
        <v>4383.6799999999994</v>
      </c>
      <c r="J129" s="19">
        <v>100</v>
      </c>
      <c r="K129" s="19"/>
      <c r="L129" s="19"/>
      <c r="M129" s="19">
        <f t="shared" si="20"/>
        <v>4483.6799999999994</v>
      </c>
      <c r="N129" s="26" t="s">
        <v>217</v>
      </c>
      <c r="O129" s="26" t="s">
        <v>215</v>
      </c>
    </row>
    <row r="130" spans="1:15" ht="17.45" customHeight="1" x14ac:dyDescent="0.25">
      <c r="A130" s="22">
        <f t="shared" si="28"/>
        <v>104</v>
      </c>
      <c r="B130" s="16" t="s">
        <v>355</v>
      </c>
      <c r="C130" s="23" t="s">
        <v>136</v>
      </c>
      <c r="D130" s="24">
        <v>288.39999999999998</v>
      </c>
      <c r="E130" s="25">
        <f t="shared" si="25"/>
        <v>331.86187999999999</v>
      </c>
      <c r="F130" s="25">
        <f t="shared" si="26"/>
        <v>331.86187999999999</v>
      </c>
      <c r="G130" s="22">
        <v>15.2</v>
      </c>
      <c r="H130" s="20">
        <v>15.2</v>
      </c>
      <c r="I130" s="19">
        <f t="shared" si="27"/>
        <v>4383.6799999999994</v>
      </c>
      <c r="J130" s="19">
        <v>100</v>
      </c>
      <c r="K130" s="19"/>
      <c r="L130" s="19"/>
      <c r="M130" s="19">
        <f t="shared" si="20"/>
        <v>4483.6799999999994</v>
      </c>
      <c r="N130" s="26" t="s">
        <v>217</v>
      </c>
      <c r="O130" s="26" t="s">
        <v>215</v>
      </c>
    </row>
    <row r="131" spans="1:15" ht="17.45" customHeight="1" x14ac:dyDescent="0.25">
      <c r="A131" s="22">
        <f t="shared" si="28"/>
        <v>105</v>
      </c>
      <c r="B131" s="16" t="s">
        <v>356</v>
      </c>
      <c r="C131" s="23" t="s">
        <v>137</v>
      </c>
      <c r="D131" s="24">
        <v>263.44</v>
      </c>
      <c r="E131" s="25">
        <f t="shared" si="25"/>
        <v>303.14040800000004</v>
      </c>
      <c r="F131" s="25">
        <f t="shared" si="26"/>
        <v>303.14040800000004</v>
      </c>
      <c r="G131" s="20">
        <v>15.2</v>
      </c>
      <c r="H131" s="20">
        <v>15.2</v>
      </c>
      <c r="I131" s="19">
        <f t="shared" si="27"/>
        <v>4004.2879999999996</v>
      </c>
      <c r="J131" s="19">
        <v>100</v>
      </c>
      <c r="K131" s="19"/>
      <c r="L131" s="19"/>
      <c r="M131" s="19">
        <f t="shared" si="20"/>
        <v>4104.2879999999996</v>
      </c>
      <c r="N131" s="26" t="s">
        <v>206</v>
      </c>
      <c r="O131" s="26" t="s">
        <v>215</v>
      </c>
    </row>
    <row r="132" spans="1:15" ht="17.45" customHeight="1" x14ac:dyDescent="0.25">
      <c r="A132" s="22">
        <f t="shared" si="28"/>
        <v>106</v>
      </c>
      <c r="B132" s="16" t="s">
        <v>357</v>
      </c>
      <c r="C132" s="23" t="s">
        <v>138</v>
      </c>
      <c r="D132" s="24">
        <v>288.39999999999998</v>
      </c>
      <c r="E132" s="25">
        <f t="shared" si="25"/>
        <v>331.86187999999999</v>
      </c>
      <c r="F132" s="25">
        <f t="shared" si="26"/>
        <v>331.86187999999999</v>
      </c>
      <c r="G132" s="20">
        <v>15.2</v>
      </c>
      <c r="H132" s="20">
        <v>15.2</v>
      </c>
      <c r="I132" s="19">
        <f t="shared" si="27"/>
        <v>4383.6799999999994</v>
      </c>
      <c r="J132" s="19">
        <v>100</v>
      </c>
      <c r="K132" s="19"/>
      <c r="L132" s="19"/>
      <c r="M132" s="19">
        <f t="shared" si="20"/>
        <v>4483.6799999999994</v>
      </c>
      <c r="N132" s="26" t="s">
        <v>218</v>
      </c>
      <c r="O132" s="26" t="s">
        <v>215</v>
      </c>
    </row>
    <row r="133" spans="1:15" ht="17.45" customHeight="1" x14ac:dyDescent="0.25">
      <c r="A133" s="22">
        <f t="shared" si="28"/>
        <v>107</v>
      </c>
      <c r="B133" s="16" t="s">
        <v>358</v>
      </c>
      <c r="C133" s="23" t="s">
        <v>139</v>
      </c>
      <c r="D133" s="24">
        <v>288.39999999999998</v>
      </c>
      <c r="E133" s="25">
        <f t="shared" si="25"/>
        <v>331.86187999999999</v>
      </c>
      <c r="F133" s="25">
        <f t="shared" si="26"/>
        <v>331.86187999999999</v>
      </c>
      <c r="G133" s="20">
        <v>15.2</v>
      </c>
      <c r="H133" s="20">
        <v>15.2</v>
      </c>
      <c r="I133" s="19">
        <f t="shared" si="27"/>
        <v>4383.6799999999994</v>
      </c>
      <c r="J133" s="19">
        <v>100</v>
      </c>
      <c r="K133" s="19"/>
      <c r="L133" s="19"/>
      <c r="M133" s="19">
        <f t="shared" si="20"/>
        <v>4483.6799999999994</v>
      </c>
      <c r="N133" s="26" t="s">
        <v>210</v>
      </c>
      <c r="O133" s="26" t="s">
        <v>215</v>
      </c>
    </row>
    <row r="134" spans="1:15" ht="17.45" customHeight="1" x14ac:dyDescent="0.25">
      <c r="A134" s="22">
        <f t="shared" si="28"/>
        <v>108</v>
      </c>
      <c r="B134" s="22" t="s">
        <v>359</v>
      </c>
      <c r="C134" s="29" t="s">
        <v>140</v>
      </c>
      <c r="D134" s="24">
        <v>288.39999999999998</v>
      </c>
      <c r="E134" s="25">
        <f t="shared" si="25"/>
        <v>331.86187999999999</v>
      </c>
      <c r="F134" s="25">
        <f t="shared" si="26"/>
        <v>331.86187999999999</v>
      </c>
      <c r="G134" s="20">
        <v>15.2</v>
      </c>
      <c r="H134" s="20">
        <v>15.2</v>
      </c>
      <c r="I134" s="19">
        <f t="shared" si="27"/>
        <v>4383.6799999999994</v>
      </c>
      <c r="J134" s="19">
        <v>100</v>
      </c>
      <c r="K134" s="19"/>
      <c r="L134" s="19"/>
      <c r="M134" s="19">
        <f t="shared" si="20"/>
        <v>4483.6799999999994</v>
      </c>
      <c r="N134" s="26" t="s">
        <v>208</v>
      </c>
      <c r="O134" s="26" t="s">
        <v>215</v>
      </c>
    </row>
    <row r="135" spans="1:15" ht="17.45" customHeight="1" x14ac:dyDescent="0.25">
      <c r="A135" s="22">
        <f t="shared" si="28"/>
        <v>109</v>
      </c>
      <c r="B135" s="16" t="s">
        <v>360</v>
      </c>
      <c r="C135" s="23" t="s">
        <v>141</v>
      </c>
      <c r="D135" s="24">
        <v>288.39999999999998</v>
      </c>
      <c r="E135" s="25">
        <f t="shared" si="25"/>
        <v>331.86187999999999</v>
      </c>
      <c r="F135" s="25">
        <f t="shared" si="26"/>
        <v>331.86187999999999</v>
      </c>
      <c r="G135" s="20">
        <v>15.2</v>
      </c>
      <c r="H135" s="20">
        <v>15.2</v>
      </c>
      <c r="I135" s="19">
        <f t="shared" si="27"/>
        <v>4383.6799999999994</v>
      </c>
      <c r="J135" s="19">
        <v>100</v>
      </c>
      <c r="K135" s="19"/>
      <c r="L135" s="19"/>
      <c r="M135" s="19">
        <f t="shared" si="20"/>
        <v>4483.6799999999994</v>
      </c>
      <c r="N135" s="26" t="s">
        <v>210</v>
      </c>
      <c r="O135" s="26" t="s">
        <v>215</v>
      </c>
    </row>
    <row r="136" spans="1:15" ht="17.45" customHeight="1" x14ac:dyDescent="0.25">
      <c r="A136" s="22">
        <f t="shared" si="28"/>
        <v>110</v>
      </c>
      <c r="B136" s="16" t="s">
        <v>361</v>
      </c>
      <c r="C136" s="23" t="s">
        <v>142</v>
      </c>
      <c r="D136" s="24">
        <v>288.39999999999998</v>
      </c>
      <c r="E136" s="25">
        <f t="shared" si="25"/>
        <v>331.86187999999999</v>
      </c>
      <c r="F136" s="25">
        <f t="shared" si="26"/>
        <v>331.86187999999999</v>
      </c>
      <c r="G136" s="20">
        <v>15.2</v>
      </c>
      <c r="H136" s="20">
        <v>15.2</v>
      </c>
      <c r="I136" s="19">
        <f t="shared" si="27"/>
        <v>4383.6799999999994</v>
      </c>
      <c r="J136" s="19">
        <v>100</v>
      </c>
      <c r="K136" s="19"/>
      <c r="L136" s="19"/>
      <c r="M136" s="19">
        <f t="shared" si="20"/>
        <v>4483.6799999999994</v>
      </c>
      <c r="N136" s="26" t="s">
        <v>210</v>
      </c>
      <c r="O136" s="26" t="s">
        <v>215</v>
      </c>
    </row>
    <row r="137" spans="1:15" ht="17.45" customHeight="1" x14ac:dyDescent="0.25">
      <c r="A137" s="22">
        <f t="shared" si="28"/>
        <v>111</v>
      </c>
      <c r="B137" s="22" t="s">
        <v>365</v>
      </c>
      <c r="C137" s="29" t="s">
        <v>147</v>
      </c>
      <c r="D137" s="24">
        <v>269.8</v>
      </c>
      <c r="E137" s="25">
        <f t="shared" si="25"/>
        <v>310.45886000000002</v>
      </c>
      <c r="F137" s="25">
        <f t="shared" si="26"/>
        <v>310.45886000000002</v>
      </c>
      <c r="G137" s="20">
        <v>15.2</v>
      </c>
      <c r="H137" s="20">
        <v>15.2</v>
      </c>
      <c r="I137" s="19">
        <f t="shared" si="27"/>
        <v>4100.96</v>
      </c>
      <c r="J137" s="19">
        <v>100</v>
      </c>
      <c r="K137" s="19"/>
      <c r="L137" s="19"/>
      <c r="M137" s="19">
        <f t="shared" si="20"/>
        <v>4200.96</v>
      </c>
      <c r="N137" s="26" t="s">
        <v>208</v>
      </c>
      <c r="O137" s="26" t="s">
        <v>215</v>
      </c>
    </row>
    <row r="138" spans="1:15" ht="17.45" customHeight="1" x14ac:dyDescent="0.25">
      <c r="A138" s="22">
        <f>A137+1</f>
        <v>112</v>
      </c>
      <c r="B138" s="16" t="s">
        <v>362</v>
      </c>
      <c r="C138" s="23" t="s">
        <v>143</v>
      </c>
      <c r="D138" s="24">
        <v>269.94</v>
      </c>
      <c r="E138" s="25">
        <f t="shared" si="25"/>
        <v>310.619958</v>
      </c>
      <c r="F138" s="25">
        <f t="shared" si="26"/>
        <v>310.619958</v>
      </c>
      <c r="G138" s="20">
        <v>15.2</v>
      </c>
      <c r="H138" s="20">
        <v>15.2</v>
      </c>
      <c r="I138" s="19">
        <f t="shared" si="27"/>
        <v>4103.0879999999997</v>
      </c>
      <c r="J138" s="19">
        <v>100</v>
      </c>
      <c r="K138" s="19"/>
      <c r="L138" s="19"/>
      <c r="M138" s="19">
        <f t="shared" si="20"/>
        <v>4203.0879999999997</v>
      </c>
      <c r="N138" s="26" t="s">
        <v>217</v>
      </c>
      <c r="O138" s="26" t="s">
        <v>215</v>
      </c>
    </row>
    <row r="139" spans="1:15" ht="17.45" customHeight="1" x14ac:dyDescent="0.25">
      <c r="A139" s="22"/>
      <c r="B139" s="16"/>
      <c r="C139" s="38" t="s">
        <v>144</v>
      </c>
      <c r="D139" s="24"/>
      <c r="E139" s="25"/>
      <c r="F139" s="25"/>
      <c r="G139" s="20"/>
      <c r="H139" s="20"/>
      <c r="I139" s="19"/>
      <c r="J139" s="19"/>
      <c r="K139" s="19"/>
      <c r="L139" s="19"/>
      <c r="M139" s="19"/>
      <c r="N139" s="26"/>
      <c r="O139" s="26"/>
    </row>
    <row r="140" spans="1:15" ht="17.45" customHeight="1" x14ac:dyDescent="0.25">
      <c r="A140" s="22">
        <f>A138+1</f>
        <v>113</v>
      </c>
      <c r="B140" s="16" t="s">
        <v>363</v>
      </c>
      <c r="C140" s="23" t="s">
        <v>145</v>
      </c>
      <c r="D140" s="24">
        <v>422.3</v>
      </c>
      <c r="E140" s="25">
        <f t="shared" ref="E140:E164" si="29">D140*1.1507</f>
        <v>485.94061000000005</v>
      </c>
      <c r="F140" s="25">
        <f t="shared" ref="F140:F164" si="30">E140</f>
        <v>485.94061000000005</v>
      </c>
      <c r="G140" s="20">
        <v>15.2</v>
      </c>
      <c r="H140" s="20">
        <v>15.2</v>
      </c>
      <c r="I140" s="19">
        <f t="shared" ref="I140:I148" si="31">D140*H140</f>
        <v>6418.96</v>
      </c>
      <c r="J140" s="19">
        <v>100</v>
      </c>
      <c r="K140" s="19"/>
      <c r="L140" s="19"/>
      <c r="M140" s="19">
        <f t="shared" si="20"/>
        <v>6518.96</v>
      </c>
      <c r="N140" s="26" t="s">
        <v>194</v>
      </c>
      <c r="O140" s="46" t="s">
        <v>220</v>
      </c>
    </row>
    <row r="141" spans="1:15" ht="17.45" customHeight="1" x14ac:dyDescent="0.25">
      <c r="A141" s="22">
        <f t="shared" ref="A141:A148" si="32">A140+1</f>
        <v>114</v>
      </c>
      <c r="B141" s="16" t="s">
        <v>364</v>
      </c>
      <c r="C141" s="23" t="s">
        <v>146</v>
      </c>
      <c r="D141" s="24">
        <v>340.19</v>
      </c>
      <c r="E141" s="25">
        <f t="shared" si="29"/>
        <v>391.45663300000001</v>
      </c>
      <c r="F141" s="25">
        <f t="shared" si="30"/>
        <v>391.45663300000001</v>
      </c>
      <c r="G141" s="20">
        <v>15.2</v>
      </c>
      <c r="H141" s="20">
        <v>15.2</v>
      </c>
      <c r="I141" s="19">
        <f t="shared" si="31"/>
        <v>5170.8879999999999</v>
      </c>
      <c r="J141" s="19">
        <v>100</v>
      </c>
      <c r="K141" s="19"/>
      <c r="L141" s="19"/>
      <c r="M141" s="19">
        <f t="shared" ref="M141:M164" si="33">SUM(I141+J141+K141+L141)</f>
        <v>5270.8879999999999</v>
      </c>
      <c r="N141" s="26" t="s">
        <v>211</v>
      </c>
      <c r="O141" s="46" t="s">
        <v>220</v>
      </c>
    </row>
    <row r="142" spans="1:15" ht="17.45" customHeight="1" x14ac:dyDescent="0.25">
      <c r="A142" s="22">
        <f>A141+1</f>
        <v>115</v>
      </c>
      <c r="B142" s="16" t="s">
        <v>366</v>
      </c>
      <c r="C142" s="23" t="s">
        <v>148</v>
      </c>
      <c r="D142" s="24">
        <v>358.99</v>
      </c>
      <c r="E142" s="25">
        <f t="shared" si="29"/>
        <v>413.08979300000004</v>
      </c>
      <c r="F142" s="25">
        <f t="shared" si="30"/>
        <v>413.08979300000004</v>
      </c>
      <c r="G142" s="20">
        <v>15.2</v>
      </c>
      <c r="H142" s="20">
        <v>15.2</v>
      </c>
      <c r="I142" s="19">
        <f t="shared" si="31"/>
        <v>5456.6480000000001</v>
      </c>
      <c r="J142" s="19">
        <v>100</v>
      </c>
      <c r="K142" s="19"/>
      <c r="L142" s="19"/>
      <c r="M142" s="19">
        <f t="shared" si="33"/>
        <v>5556.6480000000001</v>
      </c>
      <c r="N142" s="26" t="s">
        <v>221</v>
      </c>
      <c r="O142" s="46" t="s">
        <v>220</v>
      </c>
    </row>
    <row r="143" spans="1:15" ht="17.45" customHeight="1" x14ac:dyDescent="0.25">
      <c r="A143" s="22">
        <f t="shared" si="32"/>
        <v>116</v>
      </c>
      <c r="B143" s="16" t="s">
        <v>367</v>
      </c>
      <c r="C143" s="23" t="s">
        <v>149</v>
      </c>
      <c r="D143" s="24">
        <v>358.99</v>
      </c>
      <c r="E143" s="25">
        <f t="shared" si="29"/>
        <v>413.08979300000004</v>
      </c>
      <c r="F143" s="25">
        <f t="shared" si="30"/>
        <v>413.08979300000004</v>
      </c>
      <c r="G143" s="20">
        <v>15.2</v>
      </c>
      <c r="H143" s="20">
        <v>15.2</v>
      </c>
      <c r="I143" s="19">
        <f t="shared" si="31"/>
        <v>5456.6480000000001</v>
      </c>
      <c r="J143" s="19">
        <v>100</v>
      </c>
      <c r="K143" s="19"/>
      <c r="L143" s="19"/>
      <c r="M143" s="19">
        <f t="shared" si="33"/>
        <v>5556.6480000000001</v>
      </c>
      <c r="N143" s="26" t="s">
        <v>221</v>
      </c>
      <c r="O143" s="46" t="s">
        <v>220</v>
      </c>
    </row>
    <row r="144" spans="1:15" ht="17.45" customHeight="1" x14ac:dyDescent="0.25">
      <c r="A144" s="22">
        <f t="shared" si="32"/>
        <v>117</v>
      </c>
      <c r="B144" s="22" t="s">
        <v>368</v>
      </c>
      <c r="C144" s="29" t="s">
        <v>150</v>
      </c>
      <c r="D144" s="24">
        <v>358.99</v>
      </c>
      <c r="E144" s="25">
        <f t="shared" si="29"/>
        <v>413.08979300000004</v>
      </c>
      <c r="F144" s="25">
        <f t="shared" si="30"/>
        <v>413.08979300000004</v>
      </c>
      <c r="G144" s="37">
        <v>15.2</v>
      </c>
      <c r="H144" s="20">
        <v>15.2</v>
      </c>
      <c r="I144" s="19">
        <f t="shared" si="31"/>
        <v>5456.6480000000001</v>
      </c>
      <c r="J144" s="19">
        <v>100</v>
      </c>
      <c r="K144" s="19"/>
      <c r="L144" s="19"/>
      <c r="M144" s="19">
        <f t="shared" si="33"/>
        <v>5556.6480000000001</v>
      </c>
      <c r="N144" s="26" t="s">
        <v>221</v>
      </c>
      <c r="O144" s="46" t="s">
        <v>220</v>
      </c>
    </row>
    <row r="145" spans="1:15" ht="17.45" customHeight="1" x14ac:dyDescent="0.25">
      <c r="A145" s="22">
        <f t="shared" si="32"/>
        <v>118</v>
      </c>
      <c r="B145" s="22" t="s">
        <v>369</v>
      </c>
      <c r="C145" s="29" t="s">
        <v>151</v>
      </c>
      <c r="D145" s="24">
        <v>323.43</v>
      </c>
      <c r="E145" s="25">
        <f t="shared" si="29"/>
        <v>372.17090100000001</v>
      </c>
      <c r="F145" s="25">
        <f t="shared" si="30"/>
        <v>372.17090100000001</v>
      </c>
      <c r="G145" s="37">
        <v>15.2</v>
      </c>
      <c r="H145" s="20">
        <v>15.2</v>
      </c>
      <c r="I145" s="19">
        <f t="shared" si="31"/>
        <v>4916.1359999999995</v>
      </c>
      <c r="J145" s="19">
        <v>100</v>
      </c>
      <c r="K145" s="19"/>
      <c r="L145" s="19"/>
      <c r="M145" s="19">
        <f t="shared" si="33"/>
        <v>5016.1359999999995</v>
      </c>
      <c r="N145" s="26" t="s">
        <v>221</v>
      </c>
      <c r="O145" s="46" t="s">
        <v>220</v>
      </c>
    </row>
    <row r="146" spans="1:15" ht="17.45" customHeight="1" x14ac:dyDescent="0.25">
      <c r="A146" s="22">
        <f>A145+1</f>
        <v>119</v>
      </c>
      <c r="B146" s="22" t="s">
        <v>411</v>
      </c>
      <c r="C146" s="29" t="s">
        <v>412</v>
      </c>
      <c r="D146" s="24">
        <v>323.43</v>
      </c>
      <c r="E146" s="25">
        <f t="shared" si="29"/>
        <v>372.17090100000001</v>
      </c>
      <c r="F146" s="25">
        <f t="shared" si="30"/>
        <v>372.17090100000001</v>
      </c>
      <c r="G146" s="37">
        <v>15.2</v>
      </c>
      <c r="H146" s="20">
        <v>15.2</v>
      </c>
      <c r="I146" s="19">
        <f t="shared" si="31"/>
        <v>4916.1359999999995</v>
      </c>
      <c r="J146" s="19"/>
      <c r="K146" s="19"/>
      <c r="L146" s="19"/>
      <c r="M146" s="19">
        <f t="shared" si="33"/>
        <v>4916.1359999999995</v>
      </c>
      <c r="N146" s="26" t="s">
        <v>221</v>
      </c>
      <c r="O146" s="46" t="s">
        <v>220</v>
      </c>
    </row>
    <row r="147" spans="1:15" ht="17.45" customHeight="1" x14ac:dyDescent="0.25">
      <c r="A147" s="22">
        <f>A146+1</f>
        <v>120</v>
      </c>
      <c r="B147" s="16" t="s">
        <v>370</v>
      </c>
      <c r="C147" s="23" t="s">
        <v>152</v>
      </c>
      <c r="D147" s="24">
        <v>280.63</v>
      </c>
      <c r="E147" s="25">
        <f t="shared" si="29"/>
        <v>322.92094100000003</v>
      </c>
      <c r="F147" s="25">
        <f t="shared" si="30"/>
        <v>322.92094100000003</v>
      </c>
      <c r="G147" s="20">
        <v>15.2</v>
      </c>
      <c r="H147" s="20">
        <v>15.2</v>
      </c>
      <c r="I147" s="19">
        <f t="shared" si="31"/>
        <v>4265.576</v>
      </c>
      <c r="J147" s="19">
        <v>100</v>
      </c>
      <c r="K147" s="19"/>
      <c r="L147" s="19"/>
      <c r="M147" s="19">
        <f t="shared" si="33"/>
        <v>4365.576</v>
      </c>
      <c r="N147" s="26" t="s">
        <v>210</v>
      </c>
      <c r="O147" s="46" t="s">
        <v>220</v>
      </c>
    </row>
    <row r="148" spans="1:15" ht="17.45" customHeight="1" x14ac:dyDescent="0.25">
      <c r="A148" s="22">
        <f t="shared" si="32"/>
        <v>121</v>
      </c>
      <c r="B148" s="16" t="s">
        <v>371</v>
      </c>
      <c r="C148" s="29" t="s">
        <v>153</v>
      </c>
      <c r="D148" s="24">
        <v>280.63</v>
      </c>
      <c r="E148" s="25">
        <f t="shared" si="29"/>
        <v>322.92094100000003</v>
      </c>
      <c r="F148" s="25">
        <f t="shared" si="30"/>
        <v>322.92094100000003</v>
      </c>
      <c r="G148" s="20">
        <v>15.2</v>
      </c>
      <c r="H148" s="20">
        <v>15.2</v>
      </c>
      <c r="I148" s="19">
        <f t="shared" si="31"/>
        <v>4265.576</v>
      </c>
      <c r="J148" s="19">
        <v>100</v>
      </c>
      <c r="K148" s="19"/>
      <c r="L148" s="19"/>
      <c r="M148" s="19">
        <f t="shared" si="33"/>
        <v>4365.576</v>
      </c>
      <c r="N148" s="26" t="s">
        <v>210</v>
      </c>
      <c r="O148" s="46" t="s">
        <v>220</v>
      </c>
    </row>
    <row r="149" spans="1:15" ht="17.45" customHeight="1" x14ac:dyDescent="0.25">
      <c r="A149" s="22"/>
      <c r="B149" s="16"/>
      <c r="C149" s="17" t="s">
        <v>156</v>
      </c>
      <c r="D149" s="24"/>
      <c r="E149" s="25"/>
      <c r="F149" s="25"/>
      <c r="G149" s="20"/>
      <c r="H149" s="20"/>
      <c r="I149" s="19"/>
      <c r="J149" s="19"/>
      <c r="K149" s="19"/>
      <c r="L149" s="19"/>
      <c r="M149" s="19"/>
      <c r="N149" s="26"/>
      <c r="O149" s="46"/>
    </row>
    <row r="150" spans="1:15" ht="17.45" customHeight="1" x14ac:dyDescent="0.25">
      <c r="A150" s="22">
        <f>A148+1</f>
        <v>122</v>
      </c>
      <c r="B150" s="16" t="s">
        <v>373</v>
      </c>
      <c r="C150" s="30" t="s">
        <v>157</v>
      </c>
      <c r="D150" s="24">
        <v>428.48</v>
      </c>
      <c r="E150" s="25">
        <f t="shared" si="29"/>
        <v>493.05193600000007</v>
      </c>
      <c r="F150" s="25">
        <f t="shared" si="30"/>
        <v>493.05193600000007</v>
      </c>
      <c r="G150" s="22">
        <v>15.2</v>
      </c>
      <c r="H150" s="20">
        <v>15.2</v>
      </c>
      <c r="I150" s="19">
        <f>D150*H150</f>
        <v>6512.8959999999997</v>
      </c>
      <c r="J150" s="19">
        <v>100</v>
      </c>
      <c r="K150" s="19"/>
      <c r="L150" s="19"/>
      <c r="M150" s="19">
        <f t="shared" si="33"/>
        <v>6612.8959999999997</v>
      </c>
      <c r="N150" s="26" t="s">
        <v>195</v>
      </c>
      <c r="O150" s="26" t="s">
        <v>156</v>
      </c>
    </row>
    <row r="151" spans="1:15" ht="17.45" customHeight="1" x14ac:dyDescent="0.25">
      <c r="A151" s="22">
        <f>A150+1</f>
        <v>123</v>
      </c>
      <c r="B151" s="16" t="s">
        <v>374</v>
      </c>
      <c r="C151" s="23" t="s">
        <v>158</v>
      </c>
      <c r="D151" s="24">
        <v>422.3</v>
      </c>
      <c r="E151" s="25">
        <f t="shared" si="29"/>
        <v>485.94061000000005</v>
      </c>
      <c r="F151" s="25">
        <f t="shared" si="30"/>
        <v>485.94061000000005</v>
      </c>
      <c r="G151" s="20">
        <v>15.2</v>
      </c>
      <c r="H151" s="20">
        <v>15.2</v>
      </c>
      <c r="I151" s="19">
        <f>D151*H151</f>
        <v>6418.96</v>
      </c>
      <c r="J151" s="19">
        <v>100</v>
      </c>
      <c r="K151" s="19"/>
      <c r="L151" s="19"/>
      <c r="M151" s="19">
        <f t="shared" si="33"/>
        <v>6518.96</v>
      </c>
      <c r="N151" s="26" t="s">
        <v>194</v>
      </c>
      <c r="O151" s="26" t="s">
        <v>225</v>
      </c>
    </row>
    <row r="152" spans="1:15" ht="17.45" customHeight="1" x14ac:dyDescent="0.25">
      <c r="A152" s="22">
        <f>A151+1</f>
        <v>124</v>
      </c>
      <c r="B152" s="16" t="s">
        <v>375</v>
      </c>
      <c r="C152" s="23" t="s">
        <v>159</v>
      </c>
      <c r="D152" s="24">
        <v>428.48</v>
      </c>
      <c r="E152" s="25">
        <f t="shared" si="29"/>
        <v>493.05193600000007</v>
      </c>
      <c r="F152" s="25">
        <f t="shared" si="30"/>
        <v>493.05193600000007</v>
      </c>
      <c r="G152" s="20">
        <v>15.2</v>
      </c>
      <c r="H152" s="20">
        <v>15.2</v>
      </c>
      <c r="I152" s="19">
        <f>D152*H152</f>
        <v>6512.8959999999997</v>
      </c>
      <c r="J152" s="19">
        <v>100</v>
      </c>
      <c r="K152" s="19"/>
      <c r="L152" s="19"/>
      <c r="M152" s="19">
        <f t="shared" si="33"/>
        <v>6612.8959999999997</v>
      </c>
      <c r="N152" s="26" t="s">
        <v>192</v>
      </c>
      <c r="O152" s="46" t="s">
        <v>156</v>
      </c>
    </row>
    <row r="153" spans="1:15" ht="17.45" customHeight="1" x14ac:dyDescent="0.25">
      <c r="A153" s="22">
        <f>A152+1</f>
        <v>125</v>
      </c>
      <c r="B153" s="16" t="s">
        <v>376</v>
      </c>
      <c r="C153" s="23" t="s">
        <v>160</v>
      </c>
      <c r="D153" s="24">
        <v>428.55</v>
      </c>
      <c r="E153" s="25">
        <f t="shared" si="29"/>
        <v>493.13248500000003</v>
      </c>
      <c r="F153" s="25">
        <f t="shared" si="30"/>
        <v>493.13248500000003</v>
      </c>
      <c r="G153" s="20">
        <v>15.2</v>
      </c>
      <c r="H153" s="20">
        <v>15.2</v>
      </c>
      <c r="I153" s="19">
        <f>D153*H153</f>
        <v>6513.96</v>
      </c>
      <c r="J153" s="19">
        <v>100</v>
      </c>
      <c r="K153" s="19"/>
      <c r="L153" s="19"/>
      <c r="M153" s="19">
        <f t="shared" si="33"/>
        <v>6613.96</v>
      </c>
      <c r="N153" s="47" t="s">
        <v>227</v>
      </c>
      <c r="O153" s="46" t="s">
        <v>156</v>
      </c>
    </row>
    <row r="154" spans="1:15" ht="17.45" customHeight="1" x14ac:dyDescent="0.25">
      <c r="A154" s="22"/>
      <c r="B154" s="22"/>
      <c r="C154" s="17" t="s">
        <v>161</v>
      </c>
      <c r="D154" s="24"/>
      <c r="E154" s="25"/>
      <c r="F154" s="25"/>
      <c r="G154" s="20"/>
      <c r="H154" s="20"/>
      <c r="I154" s="19"/>
      <c r="J154" s="19"/>
      <c r="K154" s="19"/>
      <c r="L154" s="19"/>
      <c r="M154" s="19"/>
      <c r="N154" s="47"/>
      <c r="O154" s="46"/>
    </row>
    <row r="155" spans="1:15" ht="17.45" customHeight="1" x14ac:dyDescent="0.25">
      <c r="A155" s="22">
        <f>A153+1</f>
        <v>126</v>
      </c>
      <c r="B155" s="16" t="s">
        <v>377</v>
      </c>
      <c r="C155" s="23" t="s">
        <v>162</v>
      </c>
      <c r="D155" s="24">
        <v>411.21</v>
      </c>
      <c r="E155" s="25">
        <f t="shared" si="29"/>
        <v>473.17934700000001</v>
      </c>
      <c r="F155" s="25">
        <f t="shared" si="30"/>
        <v>473.17934700000001</v>
      </c>
      <c r="G155" s="20">
        <v>15.2</v>
      </c>
      <c r="H155" s="20">
        <v>15.2</v>
      </c>
      <c r="I155" s="19">
        <f>D155*H155</f>
        <v>6250.3919999999998</v>
      </c>
      <c r="J155" s="19">
        <v>100</v>
      </c>
      <c r="K155" s="19"/>
      <c r="L155" s="19"/>
      <c r="M155" s="19">
        <f t="shared" si="33"/>
        <v>6350.3919999999998</v>
      </c>
      <c r="N155" s="26" t="s">
        <v>192</v>
      </c>
      <c r="O155" s="26" t="s">
        <v>161</v>
      </c>
    </row>
    <row r="156" spans="1:15" ht="17.45" customHeight="1" x14ac:dyDescent="0.25">
      <c r="A156" s="22">
        <f>A155+1</f>
        <v>127</v>
      </c>
      <c r="B156" s="16" t="s">
        <v>378</v>
      </c>
      <c r="C156" s="23" t="s">
        <v>163</v>
      </c>
      <c r="D156" s="24">
        <v>281.89999999999998</v>
      </c>
      <c r="E156" s="25">
        <f t="shared" si="29"/>
        <v>324.38232999999997</v>
      </c>
      <c r="F156" s="25">
        <f t="shared" si="30"/>
        <v>324.38232999999997</v>
      </c>
      <c r="G156" s="20">
        <v>15.2</v>
      </c>
      <c r="H156" s="20">
        <v>15.2</v>
      </c>
      <c r="I156" s="19">
        <f>D156*H156</f>
        <v>4284.8799999999992</v>
      </c>
      <c r="J156" s="19">
        <v>100</v>
      </c>
      <c r="K156" s="19"/>
      <c r="L156" s="19"/>
      <c r="M156" s="19">
        <f t="shared" si="33"/>
        <v>4384.8799999999992</v>
      </c>
      <c r="N156" s="26" t="s">
        <v>192</v>
      </c>
      <c r="O156" s="26" t="s">
        <v>215</v>
      </c>
    </row>
    <row r="157" spans="1:15" ht="17.45" customHeight="1" x14ac:dyDescent="0.25">
      <c r="A157" s="22">
        <f>A156+1</f>
        <v>128</v>
      </c>
      <c r="B157" s="22" t="s">
        <v>379</v>
      </c>
      <c r="C157" s="29" t="s">
        <v>164</v>
      </c>
      <c r="D157" s="24">
        <v>213.66</v>
      </c>
      <c r="E157" s="25">
        <f t="shared" si="29"/>
        <v>245.85856200000001</v>
      </c>
      <c r="F157" s="25">
        <f t="shared" si="30"/>
        <v>245.85856200000001</v>
      </c>
      <c r="G157" s="20">
        <v>15.2</v>
      </c>
      <c r="H157" s="20">
        <v>15.2</v>
      </c>
      <c r="I157" s="19">
        <f>D157*H157</f>
        <v>3247.6319999999996</v>
      </c>
      <c r="J157" s="19">
        <v>100</v>
      </c>
      <c r="K157" s="19"/>
      <c r="L157" s="19"/>
      <c r="M157" s="19">
        <f t="shared" si="33"/>
        <v>3347.6319999999996</v>
      </c>
      <c r="N157" s="26" t="s">
        <v>210</v>
      </c>
      <c r="O157" s="26" t="s">
        <v>215</v>
      </c>
    </row>
    <row r="158" spans="1:15" ht="17.45" customHeight="1" x14ac:dyDescent="0.25">
      <c r="A158" s="22"/>
      <c r="B158" s="22"/>
      <c r="C158" s="34" t="s">
        <v>165</v>
      </c>
      <c r="D158" s="24"/>
      <c r="E158" s="25"/>
      <c r="F158" s="25"/>
      <c r="G158" s="20"/>
      <c r="H158" s="20"/>
      <c r="I158" s="19"/>
      <c r="J158" s="19"/>
      <c r="K158" s="19"/>
      <c r="L158" s="19"/>
      <c r="M158" s="19"/>
      <c r="N158" s="26"/>
      <c r="O158" s="26"/>
    </row>
    <row r="159" spans="1:15" ht="17.45" customHeight="1" x14ac:dyDescent="0.25">
      <c r="A159" s="22">
        <f>A157+1</f>
        <v>129</v>
      </c>
      <c r="B159" s="22" t="s">
        <v>380</v>
      </c>
      <c r="C159" s="29" t="s">
        <v>166</v>
      </c>
      <c r="D159" s="24">
        <v>399.64</v>
      </c>
      <c r="E159" s="25">
        <f t="shared" si="29"/>
        <v>459.865748</v>
      </c>
      <c r="F159" s="25">
        <f t="shared" si="30"/>
        <v>459.865748</v>
      </c>
      <c r="G159" s="20">
        <v>15.2</v>
      </c>
      <c r="H159" s="20">
        <v>15.2</v>
      </c>
      <c r="I159" s="19">
        <f>D159*H159</f>
        <v>6074.5279999999993</v>
      </c>
      <c r="J159" s="19">
        <v>100</v>
      </c>
      <c r="K159" s="19"/>
      <c r="L159" s="19"/>
      <c r="M159" s="19">
        <f t="shared" si="33"/>
        <v>6174.5279999999993</v>
      </c>
      <c r="N159" s="26" t="s">
        <v>414</v>
      </c>
      <c r="O159" s="26" t="s">
        <v>15</v>
      </c>
    </row>
    <row r="160" spans="1:15" ht="17.45" customHeight="1" x14ac:dyDescent="0.25">
      <c r="A160" s="22"/>
      <c r="B160" s="22"/>
      <c r="C160" s="34" t="s">
        <v>167</v>
      </c>
      <c r="D160" s="24"/>
      <c r="E160" s="25"/>
      <c r="F160" s="25"/>
      <c r="G160" s="20"/>
      <c r="H160" s="20"/>
      <c r="I160" s="19"/>
      <c r="J160" s="19"/>
      <c r="K160" s="19"/>
      <c r="L160" s="19"/>
      <c r="M160" s="19"/>
      <c r="N160" s="26"/>
      <c r="O160" s="26"/>
    </row>
    <row r="161" spans="1:15" ht="17.45" customHeight="1" x14ac:dyDescent="0.25">
      <c r="A161" s="22">
        <f>A159+1</f>
        <v>130</v>
      </c>
      <c r="B161" s="22"/>
      <c r="C161" s="29" t="s">
        <v>168</v>
      </c>
      <c r="D161" s="24">
        <v>399.64</v>
      </c>
      <c r="E161" s="25">
        <f t="shared" si="29"/>
        <v>459.865748</v>
      </c>
      <c r="F161" s="25">
        <f t="shared" si="30"/>
        <v>459.865748</v>
      </c>
      <c r="G161" s="20">
        <v>15.2</v>
      </c>
      <c r="H161" s="20">
        <v>15.2</v>
      </c>
      <c r="I161" s="19">
        <f>D161*H161</f>
        <v>6074.5279999999993</v>
      </c>
      <c r="J161" s="19">
        <v>100</v>
      </c>
      <c r="K161" s="19"/>
      <c r="L161" s="19"/>
      <c r="M161" s="19">
        <f t="shared" si="33"/>
        <v>6174.5279999999993</v>
      </c>
      <c r="N161" s="26" t="s">
        <v>407</v>
      </c>
      <c r="O161" s="26" t="s">
        <v>15</v>
      </c>
    </row>
    <row r="162" spans="1:15" ht="17.45" customHeight="1" x14ac:dyDescent="0.3">
      <c r="A162" s="39"/>
      <c r="B162" s="22"/>
      <c r="C162" s="40" t="s">
        <v>381</v>
      </c>
      <c r="D162" s="24"/>
      <c r="E162" s="25"/>
      <c r="F162" s="25"/>
      <c r="G162" s="20"/>
      <c r="H162" s="20"/>
      <c r="I162" s="19"/>
      <c r="J162" s="19"/>
      <c r="K162" s="19"/>
      <c r="L162" s="19"/>
      <c r="M162" s="19"/>
      <c r="N162" s="26"/>
      <c r="O162" s="3"/>
    </row>
    <row r="163" spans="1:15" ht="17.45" customHeight="1" x14ac:dyDescent="0.3">
      <c r="A163" s="39">
        <f>A161+1</f>
        <v>131</v>
      </c>
      <c r="B163" s="22" t="s">
        <v>382</v>
      </c>
      <c r="C163" s="1" t="s">
        <v>170</v>
      </c>
      <c r="D163" s="24">
        <v>422.3</v>
      </c>
      <c r="E163" s="25">
        <f t="shared" si="29"/>
        <v>485.94061000000005</v>
      </c>
      <c r="F163" s="25">
        <f t="shared" si="30"/>
        <v>485.94061000000005</v>
      </c>
      <c r="G163" s="20">
        <v>15.2</v>
      </c>
      <c r="H163" s="20">
        <v>15.2</v>
      </c>
      <c r="I163" s="19">
        <f>D163*H163</f>
        <v>6418.96</v>
      </c>
      <c r="J163" s="19">
        <v>100</v>
      </c>
      <c r="K163" s="19"/>
      <c r="L163" s="19"/>
      <c r="M163" s="19">
        <f t="shared" si="33"/>
        <v>6518.96</v>
      </c>
      <c r="N163" s="26" t="s">
        <v>169</v>
      </c>
      <c r="O163" s="26" t="s">
        <v>399</v>
      </c>
    </row>
    <row r="164" spans="1:15" ht="17.45" customHeight="1" x14ac:dyDescent="0.3">
      <c r="A164" s="39">
        <f>A163+1</f>
        <v>132</v>
      </c>
      <c r="B164" s="22" t="s">
        <v>383</v>
      </c>
      <c r="C164" s="1" t="s">
        <v>384</v>
      </c>
      <c r="D164" s="24">
        <v>378.29</v>
      </c>
      <c r="E164" s="25">
        <f t="shared" si="29"/>
        <v>435.29830300000003</v>
      </c>
      <c r="F164" s="25">
        <f t="shared" si="30"/>
        <v>435.29830300000003</v>
      </c>
      <c r="G164" s="20">
        <v>15.2</v>
      </c>
      <c r="H164" s="20">
        <v>15.2</v>
      </c>
      <c r="I164" s="19">
        <f>D164*H164</f>
        <v>5750.0079999999998</v>
      </c>
      <c r="J164" s="19">
        <v>100</v>
      </c>
      <c r="K164" s="19"/>
      <c r="L164" s="19"/>
      <c r="M164" s="19">
        <f t="shared" si="33"/>
        <v>5850.0079999999998</v>
      </c>
      <c r="N164" s="26" t="s">
        <v>400</v>
      </c>
      <c r="O164" s="26" t="s">
        <v>401</v>
      </c>
    </row>
    <row r="165" spans="1:15" ht="17.45" customHeight="1" x14ac:dyDescent="0.25">
      <c r="A165" s="16"/>
      <c r="C165" s="1"/>
      <c r="D165" s="33"/>
      <c r="E165" s="25"/>
      <c r="F165" s="25"/>
      <c r="G165" s="37"/>
      <c r="H165" s="37"/>
      <c r="I165" s="57">
        <f t="shared" ref="I165:M165" si="34">SUM(I11:I164)</f>
        <v>682818.04800000042</v>
      </c>
      <c r="J165" s="57">
        <f t="shared" si="34"/>
        <v>12700</v>
      </c>
      <c r="K165" s="57">
        <f t="shared" si="34"/>
        <v>553.04</v>
      </c>
      <c r="L165" s="57">
        <f t="shared" si="34"/>
        <v>156.04000000000002</v>
      </c>
      <c r="M165" s="57">
        <f t="shared" si="34"/>
        <v>696227.12800000061</v>
      </c>
      <c r="N165" s="26"/>
      <c r="O165" s="26"/>
    </row>
    <row r="166" spans="1:15" ht="17.45" customHeight="1" x14ac:dyDescent="0.25">
      <c r="A166" s="16"/>
      <c r="C166" s="1"/>
      <c r="D166" s="33"/>
      <c r="E166" s="25"/>
      <c r="F166" s="25"/>
      <c r="G166" s="37"/>
      <c r="H166" s="37"/>
      <c r="I166" s="58"/>
      <c r="J166" s="58"/>
      <c r="K166" s="58"/>
      <c r="L166" s="58"/>
      <c r="M166" s="58"/>
    </row>
    <row r="167" spans="1:15" ht="17.45" customHeight="1" x14ac:dyDescent="0.25">
      <c r="A167" s="16"/>
      <c r="C167" s="1"/>
      <c r="D167" s="33"/>
      <c r="E167" s="25"/>
      <c r="F167" s="25"/>
      <c r="G167" s="37"/>
      <c r="H167" s="37"/>
      <c r="I167" s="58"/>
      <c r="J167" s="58"/>
      <c r="K167" s="58"/>
      <c r="L167" s="58"/>
      <c r="M167" s="58"/>
    </row>
    <row r="168" spans="1:15" ht="17.45" customHeight="1" x14ac:dyDescent="0.25">
      <c r="A168" s="22"/>
      <c r="B168" s="22" t="s">
        <v>0</v>
      </c>
      <c r="C168" s="23"/>
      <c r="D168" s="19"/>
      <c r="E168" s="59"/>
      <c r="F168" s="59"/>
      <c r="G168" s="60"/>
      <c r="H168" s="60"/>
      <c r="I168" s="44"/>
      <c r="J168" s="44"/>
      <c r="K168" s="44"/>
      <c r="L168" s="44"/>
      <c r="M168" s="44"/>
    </row>
    <row r="169" spans="1:15" ht="17.45" customHeight="1" x14ac:dyDescent="0.25">
      <c r="C169" s="1"/>
    </row>
    <row r="170" spans="1:15" ht="17.45" customHeight="1" x14ac:dyDescent="0.25">
      <c r="C170" s="1"/>
    </row>
    <row r="171" spans="1:15" ht="17.45" customHeight="1" x14ac:dyDescent="0.25">
      <c r="C171" s="1"/>
    </row>
    <row r="172" spans="1:15" ht="17.45" customHeight="1" x14ac:dyDescent="0.25">
      <c r="C172" s="1"/>
    </row>
    <row r="173" spans="1:15" ht="17.45" customHeight="1" x14ac:dyDescent="0.25">
      <c r="B173" s="41"/>
      <c r="C173" s="41"/>
    </row>
    <row r="174" spans="1:15" ht="17.45" customHeight="1" x14ac:dyDescent="0.25">
      <c r="B174" s="41"/>
      <c r="C174" s="41"/>
    </row>
    <row r="175" spans="1:15" ht="17.45" customHeight="1" x14ac:dyDescent="0.25">
      <c r="B175" s="41"/>
      <c r="C175" s="41"/>
    </row>
    <row r="176" spans="1:15" ht="17.45" customHeight="1" x14ac:dyDescent="0.25">
      <c r="B176" s="41"/>
      <c r="C176" s="41"/>
    </row>
    <row r="177" spans="2:13" ht="17.45" customHeight="1" x14ac:dyDescent="0.25">
      <c r="B177" s="41"/>
      <c r="C177" s="41"/>
    </row>
    <row r="178" spans="2:13" ht="17.45" customHeight="1" x14ac:dyDescent="0.25">
      <c r="B178" s="41"/>
      <c r="C178" s="41"/>
      <c r="K178" s="41"/>
    </row>
    <row r="179" spans="2:13" ht="17.45" customHeight="1" x14ac:dyDescent="0.25">
      <c r="B179" s="41"/>
      <c r="C179" s="41"/>
      <c r="M179" s="41"/>
    </row>
    <row r="180" spans="2:13" ht="17.45" customHeight="1" x14ac:dyDescent="0.25">
      <c r="B180" s="41"/>
      <c r="C180" s="42"/>
      <c r="M180" s="41"/>
    </row>
    <row r="181" spans="2:13" ht="17.45" customHeight="1" x14ac:dyDescent="0.25">
      <c r="B181" s="41"/>
      <c r="C181" s="41"/>
      <c r="M181" s="41"/>
    </row>
    <row r="182" spans="2:13" ht="17.45" customHeight="1" x14ac:dyDescent="0.25">
      <c r="B182" s="41"/>
      <c r="C182" s="41"/>
      <c r="M182" s="41"/>
    </row>
    <row r="183" spans="2:13" ht="17.45" customHeight="1" x14ac:dyDescent="0.25">
      <c r="B183" s="41"/>
      <c r="C183" s="41"/>
      <c r="G183" s="1" t="s">
        <v>0</v>
      </c>
      <c r="M183" s="41"/>
    </row>
    <row r="184" spans="2:13" ht="17.45" customHeight="1" x14ac:dyDescent="0.25">
      <c r="B184" s="41"/>
      <c r="C184" s="41"/>
      <c r="M184" s="41"/>
    </row>
    <row r="185" spans="2:13" ht="17.45" customHeight="1" x14ac:dyDescent="0.25">
      <c r="B185" s="41"/>
      <c r="C185" s="41"/>
      <c r="M185" s="41"/>
    </row>
    <row r="186" spans="2:13" ht="17.45" customHeight="1" x14ac:dyDescent="0.25">
      <c r="B186" s="43"/>
      <c r="C186" s="43"/>
      <c r="M186" s="41"/>
    </row>
    <row r="187" spans="2:13" ht="17.45" customHeight="1" x14ac:dyDescent="0.25">
      <c r="M187" s="41"/>
    </row>
    <row r="188" spans="2:13" ht="17.45" customHeight="1" x14ac:dyDescent="0.25">
      <c r="M188" s="41"/>
    </row>
    <row r="189" spans="2:13" ht="17.45" customHeight="1" x14ac:dyDescent="0.25">
      <c r="M189" s="41"/>
    </row>
    <row r="190" spans="2:13" ht="17.45" customHeight="1" x14ac:dyDescent="0.25">
      <c r="E190" s="1" t="s">
        <v>0</v>
      </c>
      <c r="M190" s="41"/>
    </row>
    <row r="194" spans="5:9" ht="17.45" customHeight="1" x14ac:dyDescent="0.25">
      <c r="I194" s="1" t="s">
        <v>0</v>
      </c>
    </row>
    <row r="206" spans="5:9" ht="17.45" customHeight="1" x14ac:dyDescent="0.25">
      <c r="E206" s="1" t="s">
        <v>0</v>
      </c>
    </row>
    <row r="210" spans="3:3" ht="17.45" customHeight="1" x14ac:dyDescent="0.25">
      <c r="C210" s="2" t="s">
        <v>0</v>
      </c>
    </row>
  </sheetData>
  <mergeCells count="19">
    <mergeCell ref="N7:N9"/>
    <mergeCell ref="O7:O9"/>
    <mergeCell ref="M7:M9"/>
    <mergeCell ref="G7:G9"/>
    <mergeCell ref="H7:H9"/>
    <mergeCell ref="I7:I9"/>
    <mergeCell ref="J7:J8"/>
    <mergeCell ref="K7:K8"/>
    <mergeCell ref="L7:L8"/>
    <mergeCell ref="A7:A9"/>
    <mergeCell ref="B7:B9"/>
    <mergeCell ref="C7:C9"/>
    <mergeCell ref="D7:D9"/>
    <mergeCell ref="E7:E9"/>
    <mergeCell ref="F7:F9"/>
    <mergeCell ref="D2:M2"/>
    <mergeCell ref="D3:I3"/>
    <mergeCell ref="H4:I4"/>
    <mergeCell ref="D6:I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opLeftCell="A159" workbookViewId="0">
      <selection activeCell="M7" sqref="M7:N164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hidden="1" customWidth="1"/>
    <col min="5" max="5" width="13.5703125" style="1" hidden="1" customWidth="1"/>
    <col min="6" max="6" width="12.85546875" style="1" hidden="1" customWidth="1"/>
    <col min="7" max="7" width="13.28515625" style="1" hidden="1" customWidth="1"/>
    <col min="8" max="8" width="9.5703125" style="1" hidden="1" customWidth="1"/>
    <col min="9" max="11" width="14.85546875" style="1" hidden="1" customWidth="1"/>
    <col min="12" max="12" width="15.5703125" style="1" hidden="1" customWidth="1"/>
    <col min="13" max="13" width="38" style="1" customWidth="1"/>
    <col min="14" max="14" width="38.28515625" style="1" customWidth="1"/>
    <col min="15" max="16384" width="12.7109375" style="1"/>
  </cols>
  <sheetData>
    <row r="1" spans="1:14" x14ac:dyDescent="0.25">
      <c r="B1" s="1" t="s">
        <v>0</v>
      </c>
      <c r="C1" s="2" t="s">
        <v>0</v>
      </c>
      <c r="E1" s="1" t="s">
        <v>0</v>
      </c>
    </row>
    <row r="2" spans="1:14" x14ac:dyDescent="0.25">
      <c r="A2" s="3" t="s">
        <v>0</v>
      </c>
      <c r="B2" s="3" t="s">
        <v>0</v>
      </c>
      <c r="D2" s="122" t="s">
        <v>234</v>
      </c>
      <c r="E2" s="122"/>
      <c r="F2" s="122"/>
      <c r="G2" s="122"/>
      <c r="H2" s="122"/>
      <c r="I2" s="122"/>
      <c r="J2" s="122"/>
      <c r="K2" s="122"/>
      <c r="L2" s="122"/>
    </row>
    <row r="3" spans="1:14" x14ac:dyDescent="0.25">
      <c r="A3" s="4" t="s">
        <v>0</v>
      </c>
      <c r="B3" s="4"/>
      <c r="C3" s="5" t="s">
        <v>0</v>
      </c>
      <c r="D3" s="109" t="s">
        <v>235</v>
      </c>
      <c r="E3" s="109"/>
      <c r="F3" s="109"/>
      <c r="G3" s="109"/>
      <c r="H3" s="109"/>
      <c r="I3" s="109"/>
      <c r="J3" s="6"/>
      <c r="K3" s="6"/>
      <c r="L3" s="7"/>
    </row>
    <row r="4" spans="1:14" x14ac:dyDescent="0.25">
      <c r="A4" s="4" t="s">
        <v>0</v>
      </c>
      <c r="B4" s="4" t="s">
        <v>0</v>
      </c>
      <c r="C4" s="5"/>
      <c r="D4" s="8" t="s">
        <v>236</v>
      </c>
      <c r="E4" s="54" t="s">
        <v>237</v>
      </c>
      <c r="F4" s="54"/>
      <c r="H4" s="110"/>
      <c r="I4" s="110"/>
      <c r="J4" s="9"/>
      <c r="K4" s="9"/>
      <c r="L4" s="7"/>
      <c r="M4" s="55"/>
    </row>
    <row r="5" spans="1:14" x14ac:dyDescent="0.25">
      <c r="A5" s="4"/>
      <c r="B5" s="4" t="s">
        <v>238</v>
      </c>
      <c r="C5" s="5"/>
      <c r="D5" s="10" t="s">
        <v>239</v>
      </c>
      <c r="E5" s="10"/>
      <c r="F5" s="10"/>
      <c r="G5" s="10"/>
      <c r="H5" s="10"/>
      <c r="I5" s="10"/>
      <c r="J5" s="10"/>
      <c r="K5" s="10"/>
      <c r="L5" s="7"/>
    </row>
    <row r="6" spans="1:14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4"/>
    </row>
    <row r="7" spans="1:14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178</v>
      </c>
      <c r="K7" s="106" t="s">
        <v>405</v>
      </c>
      <c r="L7" s="106" t="s">
        <v>11</v>
      </c>
      <c r="M7" s="103" t="s">
        <v>187</v>
      </c>
      <c r="N7" s="103" t="s">
        <v>188</v>
      </c>
    </row>
    <row r="8" spans="1:14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08"/>
      <c r="L8" s="107"/>
      <c r="M8" s="104"/>
      <c r="N8" s="104"/>
    </row>
    <row r="9" spans="1:14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173</v>
      </c>
      <c r="K9" s="15" t="s">
        <v>250</v>
      </c>
      <c r="L9" s="108"/>
      <c r="M9" s="105"/>
      <c r="N9" s="105"/>
    </row>
    <row r="10" spans="1:14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21"/>
      <c r="M10" s="26"/>
      <c r="N10" s="26"/>
    </row>
    <row r="11" spans="1:14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/>
      <c r="K11" s="19"/>
      <c r="L11" s="19">
        <f>SUM(I11+J11+K11)</f>
        <v>14716.64</v>
      </c>
      <c r="M11" s="26" t="s">
        <v>189</v>
      </c>
      <c r="N11" s="26" t="s">
        <v>190</v>
      </c>
    </row>
    <row r="12" spans="1:14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26"/>
      <c r="N12" s="26"/>
    </row>
    <row r="13" spans="1:14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>D13*1.1507</f>
        <v>960.02900999999997</v>
      </c>
      <c r="F13" s="25">
        <f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/>
      <c r="K13" s="19"/>
      <c r="L13" s="19">
        <f t="shared" ref="L13:L76" si="0">SUM(I13+J13+K13)</f>
        <v>12681.359999999999</v>
      </c>
      <c r="M13" s="26" t="s">
        <v>398</v>
      </c>
      <c r="N13" s="26" t="s">
        <v>17</v>
      </c>
    </row>
    <row r="14" spans="1:14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>D14*1.1507</f>
        <v>584.68217700000002</v>
      </c>
      <c r="F14" s="25">
        <f>E14</f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622.32000000000005</v>
      </c>
      <c r="K14" s="19"/>
      <c r="L14" s="19">
        <f t="shared" si="0"/>
        <v>8345.5920000000006</v>
      </c>
      <c r="M14" s="26" t="s">
        <v>395</v>
      </c>
      <c r="N14" s="26" t="s">
        <v>17</v>
      </c>
    </row>
    <row r="15" spans="1:14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>D15*1.1507</f>
        <v>495.85964400000006</v>
      </c>
      <c r="F15" s="25">
        <f>E15</f>
        <v>495.85964400000006</v>
      </c>
      <c r="G15" s="20">
        <v>15.2</v>
      </c>
      <c r="H15" s="20">
        <v>15.2</v>
      </c>
      <c r="I15" s="19">
        <f>D15*H15</f>
        <v>6549.9840000000004</v>
      </c>
      <c r="J15" s="19"/>
      <c r="K15" s="19"/>
      <c r="L15" s="19">
        <f t="shared" si="0"/>
        <v>6549.9840000000004</v>
      </c>
      <c r="M15" s="26" t="s">
        <v>192</v>
      </c>
      <c r="N15" s="26" t="s">
        <v>17</v>
      </c>
    </row>
    <row r="16" spans="1:14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>D16*1.1507</f>
        <v>414.746801</v>
      </c>
      <c r="F16" s="25">
        <f>E16</f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1037.2</v>
      </c>
      <c r="K16" s="19"/>
      <c r="L16" s="19">
        <f t="shared" si="0"/>
        <v>6515.7359999999999</v>
      </c>
      <c r="M16" s="26" t="s">
        <v>192</v>
      </c>
      <c r="N16" s="26" t="s">
        <v>17</v>
      </c>
    </row>
    <row r="17" spans="1:14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>D17*1.1507</f>
        <v>393.68899099999999</v>
      </c>
      <c r="F17" s="25">
        <f>E17</f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1037.2</v>
      </c>
      <c r="K17" s="19"/>
      <c r="L17" s="19">
        <f t="shared" si="0"/>
        <v>6237.5759999999991</v>
      </c>
      <c r="M17" s="26" t="s">
        <v>193</v>
      </c>
      <c r="N17" s="26" t="s">
        <v>17</v>
      </c>
    </row>
    <row r="18" spans="1:14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26"/>
      <c r="N18" s="26"/>
    </row>
    <row r="19" spans="1:14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>D19*1.1507</f>
        <v>675.5759700000001</v>
      </c>
      <c r="F19" s="25">
        <f>E19</f>
        <v>675.5759700000001</v>
      </c>
      <c r="G19" s="20">
        <v>15.2</v>
      </c>
      <c r="H19" s="20">
        <v>15.2</v>
      </c>
      <c r="I19" s="19">
        <f>D19*H19</f>
        <v>8923.92</v>
      </c>
      <c r="J19" s="19"/>
      <c r="K19" s="19"/>
      <c r="L19" s="19">
        <f t="shared" si="0"/>
        <v>8923.92</v>
      </c>
      <c r="M19" s="26" t="s">
        <v>194</v>
      </c>
      <c r="N19" s="26" t="s">
        <v>23</v>
      </c>
    </row>
    <row r="20" spans="1:14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>D20*1.1507</f>
        <v>402.745</v>
      </c>
      <c r="F20" s="25">
        <f>E20</f>
        <v>402.745</v>
      </c>
      <c r="G20" s="20">
        <v>15.2</v>
      </c>
      <c r="H20" s="20">
        <v>15.2</v>
      </c>
      <c r="I20" s="19">
        <f>D20*H20</f>
        <v>5320</v>
      </c>
      <c r="J20" s="19">
        <v>1244.6400000000001</v>
      </c>
      <c r="K20" s="19"/>
      <c r="L20" s="19">
        <f t="shared" si="0"/>
        <v>6564.64</v>
      </c>
      <c r="M20" s="26" t="s">
        <v>197</v>
      </c>
      <c r="N20" s="26" t="s">
        <v>23</v>
      </c>
    </row>
    <row r="21" spans="1:14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>D21*1.1507</f>
        <v>450.648641</v>
      </c>
      <c r="F21" s="25">
        <f>E21</f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1037.2</v>
      </c>
      <c r="K21" s="19"/>
      <c r="L21" s="19">
        <f t="shared" si="0"/>
        <v>6989.9759999999997</v>
      </c>
      <c r="M21" s="26" t="s">
        <v>192</v>
      </c>
      <c r="N21" s="26" t="s">
        <v>23</v>
      </c>
    </row>
    <row r="22" spans="1:14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>D22*1.1507</f>
        <v>345.21000000000004</v>
      </c>
      <c r="F22" s="25">
        <f>E22</f>
        <v>345.21000000000004</v>
      </c>
      <c r="G22" s="20">
        <v>15.2</v>
      </c>
      <c r="H22" s="20">
        <v>15.2</v>
      </c>
      <c r="I22" s="19">
        <f>D22*H22</f>
        <v>4560</v>
      </c>
      <c r="J22" s="19"/>
      <c r="K22" s="19"/>
      <c r="L22" s="19">
        <f t="shared" si="0"/>
        <v>4560</v>
      </c>
      <c r="M22" s="26" t="s">
        <v>197</v>
      </c>
      <c r="N22" s="26" t="s">
        <v>23</v>
      </c>
    </row>
    <row r="23" spans="1:14" ht="17.45" customHeight="1" x14ac:dyDescent="0.25">
      <c r="A23" s="22">
        <f>A22+1</f>
        <v>11</v>
      </c>
      <c r="B23" s="16" t="s">
        <v>260</v>
      </c>
      <c r="C23" s="29" t="s">
        <v>28</v>
      </c>
      <c r="D23" s="24">
        <v>391.63</v>
      </c>
      <c r="E23" s="25">
        <f>D23*1.1507</f>
        <v>450.648641</v>
      </c>
      <c r="F23" s="25">
        <f>E23</f>
        <v>450.648641</v>
      </c>
      <c r="G23" s="20">
        <v>15.2</v>
      </c>
      <c r="H23" s="20">
        <v>15.2</v>
      </c>
      <c r="I23" s="19">
        <f>D23*H23</f>
        <v>5952.7759999999998</v>
      </c>
      <c r="J23" s="19"/>
      <c r="K23" s="19"/>
      <c r="L23" s="19">
        <f t="shared" si="0"/>
        <v>5952.7759999999998</v>
      </c>
      <c r="M23" s="26" t="s">
        <v>192</v>
      </c>
      <c r="N23" s="26" t="s">
        <v>23</v>
      </c>
    </row>
    <row r="24" spans="1:14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26"/>
      <c r="N24" s="26"/>
    </row>
    <row r="25" spans="1:14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>D25*1.1507</f>
        <v>495.85964400000006</v>
      </c>
      <c r="F25" s="25">
        <f>E25</f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1037.2</v>
      </c>
      <c r="K25" s="19"/>
      <c r="L25" s="19">
        <f t="shared" si="0"/>
        <v>7587.1840000000002</v>
      </c>
      <c r="M25" s="26" t="s">
        <v>192</v>
      </c>
      <c r="N25" s="26" t="s">
        <v>229</v>
      </c>
    </row>
    <row r="26" spans="1:14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26"/>
      <c r="N26" s="26"/>
    </row>
    <row r="27" spans="1:14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>D27*1.1507</f>
        <v>493.13248500000003</v>
      </c>
      <c r="F27" s="25">
        <f>E27</f>
        <v>493.13248500000003</v>
      </c>
      <c r="G27" s="20">
        <v>15.2</v>
      </c>
      <c r="H27" s="20">
        <v>15.2</v>
      </c>
      <c r="I27" s="19">
        <f>D27*H27</f>
        <v>6513.96</v>
      </c>
      <c r="J27" s="19">
        <v>1037.2</v>
      </c>
      <c r="K27" s="19"/>
      <c r="L27" s="19">
        <f t="shared" si="0"/>
        <v>7551.16</v>
      </c>
      <c r="M27" s="26" t="s">
        <v>198</v>
      </c>
      <c r="N27" s="26" t="s">
        <v>33</v>
      </c>
    </row>
    <row r="28" spans="1:14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26"/>
      <c r="N28" s="26"/>
    </row>
    <row r="29" spans="1:14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ref="E29:E35" si="1">D29*1.1507</f>
        <v>521.49724000000003</v>
      </c>
      <c r="F29" s="25">
        <f t="shared" ref="F29:F35" si="2">E29</f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1244.6400000000001</v>
      </c>
      <c r="K29" s="19"/>
      <c r="L29" s="19">
        <f t="shared" si="0"/>
        <v>8133.28</v>
      </c>
      <c r="M29" s="26" t="s">
        <v>198</v>
      </c>
      <c r="N29" s="26" t="s">
        <v>33</v>
      </c>
    </row>
    <row r="30" spans="1:14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1"/>
        <v>509.64503000000002</v>
      </c>
      <c r="F30" s="25">
        <f t="shared" si="2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/>
      <c r="K30" s="19"/>
      <c r="L30" s="19">
        <f t="shared" si="0"/>
        <v>6732.079999999999</v>
      </c>
      <c r="M30" s="26" t="s">
        <v>397</v>
      </c>
      <c r="N30" s="26" t="s">
        <v>396</v>
      </c>
    </row>
    <row r="31" spans="1:14" ht="17.45" customHeight="1" x14ac:dyDescent="0.25">
      <c r="A31" s="22">
        <f t="shared" si="4"/>
        <v>16</v>
      </c>
      <c r="B31" s="16" t="s">
        <v>265</v>
      </c>
      <c r="C31" s="23" t="s">
        <v>36</v>
      </c>
      <c r="D31" s="24">
        <v>350</v>
      </c>
      <c r="E31" s="25">
        <f t="shared" si="1"/>
        <v>402.745</v>
      </c>
      <c r="F31" s="25">
        <f t="shared" si="2"/>
        <v>402.745</v>
      </c>
      <c r="G31" s="20">
        <v>15.2</v>
      </c>
      <c r="H31" s="20">
        <v>15.2</v>
      </c>
      <c r="I31" s="19">
        <f t="shared" si="3"/>
        <v>5320</v>
      </c>
      <c r="J31" s="19">
        <v>1037.2</v>
      </c>
      <c r="K31" s="19"/>
      <c r="L31" s="19">
        <f t="shared" si="0"/>
        <v>6357.2</v>
      </c>
      <c r="M31" s="26" t="s">
        <v>196</v>
      </c>
      <c r="N31" s="26" t="s">
        <v>33</v>
      </c>
    </row>
    <row r="32" spans="1:14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1"/>
        <v>493.13248500000003</v>
      </c>
      <c r="F32" s="25">
        <f t="shared" si="2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1244.6400000000001</v>
      </c>
      <c r="K32" s="19"/>
      <c r="L32" s="19">
        <f t="shared" si="0"/>
        <v>7758.6</v>
      </c>
      <c r="M32" s="26" t="s">
        <v>198</v>
      </c>
      <c r="N32" s="26" t="s">
        <v>33</v>
      </c>
    </row>
    <row r="33" spans="1:14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1"/>
        <v>493.13248500000003</v>
      </c>
      <c r="F33" s="25">
        <f t="shared" si="2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829.76</v>
      </c>
      <c r="K33" s="19"/>
      <c r="L33" s="19">
        <f t="shared" si="0"/>
        <v>7343.72</v>
      </c>
      <c r="M33" s="26" t="s">
        <v>198</v>
      </c>
      <c r="N33" s="26" t="s">
        <v>33</v>
      </c>
    </row>
    <row r="34" spans="1:14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1"/>
        <v>493.13248500000003</v>
      </c>
      <c r="F34" s="25">
        <f t="shared" si="2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1037.2</v>
      </c>
      <c r="K34" s="19"/>
      <c r="L34" s="19">
        <f t="shared" si="0"/>
        <v>7551.16</v>
      </c>
      <c r="M34" s="26" t="s">
        <v>198</v>
      </c>
      <c r="N34" s="26" t="s">
        <v>33</v>
      </c>
    </row>
    <row r="35" spans="1:14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1"/>
        <v>473.17934700000001</v>
      </c>
      <c r="F35" s="25">
        <f t="shared" si="2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/>
      <c r="K35" s="19"/>
      <c r="L35" s="19">
        <f t="shared" si="0"/>
        <v>6250.3919999999998</v>
      </c>
      <c r="M35" s="26" t="s">
        <v>200</v>
      </c>
      <c r="N35" s="26" t="s">
        <v>156</v>
      </c>
    </row>
    <row r="36" spans="1:14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26"/>
      <c r="N36" s="26"/>
    </row>
    <row r="37" spans="1:14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>D37*1.1507</f>
        <v>485.94061000000005</v>
      </c>
      <c r="F37" s="25">
        <f>E37</f>
        <v>485.94061000000005</v>
      </c>
      <c r="G37" s="20">
        <v>15.2</v>
      </c>
      <c r="H37" s="20">
        <v>15.2</v>
      </c>
      <c r="I37" s="19">
        <f>D37*H37</f>
        <v>6418.96</v>
      </c>
      <c r="J37" s="19">
        <v>622.32000000000005</v>
      </c>
      <c r="K37" s="19"/>
      <c r="L37" s="19">
        <f t="shared" si="0"/>
        <v>7041.28</v>
      </c>
      <c r="M37" s="26" t="s">
        <v>194</v>
      </c>
      <c r="N37" s="26" t="s">
        <v>41</v>
      </c>
    </row>
    <row r="38" spans="1:14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>D38*1.1507</f>
        <v>487.263915</v>
      </c>
      <c r="F38" s="25">
        <f>E38</f>
        <v>487.263915</v>
      </c>
      <c r="G38" s="20">
        <v>15.2</v>
      </c>
      <c r="H38" s="20">
        <v>15.2</v>
      </c>
      <c r="I38" s="19">
        <f>D38*H38</f>
        <v>6436.44</v>
      </c>
      <c r="J38" s="19">
        <v>1244.6400000000001</v>
      </c>
      <c r="K38" s="19"/>
      <c r="L38" s="19">
        <f t="shared" si="0"/>
        <v>7681.08</v>
      </c>
      <c r="M38" s="26" t="s">
        <v>200</v>
      </c>
      <c r="N38" s="26" t="s">
        <v>41</v>
      </c>
    </row>
    <row r="39" spans="1:14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>D39*1.1507</f>
        <v>393.01007800000002</v>
      </c>
      <c r="F39" s="25">
        <f>E39</f>
        <v>393.01007800000002</v>
      </c>
      <c r="G39" s="22">
        <v>15.2</v>
      </c>
      <c r="H39" s="20">
        <v>15.2</v>
      </c>
      <c r="I39" s="19">
        <f>D39*H39</f>
        <v>5191.4080000000004</v>
      </c>
      <c r="J39" s="19"/>
      <c r="K39" s="19"/>
      <c r="L39" s="19">
        <f t="shared" si="0"/>
        <v>5191.4080000000004</v>
      </c>
      <c r="M39" s="26" t="s">
        <v>192</v>
      </c>
      <c r="N39" s="26" t="s">
        <v>41</v>
      </c>
    </row>
    <row r="40" spans="1:14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26"/>
      <c r="N40" s="26"/>
    </row>
    <row r="41" spans="1:14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>D41*1.1507</f>
        <v>485.94061000000005</v>
      </c>
      <c r="F41" s="25">
        <f>E41</f>
        <v>485.94061000000005</v>
      </c>
      <c r="G41" s="20">
        <v>15.2</v>
      </c>
      <c r="H41" s="20">
        <v>15.2</v>
      </c>
      <c r="I41" s="19">
        <f>D41*H41</f>
        <v>6418.96</v>
      </c>
      <c r="J41" s="19"/>
      <c r="K41" s="19"/>
      <c r="L41" s="19">
        <f t="shared" si="0"/>
        <v>6418.96</v>
      </c>
      <c r="M41" s="26" t="s">
        <v>194</v>
      </c>
      <c r="N41" s="26" t="s">
        <v>45</v>
      </c>
    </row>
    <row r="42" spans="1:14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>D42*1.1507</f>
        <v>493.13248500000003</v>
      </c>
      <c r="F42" s="25">
        <f>E42</f>
        <v>493.13248500000003</v>
      </c>
      <c r="G42" s="20">
        <v>15.2</v>
      </c>
      <c r="H42" s="20">
        <v>15.2</v>
      </c>
      <c r="I42" s="19">
        <f>D42*H42</f>
        <v>6513.96</v>
      </c>
      <c r="J42" s="19">
        <v>1037.2</v>
      </c>
      <c r="K42" s="19"/>
      <c r="L42" s="19">
        <f t="shared" si="0"/>
        <v>7551.16</v>
      </c>
      <c r="M42" s="26" t="s">
        <v>201</v>
      </c>
      <c r="N42" s="26" t="s">
        <v>45</v>
      </c>
    </row>
    <row r="43" spans="1:14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>D43*1.1507</f>
        <v>474.08840000000004</v>
      </c>
      <c r="F43" s="25">
        <f>E43</f>
        <v>474.08840000000004</v>
      </c>
      <c r="G43" s="20">
        <v>15.2</v>
      </c>
      <c r="H43" s="20">
        <v>15.2</v>
      </c>
      <c r="I43" s="19">
        <f>D43*H43</f>
        <v>6262.4</v>
      </c>
      <c r="J43" s="19">
        <v>622.32000000000005</v>
      </c>
      <c r="K43" s="19"/>
      <c r="L43" s="19">
        <f t="shared" si="0"/>
        <v>6884.7199999999993</v>
      </c>
      <c r="M43" s="26" t="s">
        <v>201</v>
      </c>
      <c r="N43" s="26" t="s">
        <v>45</v>
      </c>
    </row>
    <row r="44" spans="1:14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26"/>
      <c r="N44" s="26"/>
    </row>
    <row r="45" spans="1:14" ht="17.45" customHeight="1" x14ac:dyDescent="0.25">
      <c r="A45" s="22">
        <f>A43+1</f>
        <v>27</v>
      </c>
      <c r="B45" s="16" t="s">
        <v>276</v>
      </c>
      <c r="C45" s="23" t="s">
        <v>50</v>
      </c>
      <c r="D45" s="24">
        <v>422.3</v>
      </c>
      <c r="E45" s="25">
        <f>D45*1.1507</f>
        <v>485.94061000000005</v>
      </c>
      <c r="F45" s="25">
        <f>E45</f>
        <v>485.94061000000005</v>
      </c>
      <c r="G45" s="20">
        <v>15.2</v>
      </c>
      <c r="H45" s="20">
        <v>15.2</v>
      </c>
      <c r="I45" s="19">
        <f>D45*H45</f>
        <v>6418.96</v>
      </c>
      <c r="J45" s="19"/>
      <c r="K45" s="19"/>
      <c r="L45" s="19">
        <f t="shared" si="0"/>
        <v>6418.96</v>
      </c>
      <c r="M45" s="26" t="s">
        <v>195</v>
      </c>
      <c r="N45" s="26" t="s">
        <v>49</v>
      </c>
    </row>
    <row r="46" spans="1:14" ht="17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>D46*1.1507</f>
        <v>425.73598600000003</v>
      </c>
      <c r="F46" s="25">
        <f>E46</f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1244.6400000000001</v>
      </c>
      <c r="K46" s="19"/>
      <c r="L46" s="19">
        <f t="shared" si="0"/>
        <v>6868.3360000000002</v>
      </c>
      <c r="M46" s="46" t="s">
        <v>202</v>
      </c>
      <c r="N46" s="26" t="s">
        <v>49</v>
      </c>
    </row>
    <row r="47" spans="1:14" ht="17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>D47*1.1507</f>
        <v>425.73598600000003</v>
      </c>
      <c r="F47" s="25">
        <f>E47</f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1037.2</v>
      </c>
      <c r="K47" s="19"/>
      <c r="L47" s="19">
        <f t="shared" si="0"/>
        <v>6660.8959999999997</v>
      </c>
      <c r="M47" s="46" t="s">
        <v>203</v>
      </c>
      <c r="N47" s="26" t="s">
        <v>49</v>
      </c>
    </row>
    <row r="48" spans="1:14" ht="17.45" customHeight="1" x14ac:dyDescent="0.25">
      <c r="A48" s="22">
        <f>A47+1</f>
        <v>30</v>
      </c>
      <c r="B48" s="16" t="s">
        <v>279</v>
      </c>
      <c r="C48" s="23" t="s">
        <v>53</v>
      </c>
      <c r="D48" s="24">
        <v>338.69</v>
      </c>
      <c r="E48" s="25">
        <f>D48*1.1507</f>
        <v>389.73058300000002</v>
      </c>
      <c r="F48" s="25">
        <f>E48</f>
        <v>389.73058300000002</v>
      </c>
      <c r="G48" s="20">
        <v>15.2</v>
      </c>
      <c r="H48" s="20">
        <v>15.2</v>
      </c>
      <c r="I48" s="19">
        <f>D48*H48</f>
        <v>5148.0879999999997</v>
      </c>
      <c r="J48" s="19">
        <v>1037.2</v>
      </c>
      <c r="K48" s="19"/>
      <c r="L48" s="19">
        <f t="shared" si="0"/>
        <v>6185.2879999999996</v>
      </c>
      <c r="M48" s="46" t="s">
        <v>204</v>
      </c>
      <c r="N48" s="26" t="s">
        <v>49</v>
      </c>
    </row>
    <row r="49" spans="1:14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46"/>
      <c r="N49" s="26"/>
    </row>
    <row r="50" spans="1:14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>D50*1.1507</f>
        <v>459.865748</v>
      </c>
      <c r="F50" s="25">
        <f>E50</f>
        <v>459.865748</v>
      </c>
      <c r="G50" s="20">
        <v>15.2</v>
      </c>
      <c r="H50" s="20">
        <v>15.2</v>
      </c>
      <c r="I50" s="19">
        <f>D50*H50</f>
        <v>6074.5279999999993</v>
      </c>
      <c r="J50" s="19"/>
      <c r="K50" s="19"/>
      <c r="L50" s="19">
        <f t="shared" si="0"/>
        <v>6074.5279999999993</v>
      </c>
      <c r="M50" s="26" t="s">
        <v>194</v>
      </c>
      <c r="N50" s="26" t="s">
        <v>54</v>
      </c>
    </row>
    <row r="51" spans="1:14" ht="17.45" customHeight="1" x14ac:dyDescent="0.25">
      <c r="A51" s="22">
        <f t="shared" ref="A51:A56" si="5">A50+1</f>
        <v>32</v>
      </c>
      <c r="B51" s="16" t="s">
        <v>281</v>
      </c>
      <c r="C51" s="23" t="s">
        <v>56</v>
      </c>
      <c r="D51" s="24">
        <v>430.91</v>
      </c>
      <c r="E51" s="25">
        <f>D51*1.1507</f>
        <v>495.84813700000007</v>
      </c>
      <c r="F51" s="25">
        <f>E51</f>
        <v>495.84813700000007</v>
      </c>
      <c r="G51" s="20">
        <v>15.2</v>
      </c>
      <c r="H51" s="20">
        <v>15.2</v>
      </c>
      <c r="I51" s="19">
        <f>D51*H51</f>
        <v>6549.8320000000003</v>
      </c>
      <c r="J51" s="19">
        <v>1037.2</v>
      </c>
      <c r="K51" s="19"/>
      <c r="L51" s="19">
        <f t="shared" si="0"/>
        <v>7587.0320000000002</v>
      </c>
      <c r="M51" s="26" t="s">
        <v>192</v>
      </c>
      <c r="N51" s="26" t="s">
        <v>54</v>
      </c>
    </row>
    <row r="52" spans="1:14" ht="17.45" customHeight="1" x14ac:dyDescent="0.25">
      <c r="A52" s="22">
        <f t="shared" si="5"/>
        <v>33</v>
      </c>
      <c r="B52" s="16" t="s">
        <v>283</v>
      </c>
      <c r="C52" s="23" t="s">
        <v>58</v>
      </c>
      <c r="D52" s="24">
        <v>160</v>
      </c>
      <c r="E52" s="25">
        <f>D52*1.1507</f>
        <v>184.11200000000002</v>
      </c>
      <c r="F52" s="25">
        <f>E52</f>
        <v>184.11200000000002</v>
      </c>
      <c r="G52" s="20">
        <v>15.2</v>
      </c>
      <c r="H52" s="20">
        <v>15.2</v>
      </c>
      <c r="I52" s="19">
        <f>D52*H52</f>
        <v>2432</v>
      </c>
      <c r="J52" s="19">
        <v>1037.2</v>
      </c>
      <c r="K52" s="19"/>
      <c r="L52" s="19">
        <f t="shared" si="0"/>
        <v>3469.2</v>
      </c>
      <c r="M52" s="26" t="s">
        <v>205</v>
      </c>
      <c r="N52" s="26" t="s">
        <v>54</v>
      </c>
    </row>
    <row r="53" spans="1:14" ht="17.45" customHeight="1" x14ac:dyDescent="0.25">
      <c r="A53" s="22">
        <f t="shared" si="5"/>
        <v>34</v>
      </c>
      <c r="B53" s="16" t="s">
        <v>284</v>
      </c>
      <c r="C53" s="23" t="s">
        <v>59</v>
      </c>
      <c r="D53" s="24">
        <v>130</v>
      </c>
      <c r="E53" s="25">
        <f>D53*1.1507</f>
        <v>149.59100000000001</v>
      </c>
      <c r="F53" s="25">
        <f>E53</f>
        <v>149.59100000000001</v>
      </c>
      <c r="G53" s="20">
        <v>15.2</v>
      </c>
      <c r="H53" s="20">
        <v>15.2</v>
      </c>
      <c r="I53" s="19">
        <f>D53*H53</f>
        <v>1976</v>
      </c>
      <c r="J53" s="19">
        <v>1037.2</v>
      </c>
      <c r="K53" s="19"/>
      <c r="L53" s="19">
        <f t="shared" si="0"/>
        <v>3013.2</v>
      </c>
      <c r="M53" s="26" t="s">
        <v>206</v>
      </c>
      <c r="N53" s="26" t="s">
        <v>54</v>
      </c>
    </row>
    <row r="54" spans="1:14" ht="17.45" customHeight="1" x14ac:dyDescent="0.25">
      <c r="A54" s="22">
        <f t="shared" si="5"/>
        <v>35</v>
      </c>
      <c r="B54" s="16" t="s">
        <v>286</v>
      </c>
      <c r="C54" s="23" t="s">
        <v>175</v>
      </c>
      <c r="D54" s="24">
        <v>160</v>
      </c>
      <c r="E54" s="25">
        <f t="shared" ref="E54" si="6">D54*1.1507</f>
        <v>184.11200000000002</v>
      </c>
      <c r="F54" s="25">
        <f t="shared" ref="F54" si="7">E54</f>
        <v>184.11200000000002</v>
      </c>
      <c r="G54" s="20">
        <v>15.2</v>
      </c>
      <c r="H54" s="20">
        <v>15.2</v>
      </c>
      <c r="I54" s="19">
        <f t="shared" ref="I54" si="8">D54*H54</f>
        <v>2432</v>
      </c>
      <c r="J54" s="19"/>
      <c r="K54" s="19"/>
      <c r="L54" s="19">
        <f t="shared" si="0"/>
        <v>2432</v>
      </c>
      <c r="M54" s="26" t="s">
        <v>206</v>
      </c>
      <c r="N54" s="26" t="s">
        <v>54</v>
      </c>
    </row>
    <row r="55" spans="1:14" ht="17.45" customHeight="1" x14ac:dyDescent="0.25">
      <c r="A55" s="22">
        <f t="shared" si="5"/>
        <v>36</v>
      </c>
      <c r="B55" s="16" t="s">
        <v>285</v>
      </c>
      <c r="C55" s="23" t="s">
        <v>60</v>
      </c>
      <c r="D55" s="24">
        <v>254.53</v>
      </c>
      <c r="E55" s="25">
        <f>D55*1.1507</f>
        <v>292.88767100000001</v>
      </c>
      <c r="F55" s="25">
        <f>E55</f>
        <v>292.88767100000001</v>
      </c>
      <c r="G55" s="20">
        <v>15.2</v>
      </c>
      <c r="H55" s="20">
        <v>0</v>
      </c>
      <c r="I55" s="19">
        <f>D55*H55</f>
        <v>0</v>
      </c>
      <c r="J55" s="19"/>
      <c r="K55" s="19"/>
      <c r="L55" s="19">
        <f t="shared" si="0"/>
        <v>0</v>
      </c>
      <c r="M55" s="26" t="s">
        <v>207</v>
      </c>
      <c r="N55" s="26" t="s">
        <v>54</v>
      </c>
    </row>
    <row r="56" spans="1:14" ht="17.45" customHeight="1" x14ac:dyDescent="0.25">
      <c r="A56" s="22">
        <f t="shared" si="5"/>
        <v>37</v>
      </c>
      <c r="B56" s="16" t="s">
        <v>409</v>
      </c>
      <c r="C56" s="23" t="s">
        <v>410</v>
      </c>
      <c r="D56" s="24">
        <v>280</v>
      </c>
      <c r="E56" s="25">
        <f t="shared" ref="E56" si="9">D56*1.1507</f>
        <v>322.19600000000003</v>
      </c>
      <c r="F56" s="25">
        <f t="shared" ref="F56" si="10">E56</f>
        <v>322.19600000000003</v>
      </c>
      <c r="G56" s="20">
        <v>15.2</v>
      </c>
      <c r="H56" s="20">
        <v>15.2</v>
      </c>
      <c r="I56" s="19">
        <f t="shared" ref="I56" si="11">D56*H56</f>
        <v>4256</v>
      </c>
      <c r="J56" s="19"/>
      <c r="K56" s="19"/>
      <c r="L56" s="19">
        <f t="shared" si="0"/>
        <v>4256</v>
      </c>
      <c r="M56" s="26" t="s">
        <v>207</v>
      </c>
      <c r="N56" s="26" t="s">
        <v>54</v>
      </c>
    </row>
    <row r="57" spans="1:14" ht="17.45" customHeight="1" x14ac:dyDescent="0.25">
      <c r="A57" s="22"/>
      <c r="B57" s="16"/>
      <c r="C57" s="17" t="s">
        <v>61</v>
      </c>
      <c r="D57" s="24"/>
      <c r="E57" s="25"/>
      <c r="F57" s="25"/>
      <c r="G57" s="20"/>
      <c r="H57" s="20"/>
      <c r="I57" s="19"/>
      <c r="J57" s="19"/>
      <c r="K57" s="19"/>
      <c r="L57" s="19"/>
      <c r="M57" s="26"/>
      <c r="N57" s="26"/>
    </row>
    <row r="58" spans="1:14" ht="17.45" customHeight="1" x14ac:dyDescent="0.25">
      <c r="A58" s="22">
        <f>A56+1</f>
        <v>38</v>
      </c>
      <c r="B58" s="16" t="s">
        <v>287</v>
      </c>
      <c r="C58" s="23" t="s">
        <v>63</v>
      </c>
      <c r="D58" s="24">
        <v>386.53</v>
      </c>
      <c r="E58" s="25">
        <f t="shared" ref="E58:E70" si="12">D58*1.1507</f>
        <v>444.78007099999996</v>
      </c>
      <c r="F58" s="25">
        <f t="shared" ref="F58:F70" si="13">E58</f>
        <v>444.78007099999996</v>
      </c>
      <c r="G58" s="20">
        <v>15.2</v>
      </c>
      <c r="H58" s="20">
        <v>15.2</v>
      </c>
      <c r="I58" s="19">
        <f t="shared" ref="I58:I70" si="14">D58*H58</f>
        <v>5875.2559999999994</v>
      </c>
      <c r="J58" s="19">
        <v>1244.6400000000001</v>
      </c>
      <c r="K58" s="19"/>
      <c r="L58" s="19">
        <f t="shared" si="0"/>
        <v>7119.8959999999997</v>
      </c>
      <c r="M58" s="26" t="s">
        <v>192</v>
      </c>
      <c r="N58" s="26" t="s">
        <v>61</v>
      </c>
    </row>
    <row r="59" spans="1:14" ht="17.45" customHeight="1" x14ac:dyDescent="0.25">
      <c r="A59" s="22">
        <f t="shared" ref="A59:A70" si="15">A58+1</f>
        <v>39</v>
      </c>
      <c r="B59" s="16" t="s">
        <v>288</v>
      </c>
      <c r="C59" s="23" t="s">
        <v>64</v>
      </c>
      <c r="D59" s="24">
        <v>386.53</v>
      </c>
      <c r="E59" s="25">
        <f t="shared" si="12"/>
        <v>444.78007099999996</v>
      </c>
      <c r="F59" s="25">
        <f t="shared" si="13"/>
        <v>444.78007099999996</v>
      </c>
      <c r="G59" s="20">
        <v>15.2</v>
      </c>
      <c r="H59" s="20">
        <v>15.2</v>
      </c>
      <c r="I59" s="19">
        <f t="shared" si="14"/>
        <v>5875.2559999999994</v>
      </c>
      <c r="J59" s="19"/>
      <c r="K59" s="19"/>
      <c r="L59" s="19">
        <f t="shared" si="0"/>
        <v>5875.2559999999994</v>
      </c>
      <c r="M59" s="26" t="s">
        <v>192</v>
      </c>
      <c r="N59" s="26" t="s">
        <v>61</v>
      </c>
    </row>
    <row r="60" spans="1:14" ht="17.45" customHeight="1" x14ac:dyDescent="0.25">
      <c r="A60" s="22">
        <f t="shared" si="15"/>
        <v>40</v>
      </c>
      <c r="B60" s="16" t="s">
        <v>289</v>
      </c>
      <c r="C60" s="23" t="s">
        <v>65</v>
      </c>
      <c r="D60" s="24">
        <v>422.3</v>
      </c>
      <c r="E60" s="25">
        <f t="shared" si="12"/>
        <v>485.94061000000005</v>
      </c>
      <c r="F60" s="25">
        <f t="shared" si="13"/>
        <v>485.94061000000005</v>
      </c>
      <c r="G60" s="20">
        <v>15.2</v>
      </c>
      <c r="H60" s="20">
        <v>15.2</v>
      </c>
      <c r="I60" s="19">
        <f t="shared" si="14"/>
        <v>6418.96</v>
      </c>
      <c r="J60" s="19">
        <v>1037.2</v>
      </c>
      <c r="K60" s="19"/>
      <c r="L60" s="19">
        <f t="shared" si="0"/>
        <v>7456.16</v>
      </c>
      <c r="M60" s="26" t="s">
        <v>194</v>
      </c>
      <c r="N60" s="26" t="s">
        <v>61</v>
      </c>
    </row>
    <row r="61" spans="1:14" ht="17.45" customHeight="1" x14ac:dyDescent="0.25">
      <c r="A61" s="22">
        <f t="shared" si="15"/>
        <v>41</v>
      </c>
      <c r="B61" s="16" t="s">
        <v>290</v>
      </c>
      <c r="C61" s="23" t="s">
        <v>66</v>
      </c>
      <c r="D61" s="24">
        <v>406.27</v>
      </c>
      <c r="E61" s="25">
        <f t="shared" si="12"/>
        <v>467.494889</v>
      </c>
      <c r="F61" s="25">
        <f t="shared" si="13"/>
        <v>467.494889</v>
      </c>
      <c r="G61" s="20">
        <v>15.2</v>
      </c>
      <c r="H61" s="20">
        <v>15.2</v>
      </c>
      <c r="I61" s="19">
        <f t="shared" si="14"/>
        <v>6175.3039999999992</v>
      </c>
      <c r="J61" s="19"/>
      <c r="K61" s="19"/>
      <c r="L61" s="19">
        <f t="shared" si="0"/>
        <v>6175.3039999999992</v>
      </c>
      <c r="M61" s="26" t="s">
        <v>192</v>
      </c>
      <c r="N61" s="26" t="s">
        <v>61</v>
      </c>
    </row>
    <row r="62" spans="1:14" ht="17.45" customHeight="1" x14ac:dyDescent="0.25">
      <c r="A62" s="22">
        <f t="shared" si="15"/>
        <v>42</v>
      </c>
      <c r="B62" s="16" t="s">
        <v>291</v>
      </c>
      <c r="C62" s="23" t="s">
        <v>67</v>
      </c>
      <c r="D62" s="24">
        <v>386.53</v>
      </c>
      <c r="E62" s="25">
        <f t="shared" si="12"/>
        <v>444.78007099999996</v>
      </c>
      <c r="F62" s="25">
        <f t="shared" si="13"/>
        <v>444.78007099999996</v>
      </c>
      <c r="G62" s="20">
        <v>15.2</v>
      </c>
      <c r="H62" s="20">
        <v>15.2</v>
      </c>
      <c r="I62" s="19">
        <f t="shared" si="14"/>
        <v>5875.2559999999994</v>
      </c>
      <c r="J62" s="19"/>
      <c r="K62" s="19"/>
      <c r="L62" s="19">
        <f t="shared" si="0"/>
        <v>5875.2559999999994</v>
      </c>
      <c r="M62" s="26" t="s">
        <v>192</v>
      </c>
      <c r="N62" s="26" t="s">
        <v>61</v>
      </c>
    </row>
    <row r="63" spans="1:14" ht="17.45" customHeight="1" x14ac:dyDescent="0.25">
      <c r="A63" s="22">
        <f t="shared" si="15"/>
        <v>43</v>
      </c>
      <c r="B63" s="16" t="s">
        <v>292</v>
      </c>
      <c r="C63" s="23" t="s">
        <v>68</v>
      </c>
      <c r="D63" s="24">
        <v>288.39999999999998</v>
      </c>
      <c r="E63" s="25">
        <f t="shared" si="12"/>
        <v>331.86187999999999</v>
      </c>
      <c r="F63" s="25">
        <f t="shared" si="13"/>
        <v>331.86187999999999</v>
      </c>
      <c r="G63" s="20">
        <v>15.2</v>
      </c>
      <c r="H63" s="20">
        <v>15.2</v>
      </c>
      <c r="I63" s="19">
        <f t="shared" si="14"/>
        <v>4383.6799999999994</v>
      </c>
      <c r="J63" s="19">
        <v>1659.52</v>
      </c>
      <c r="K63" s="19"/>
      <c r="L63" s="19">
        <f t="shared" si="0"/>
        <v>6043.1999999999989</v>
      </c>
      <c r="M63" s="26" t="s">
        <v>208</v>
      </c>
      <c r="N63" s="26" t="s">
        <v>61</v>
      </c>
    </row>
    <row r="64" spans="1:14" ht="17.45" customHeight="1" x14ac:dyDescent="0.25">
      <c r="A64" s="22">
        <f t="shared" si="15"/>
        <v>44</v>
      </c>
      <c r="B64" s="16" t="s">
        <v>293</v>
      </c>
      <c r="C64" s="23" t="s">
        <v>69</v>
      </c>
      <c r="D64" s="24">
        <v>288.39999999999998</v>
      </c>
      <c r="E64" s="25">
        <f t="shared" si="12"/>
        <v>331.86187999999999</v>
      </c>
      <c r="F64" s="25">
        <f t="shared" si="13"/>
        <v>331.86187999999999</v>
      </c>
      <c r="G64" s="20">
        <v>15.2</v>
      </c>
      <c r="H64" s="20">
        <v>15.2</v>
      </c>
      <c r="I64" s="19">
        <f t="shared" si="14"/>
        <v>4383.6799999999994</v>
      </c>
      <c r="J64" s="19">
        <v>1244.6400000000001</v>
      </c>
      <c r="K64" s="19"/>
      <c r="L64" s="19">
        <f t="shared" si="0"/>
        <v>5628.32</v>
      </c>
      <c r="M64" s="26" t="s">
        <v>208</v>
      </c>
      <c r="N64" s="26" t="s">
        <v>61</v>
      </c>
    </row>
    <row r="65" spans="1:14" ht="17.45" customHeight="1" x14ac:dyDescent="0.25">
      <c r="A65" s="22">
        <f t="shared" si="15"/>
        <v>45</v>
      </c>
      <c r="B65" s="16" t="s">
        <v>294</v>
      </c>
      <c r="C65" s="23" t="s">
        <v>70</v>
      </c>
      <c r="D65" s="24">
        <v>288.39999999999998</v>
      </c>
      <c r="E65" s="25">
        <f t="shared" si="12"/>
        <v>331.86187999999999</v>
      </c>
      <c r="F65" s="25">
        <f t="shared" si="13"/>
        <v>331.86187999999999</v>
      </c>
      <c r="G65" s="20">
        <v>15.2</v>
      </c>
      <c r="H65" s="20">
        <v>15.2</v>
      </c>
      <c r="I65" s="19">
        <f t="shared" si="14"/>
        <v>4383.6799999999994</v>
      </c>
      <c r="J65" s="19">
        <v>1244.6400000000001</v>
      </c>
      <c r="K65" s="19"/>
      <c r="L65" s="19">
        <f t="shared" si="0"/>
        <v>5628.32</v>
      </c>
      <c r="M65" s="26" t="s">
        <v>208</v>
      </c>
      <c r="N65" s="26" t="s">
        <v>61</v>
      </c>
    </row>
    <row r="66" spans="1:14" ht="17.45" customHeight="1" x14ac:dyDescent="0.25">
      <c r="A66" s="22">
        <f t="shared" si="15"/>
        <v>46</v>
      </c>
      <c r="B66" s="16" t="s">
        <v>295</v>
      </c>
      <c r="C66" s="23" t="s">
        <v>71</v>
      </c>
      <c r="D66" s="24">
        <v>288.39999999999998</v>
      </c>
      <c r="E66" s="25">
        <f t="shared" si="12"/>
        <v>331.86187999999999</v>
      </c>
      <c r="F66" s="25">
        <f t="shared" si="13"/>
        <v>331.86187999999999</v>
      </c>
      <c r="G66" s="20">
        <v>15.2</v>
      </c>
      <c r="H66" s="20">
        <v>15.2</v>
      </c>
      <c r="I66" s="19">
        <f t="shared" si="14"/>
        <v>4383.6799999999994</v>
      </c>
      <c r="J66" s="19">
        <v>1452.08</v>
      </c>
      <c r="K66" s="19"/>
      <c r="L66" s="19">
        <f t="shared" si="0"/>
        <v>5835.7599999999993</v>
      </c>
      <c r="M66" s="26" t="s">
        <v>208</v>
      </c>
      <c r="N66" s="26" t="s">
        <v>61</v>
      </c>
    </row>
    <row r="67" spans="1:14" ht="17.45" customHeight="1" x14ac:dyDescent="0.25">
      <c r="A67" s="22">
        <f t="shared" si="15"/>
        <v>47</v>
      </c>
      <c r="B67" s="16" t="s">
        <v>296</v>
      </c>
      <c r="C67" s="23" t="s">
        <v>72</v>
      </c>
      <c r="D67" s="24">
        <v>342.13</v>
      </c>
      <c r="E67" s="25">
        <f t="shared" si="12"/>
        <v>393.68899099999999</v>
      </c>
      <c r="F67" s="25">
        <f t="shared" si="13"/>
        <v>393.68899099999999</v>
      </c>
      <c r="G67" s="20">
        <v>15.2</v>
      </c>
      <c r="H67" s="20">
        <v>15.2</v>
      </c>
      <c r="I67" s="19">
        <f t="shared" si="14"/>
        <v>5200.3759999999993</v>
      </c>
      <c r="J67" s="19">
        <v>1037.2</v>
      </c>
      <c r="K67" s="19"/>
      <c r="L67" s="19">
        <f t="shared" si="0"/>
        <v>6237.5759999999991</v>
      </c>
      <c r="M67" s="26" t="s">
        <v>193</v>
      </c>
      <c r="N67" s="26" t="s">
        <v>61</v>
      </c>
    </row>
    <row r="68" spans="1:14" ht="17.45" customHeight="1" x14ac:dyDescent="0.25">
      <c r="A68" s="22">
        <f t="shared" si="15"/>
        <v>48</v>
      </c>
      <c r="B68" s="16" t="s">
        <v>297</v>
      </c>
      <c r="C68" s="30" t="s">
        <v>73</v>
      </c>
      <c r="D68" s="24">
        <v>342.13</v>
      </c>
      <c r="E68" s="25">
        <f t="shared" si="12"/>
        <v>393.68899099999999</v>
      </c>
      <c r="F68" s="25">
        <f t="shared" si="13"/>
        <v>393.68899099999999</v>
      </c>
      <c r="G68" s="20">
        <v>15.2</v>
      </c>
      <c r="H68" s="20">
        <v>15.2</v>
      </c>
      <c r="I68" s="19">
        <f t="shared" si="14"/>
        <v>5200.3759999999993</v>
      </c>
      <c r="J68" s="19"/>
      <c r="K68" s="19"/>
      <c r="L68" s="19">
        <f t="shared" si="0"/>
        <v>5200.3759999999993</v>
      </c>
      <c r="M68" s="26" t="s">
        <v>209</v>
      </c>
      <c r="N68" s="26" t="s">
        <v>61</v>
      </c>
    </row>
    <row r="69" spans="1:14" ht="17.45" customHeight="1" x14ac:dyDescent="0.25">
      <c r="A69" s="22">
        <f t="shared" si="15"/>
        <v>49</v>
      </c>
      <c r="B69" s="16" t="s">
        <v>298</v>
      </c>
      <c r="C69" s="23" t="s">
        <v>74</v>
      </c>
      <c r="D69" s="24">
        <v>342.13</v>
      </c>
      <c r="E69" s="25">
        <f t="shared" si="12"/>
        <v>393.68899099999999</v>
      </c>
      <c r="F69" s="25">
        <f t="shared" si="13"/>
        <v>393.68899099999999</v>
      </c>
      <c r="G69" s="20">
        <v>15.2</v>
      </c>
      <c r="H69" s="20">
        <v>15.2</v>
      </c>
      <c r="I69" s="19">
        <f t="shared" si="14"/>
        <v>5200.3759999999993</v>
      </c>
      <c r="J69" s="19">
        <v>829.76</v>
      </c>
      <c r="K69" s="19"/>
      <c r="L69" s="19">
        <f t="shared" si="0"/>
        <v>6030.1359999999995</v>
      </c>
      <c r="M69" s="26" t="s">
        <v>193</v>
      </c>
      <c r="N69" s="26" t="s">
        <v>61</v>
      </c>
    </row>
    <row r="70" spans="1:14" ht="17.45" customHeight="1" x14ac:dyDescent="0.25">
      <c r="A70" s="22">
        <f t="shared" si="15"/>
        <v>50</v>
      </c>
      <c r="B70" s="16" t="s">
        <v>299</v>
      </c>
      <c r="C70" s="23" t="s">
        <v>75</v>
      </c>
      <c r="D70" s="24">
        <v>220</v>
      </c>
      <c r="E70" s="25">
        <f t="shared" si="12"/>
        <v>253.15400000000002</v>
      </c>
      <c r="F70" s="25">
        <f t="shared" si="13"/>
        <v>253.15400000000002</v>
      </c>
      <c r="G70" s="20">
        <v>15.2</v>
      </c>
      <c r="H70" s="20">
        <v>15.2</v>
      </c>
      <c r="I70" s="19">
        <f t="shared" si="14"/>
        <v>3344</v>
      </c>
      <c r="J70" s="19">
        <v>622.32000000000005</v>
      </c>
      <c r="K70" s="19"/>
      <c r="L70" s="19">
        <f t="shared" si="0"/>
        <v>3966.32</v>
      </c>
      <c r="M70" s="26" t="s">
        <v>219</v>
      </c>
      <c r="N70" s="26" t="s">
        <v>61</v>
      </c>
    </row>
    <row r="71" spans="1:14" ht="17.45" customHeight="1" x14ac:dyDescent="0.25">
      <c r="A71" s="22"/>
      <c r="B71" s="16"/>
      <c r="C71" s="17" t="s">
        <v>76</v>
      </c>
      <c r="D71" s="24"/>
      <c r="E71" s="25"/>
      <c r="F71" s="25"/>
      <c r="G71" s="20"/>
      <c r="H71" s="20"/>
      <c r="I71" s="19"/>
      <c r="J71" s="19"/>
      <c r="K71" s="19"/>
      <c r="L71" s="19"/>
      <c r="M71" s="26"/>
      <c r="N71" s="26"/>
    </row>
    <row r="72" spans="1:14" ht="17.45" customHeight="1" x14ac:dyDescent="0.25">
      <c r="A72" s="22">
        <f>A70+1</f>
        <v>51</v>
      </c>
      <c r="B72" s="16" t="s">
        <v>300</v>
      </c>
      <c r="C72" s="23" t="s">
        <v>77</v>
      </c>
      <c r="D72" s="24">
        <v>288.39999999999998</v>
      </c>
      <c r="E72" s="25">
        <f t="shared" ref="E72:E78" si="16">D72*1.1507</f>
        <v>331.86187999999999</v>
      </c>
      <c r="F72" s="25">
        <f t="shared" ref="F72:F78" si="17">E72</f>
        <v>331.86187999999999</v>
      </c>
      <c r="G72" s="20">
        <v>15.2</v>
      </c>
      <c r="H72" s="20">
        <v>15.2</v>
      </c>
      <c r="I72" s="19">
        <f t="shared" ref="I72:I78" si="18">D72*H72</f>
        <v>4383.6799999999994</v>
      </c>
      <c r="J72" s="19">
        <v>1452.08</v>
      </c>
      <c r="K72" s="19"/>
      <c r="L72" s="19">
        <f t="shared" si="0"/>
        <v>5835.7599999999993</v>
      </c>
      <c r="M72" s="26" t="s">
        <v>210</v>
      </c>
      <c r="N72" s="26" t="s">
        <v>76</v>
      </c>
    </row>
    <row r="73" spans="1:14" ht="17.45" customHeight="1" x14ac:dyDescent="0.25">
      <c r="A73" s="22">
        <f t="shared" ref="A73:A78" si="19">A72+1</f>
        <v>52</v>
      </c>
      <c r="B73" s="16" t="s">
        <v>301</v>
      </c>
      <c r="C73" s="23" t="s">
        <v>78</v>
      </c>
      <c r="D73" s="24">
        <v>288.39999999999998</v>
      </c>
      <c r="E73" s="25">
        <f t="shared" si="16"/>
        <v>331.86187999999999</v>
      </c>
      <c r="F73" s="25">
        <f t="shared" si="17"/>
        <v>331.86187999999999</v>
      </c>
      <c r="G73" s="20">
        <v>15.2</v>
      </c>
      <c r="H73" s="20">
        <v>15.2</v>
      </c>
      <c r="I73" s="19">
        <f t="shared" si="18"/>
        <v>4383.6799999999994</v>
      </c>
      <c r="J73" s="19">
        <v>1659.52</v>
      </c>
      <c r="K73" s="19"/>
      <c r="L73" s="19">
        <f t="shared" si="0"/>
        <v>6043.1999999999989</v>
      </c>
      <c r="M73" s="26" t="s">
        <v>208</v>
      </c>
      <c r="N73" s="26" t="s">
        <v>76</v>
      </c>
    </row>
    <row r="74" spans="1:14" ht="17.45" customHeight="1" x14ac:dyDescent="0.25">
      <c r="A74" s="22">
        <f t="shared" si="19"/>
        <v>53</v>
      </c>
      <c r="B74" s="22" t="s">
        <v>302</v>
      </c>
      <c r="C74" s="29" t="s">
        <v>79</v>
      </c>
      <c r="D74" s="24">
        <v>288.39999999999998</v>
      </c>
      <c r="E74" s="25">
        <f t="shared" si="16"/>
        <v>331.86187999999999</v>
      </c>
      <c r="F74" s="25">
        <f t="shared" si="17"/>
        <v>331.86187999999999</v>
      </c>
      <c r="G74" s="22">
        <v>15.2</v>
      </c>
      <c r="H74" s="20">
        <v>15.2</v>
      </c>
      <c r="I74" s="19">
        <f t="shared" si="18"/>
        <v>4383.6799999999994</v>
      </c>
      <c r="J74" s="19">
        <v>622.32000000000005</v>
      </c>
      <c r="K74" s="19"/>
      <c r="L74" s="19">
        <f t="shared" si="0"/>
        <v>5005.9999999999991</v>
      </c>
      <c r="M74" s="26" t="s">
        <v>208</v>
      </c>
      <c r="N74" s="26" t="s">
        <v>76</v>
      </c>
    </row>
    <row r="75" spans="1:14" ht="17.45" customHeight="1" x14ac:dyDescent="0.25">
      <c r="A75" s="22">
        <f t="shared" si="19"/>
        <v>54</v>
      </c>
      <c r="B75" s="16" t="s">
        <v>303</v>
      </c>
      <c r="C75" s="23" t="s">
        <v>80</v>
      </c>
      <c r="D75" s="24">
        <v>288.39999999999998</v>
      </c>
      <c r="E75" s="25">
        <f t="shared" si="16"/>
        <v>331.86187999999999</v>
      </c>
      <c r="F75" s="25">
        <f t="shared" si="17"/>
        <v>331.86187999999999</v>
      </c>
      <c r="G75" s="20">
        <v>15.2</v>
      </c>
      <c r="H75" s="20">
        <v>15.2</v>
      </c>
      <c r="I75" s="19">
        <f t="shared" si="18"/>
        <v>4383.6799999999994</v>
      </c>
      <c r="J75" s="19">
        <v>1244.6400000000001</v>
      </c>
      <c r="K75" s="19"/>
      <c r="L75" s="19">
        <f t="shared" si="0"/>
        <v>5628.32</v>
      </c>
      <c r="M75" s="26" t="s">
        <v>208</v>
      </c>
      <c r="N75" s="26" t="s">
        <v>76</v>
      </c>
    </row>
    <row r="76" spans="1:14" ht="17.45" customHeight="1" x14ac:dyDescent="0.25">
      <c r="A76" s="22">
        <f t="shared" si="19"/>
        <v>55</v>
      </c>
      <c r="B76" s="16" t="s">
        <v>304</v>
      </c>
      <c r="C76" s="23" t="s">
        <v>81</v>
      </c>
      <c r="D76" s="24">
        <v>288.39999999999998</v>
      </c>
      <c r="E76" s="25">
        <f t="shared" si="16"/>
        <v>331.86187999999999</v>
      </c>
      <c r="F76" s="25">
        <f t="shared" si="17"/>
        <v>331.86187999999999</v>
      </c>
      <c r="G76" s="20">
        <v>15.2</v>
      </c>
      <c r="H76" s="20">
        <v>15.2</v>
      </c>
      <c r="I76" s="19">
        <f t="shared" si="18"/>
        <v>4383.6799999999994</v>
      </c>
      <c r="J76" s="19">
        <v>1037.2</v>
      </c>
      <c r="K76" s="19"/>
      <c r="L76" s="19">
        <f t="shared" si="0"/>
        <v>5420.8799999999992</v>
      </c>
      <c r="M76" s="26" t="s">
        <v>208</v>
      </c>
      <c r="N76" s="26" t="s">
        <v>76</v>
      </c>
    </row>
    <row r="77" spans="1:14" ht="17.45" customHeight="1" x14ac:dyDescent="0.25">
      <c r="A77" s="3">
        <f t="shared" si="19"/>
        <v>56</v>
      </c>
      <c r="B77" s="16" t="s">
        <v>305</v>
      </c>
      <c r="C77" s="23" t="s">
        <v>82</v>
      </c>
      <c r="D77" s="24">
        <v>288.39999999999998</v>
      </c>
      <c r="E77" s="25">
        <f t="shared" si="16"/>
        <v>331.86187999999999</v>
      </c>
      <c r="F77" s="25">
        <f t="shared" si="17"/>
        <v>331.86187999999999</v>
      </c>
      <c r="G77" s="20">
        <v>15.2</v>
      </c>
      <c r="H77" s="20">
        <v>15.2</v>
      </c>
      <c r="I77" s="19">
        <f t="shared" si="18"/>
        <v>4383.6799999999994</v>
      </c>
      <c r="J77" s="19">
        <v>1244.6400000000001</v>
      </c>
      <c r="K77" s="19"/>
      <c r="L77" s="19">
        <f t="shared" ref="L77:L138" si="20">SUM(I77+J77+K77)</f>
        <v>5628.32</v>
      </c>
      <c r="M77" s="26" t="s">
        <v>210</v>
      </c>
      <c r="N77" s="26" t="s">
        <v>76</v>
      </c>
    </row>
    <row r="78" spans="1:14" ht="17.45" customHeight="1" x14ac:dyDescent="0.25">
      <c r="A78" s="22">
        <f t="shared" si="19"/>
        <v>57</v>
      </c>
      <c r="B78" s="16" t="s">
        <v>306</v>
      </c>
      <c r="C78" s="23" t="s">
        <v>83</v>
      </c>
      <c r="D78" s="24">
        <v>392.92</v>
      </c>
      <c r="E78" s="25">
        <f t="shared" si="16"/>
        <v>452.13304400000004</v>
      </c>
      <c r="F78" s="25">
        <f t="shared" si="17"/>
        <v>452.13304400000004</v>
      </c>
      <c r="G78" s="20">
        <v>15.2</v>
      </c>
      <c r="H78" s="20">
        <v>15.2</v>
      </c>
      <c r="I78" s="19">
        <f t="shared" si="18"/>
        <v>5972.384</v>
      </c>
      <c r="J78" s="19">
        <v>1244.6400000000001</v>
      </c>
      <c r="K78" s="19"/>
      <c r="L78" s="19">
        <f t="shared" si="20"/>
        <v>7217.0240000000003</v>
      </c>
      <c r="M78" s="26" t="s">
        <v>211</v>
      </c>
      <c r="N78" s="26" t="s">
        <v>76</v>
      </c>
    </row>
    <row r="79" spans="1:14" ht="17.45" customHeight="1" x14ac:dyDescent="0.25">
      <c r="A79" s="22">
        <f>A78+1</f>
        <v>58</v>
      </c>
      <c r="B79" s="16" t="s">
        <v>339</v>
      </c>
      <c r="C79" s="29" t="s">
        <v>119</v>
      </c>
      <c r="D79" s="24">
        <v>262.22000000000003</v>
      </c>
      <c r="E79" s="25">
        <f>D79*1.1507</f>
        <v>301.73655400000007</v>
      </c>
      <c r="F79" s="25">
        <f>E79</f>
        <v>301.73655400000007</v>
      </c>
      <c r="G79" s="20">
        <v>15.2</v>
      </c>
      <c r="H79" s="20">
        <v>15.2</v>
      </c>
      <c r="I79" s="19">
        <f>D79*H79</f>
        <v>3985.7440000000001</v>
      </c>
      <c r="J79" s="19"/>
      <c r="K79" s="19"/>
      <c r="L79" s="19">
        <f t="shared" si="20"/>
        <v>3985.7440000000001</v>
      </c>
      <c r="M79" s="26" t="s">
        <v>208</v>
      </c>
      <c r="N79" s="26" t="s">
        <v>76</v>
      </c>
    </row>
    <row r="80" spans="1:14" ht="17.45" customHeight="1" x14ac:dyDescent="0.25">
      <c r="A80" s="22"/>
      <c r="B80" s="22"/>
      <c r="C80" s="34" t="s">
        <v>84</v>
      </c>
      <c r="D80" s="24"/>
      <c r="E80" s="25"/>
      <c r="F80" s="25"/>
      <c r="G80" s="35"/>
      <c r="H80" s="20"/>
      <c r="I80" s="36"/>
      <c r="J80" s="36"/>
      <c r="K80" s="36"/>
      <c r="L80" s="19"/>
      <c r="M80" s="26"/>
      <c r="N80" s="26"/>
    </row>
    <row r="81" spans="1:14" ht="17.45" customHeight="1" x14ac:dyDescent="0.25">
      <c r="A81" s="22">
        <f>A79+1</f>
        <v>59</v>
      </c>
      <c r="B81" s="22" t="s">
        <v>307</v>
      </c>
      <c r="C81" s="25" t="s">
        <v>183</v>
      </c>
      <c r="D81" s="24">
        <v>464.17</v>
      </c>
      <c r="E81" s="25">
        <f>D81*1.1507</f>
        <v>534.12041900000008</v>
      </c>
      <c r="F81" s="25">
        <f>E81</f>
        <v>534.12041900000008</v>
      </c>
      <c r="G81" s="37">
        <v>15.2</v>
      </c>
      <c r="H81" s="20">
        <v>15.2</v>
      </c>
      <c r="I81" s="19">
        <f>D81*H81</f>
        <v>7055.384</v>
      </c>
      <c r="J81" s="19"/>
      <c r="K81" s="19"/>
      <c r="L81" s="19">
        <f t="shared" si="20"/>
        <v>7055.384</v>
      </c>
      <c r="M81" s="26" t="s">
        <v>194</v>
      </c>
      <c r="N81" s="26" t="s">
        <v>84</v>
      </c>
    </row>
    <row r="82" spans="1:14" ht="17.45" customHeight="1" x14ac:dyDescent="0.25">
      <c r="A82" s="22">
        <f>A81+1</f>
        <v>60</v>
      </c>
      <c r="B82" s="22" t="s">
        <v>308</v>
      </c>
      <c r="C82" s="25" t="s">
        <v>85</v>
      </c>
      <c r="D82" s="24">
        <v>327.66000000000003</v>
      </c>
      <c r="E82" s="25">
        <f>D82*1.1507</f>
        <v>377.03836200000006</v>
      </c>
      <c r="F82" s="25">
        <f>E82</f>
        <v>377.03836200000006</v>
      </c>
      <c r="G82" s="37">
        <v>15.2</v>
      </c>
      <c r="H82" s="20">
        <v>15.2</v>
      </c>
      <c r="I82" s="19">
        <f>D82*H82</f>
        <v>4980.4319999999998</v>
      </c>
      <c r="J82" s="19">
        <v>622.32000000000005</v>
      </c>
      <c r="K82" s="19"/>
      <c r="L82" s="19">
        <f t="shared" si="20"/>
        <v>5602.7519999999995</v>
      </c>
      <c r="M82" s="26" t="s">
        <v>192</v>
      </c>
      <c r="N82" s="26" t="s">
        <v>84</v>
      </c>
    </row>
    <row r="83" spans="1:14" ht="17.45" customHeight="1" x14ac:dyDescent="0.25">
      <c r="A83" s="22">
        <f>A82+1</f>
        <v>61</v>
      </c>
      <c r="B83" s="16" t="s">
        <v>309</v>
      </c>
      <c r="C83" s="25" t="s">
        <v>86</v>
      </c>
      <c r="D83" s="24">
        <v>360.43</v>
      </c>
      <c r="E83" s="25">
        <f>D83*1.1507</f>
        <v>414.746801</v>
      </c>
      <c r="F83" s="25">
        <f>E83</f>
        <v>414.746801</v>
      </c>
      <c r="G83" s="20">
        <v>15.2</v>
      </c>
      <c r="H83" s="20">
        <v>15.2</v>
      </c>
      <c r="I83" s="19">
        <f>D83*H83</f>
        <v>5478.5360000000001</v>
      </c>
      <c r="J83" s="19">
        <v>622.32000000000005</v>
      </c>
      <c r="K83" s="19"/>
      <c r="L83" s="19">
        <f t="shared" si="20"/>
        <v>6100.8559999999998</v>
      </c>
      <c r="M83" s="26" t="s">
        <v>192</v>
      </c>
      <c r="N83" s="26" t="s">
        <v>84</v>
      </c>
    </row>
    <row r="84" spans="1:14" ht="17.45" customHeight="1" x14ac:dyDescent="0.25">
      <c r="A84" s="22">
        <f>A83+1</f>
        <v>62</v>
      </c>
      <c r="B84" s="16" t="s">
        <v>310</v>
      </c>
      <c r="C84" s="25" t="s">
        <v>184</v>
      </c>
      <c r="D84" s="24">
        <v>360.43</v>
      </c>
      <c r="E84" s="25">
        <f>D84*1.1507</f>
        <v>414.746801</v>
      </c>
      <c r="F84" s="25">
        <f>E84</f>
        <v>414.746801</v>
      </c>
      <c r="G84" s="20">
        <v>15.2</v>
      </c>
      <c r="H84" s="20">
        <v>15.2</v>
      </c>
      <c r="I84" s="19">
        <f>D84*H84</f>
        <v>5478.5360000000001</v>
      </c>
      <c r="J84" s="19"/>
      <c r="K84" s="19"/>
      <c r="L84" s="19">
        <f t="shared" si="20"/>
        <v>5478.5360000000001</v>
      </c>
      <c r="M84" s="26" t="s">
        <v>192</v>
      </c>
      <c r="N84" s="26" t="s">
        <v>84</v>
      </c>
    </row>
    <row r="85" spans="1:14" ht="17.45" customHeight="1" x14ac:dyDescent="0.25">
      <c r="A85" s="22"/>
      <c r="B85" s="22"/>
      <c r="C85" s="34" t="s">
        <v>88</v>
      </c>
      <c r="D85" s="24"/>
      <c r="E85" s="25"/>
      <c r="F85" s="25"/>
      <c r="G85" s="37"/>
      <c r="H85" s="20"/>
      <c r="I85" s="19"/>
      <c r="J85" s="19"/>
      <c r="K85" s="19"/>
      <c r="L85" s="19"/>
      <c r="M85" s="26"/>
      <c r="N85" s="26"/>
    </row>
    <row r="86" spans="1:14" ht="17.45" customHeight="1" x14ac:dyDescent="0.25">
      <c r="A86" s="22"/>
      <c r="B86" s="16"/>
      <c r="C86" s="17" t="s">
        <v>90</v>
      </c>
      <c r="D86" s="24"/>
      <c r="E86" s="25"/>
      <c r="F86" s="25"/>
      <c r="G86" s="20"/>
      <c r="H86" s="20"/>
      <c r="I86" s="19"/>
      <c r="J86" s="19"/>
      <c r="K86" s="19"/>
      <c r="L86" s="19"/>
      <c r="M86" s="26"/>
      <c r="N86" s="26"/>
    </row>
    <row r="87" spans="1:14" ht="17.45" customHeight="1" x14ac:dyDescent="0.25">
      <c r="A87" s="3">
        <f>A84+1</f>
        <v>63</v>
      </c>
      <c r="B87" s="16" t="s">
        <v>312</v>
      </c>
      <c r="C87" s="23" t="s">
        <v>92</v>
      </c>
      <c r="D87" s="24">
        <v>288.39999999999998</v>
      </c>
      <c r="E87" s="25">
        <f>D87*1.1507</f>
        <v>331.86187999999999</v>
      </c>
      <c r="F87" s="25">
        <f>E87</f>
        <v>331.86187999999999</v>
      </c>
      <c r="G87" s="20">
        <v>15.2</v>
      </c>
      <c r="H87" s="20">
        <v>15.2</v>
      </c>
      <c r="I87" s="19">
        <f>D87*H87</f>
        <v>4383.6799999999994</v>
      </c>
      <c r="J87" s="19">
        <v>1037.2</v>
      </c>
      <c r="K87" s="19"/>
      <c r="L87" s="19">
        <f t="shared" si="20"/>
        <v>5420.8799999999992</v>
      </c>
      <c r="M87" s="26" t="s">
        <v>210</v>
      </c>
      <c r="N87" s="26" t="s">
        <v>90</v>
      </c>
    </row>
    <row r="88" spans="1:14" ht="17.45" customHeight="1" x14ac:dyDescent="0.25">
      <c r="A88" s="3">
        <f>A87+1</f>
        <v>64</v>
      </c>
      <c r="B88" s="16" t="s">
        <v>313</v>
      </c>
      <c r="C88" s="30" t="s">
        <v>93</v>
      </c>
      <c r="D88" s="24">
        <v>341.46</v>
      </c>
      <c r="E88" s="25">
        <f>D88*1.1507</f>
        <v>392.91802200000001</v>
      </c>
      <c r="F88" s="25">
        <f>E88</f>
        <v>392.91802200000001</v>
      </c>
      <c r="G88" s="20">
        <v>15.2</v>
      </c>
      <c r="H88" s="20">
        <v>15.2</v>
      </c>
      <c r="I88" s="19">
        <f>D88*H88</f>
        <v>5190.1919999999991</v>
      </c>
      <c r="J88" s="19"/>
      <c r="K88" s="19"/>
      <c r="L88" s="19">
        <f t="shared" si="20"/>
        <v>5190.1919999999991</v>
      </c>
      <c r="M88" s="26" t="s">
        <v>193</v>
      </c>
      <c r="N88" s="26" t="s">
        <v>90</v>
      </c>
    </row>
    <row r="89" spans="1:14" ht="17.45" customHeight="1" x14ac:dyDescent="0.25">
      <c r="A89" s="3">
        <f>A88+1</f>
        <v>65</v>
      </c>
      <c r="B89" s="16" t="s">
        <v>314</v>
      </c>
      <c r="C89" s="30" t="s">
        <v>94</v>
      </c>
      <c r="D89" s="24">
        <v>338.69</v>
      </c>
      <c r="E89" s="25">
        <f>D89*1.1507</f>
        <v>389.73058300000002</v>
      </c>
      <c r="F89" s="25">
        <f>E89</f>
        <v>389.73058300000002</v>
      </c>
      <c r="G89" s="20">
        <v>15.2</v>
      </c>
      <c r="H89" s="20">
        <v>15.2</v>
      </c>
      <c r="I89" s="19">
        <f>D89*H89</f>
        <v>5148.0879999999997</v>
      </c>
      <c r="J89" s="19">
        <v>622.32000000000005</v>
      </c>
      <c r="K89" s="19"/>
      <c r="L89" s="19">
        <f t="shared" si="20"/>
        <v>5770.4079999999994</v>
      </c>
      <c r="M89" s="26" t="s">
        <v>192</v>
      </c>
      <c r="N89" s="26" t="s">
        <v>90</v>
      </c>
    </row>
    <row r="90" spans="1:14" ht="17.45" customHeight="1" x14ac:dyDescent="0.25">
      <c r="A90" s="3">
        <f>A89+1</f>
        <v>66</v>
      </c>
      <c r="B90" s="16" t="s">
        <v>315</v>
      </c>
      <c r="C90" s="23" t="s">
        <v>95</v>
      </c>
      <c r="D90" s="24">
        <v>422.3</v>
      </c>
      <c r="E90" s="25">
        <f>D90*1.1507</f>
        <v>485.94061000000005</v>
      </c>
      <c r="F90" s="25">
        <f>E90</f>
        <v>485.94061000000005</v>
      </c>
      <c r="G90" s="20">
        <v>15.2</v>
      </c>
      <c r="H90" s="20">
        <v>15.2</v>
      </c>
      <c r="I90" s="19">
        <f>D90*H90</f>
        <v>6418.96</v>
      </c>
      <c r="J90" s="19">
        <v>622.32000000000005</v>
      </c>
      <c r="K90" s="19"/>
      <c r="L90" s="19">
        <f t="shared" si="20"/>
        <v>7041.28</v>
      </c>
      <c r="M90" s="26" t="s">
        <v>193</v>
      </c>
      <c r="N90" s="26" t="s">
        <v>90</v>
      </c>
    </row>
    <row r="91" spans="1:14" ht="17.45" customHeight="1" x14ac:dyDescent="0.25">
      <c r="A91" s="3">
        <f>A90+1</f>
        <v>67</v>
      </c>
      <c r="B91" s="16">
        <v>2.1988502869999999E-2</v>
      </c>
      <c r="C91" s="23" t="s">
        <v>96</v>
      </c>
      <c r="D91" s="24">
        <v>288.39999999999998</v>
      </c>
      <c r="E91" s="25">
        <f>D91*1.1507</f>
        <v>331.86187999999999</v>
      </c>
      <c r="F91" s="25">
        <f>E91</f>
        <v>331.86187999999999</v>
      </c>
      <c r="G91" s="20">
        <v>15.2</v>
      </c>
      <c r="H91" s="20">
        <v>15.2</v>
      </c>
      <c r="I91" s="19">
        <f>D91*H91</f>
        <v>4383.6799999999994</v>
      </c>
      <c r="J91" s="19"/>
      <c r="K91" s="19"/>
      <c r="L91" s="19">
        <f t="shared" si="20"/>
        <v>4383.6799999999994</v>
      </c>
      <c r="M91" s="26" t="s">
        <v>210</v>
      </c>
      <c r="N91" s="26" t="s">
        <v>90</v>
      </c>
    </row>
    <row r="92" spans="1:14" ht="17.45" customHeight="1" x14ac:dyDescent="0.25">
      <c r="A92" s="22"/>
      <c r="B92" s="16"/>
      <c r="C92" s="17" t="s">
        <v>97</v>
      </c>
      <c r="D92" s="24"/>
      <c r="E92" s="25"/>
      <c r="F92" s="25"/>
      <c r="G92" s="20"/>
      <c r="H92" s="20"/>
      <c r="I92" s="19"/>
      <c r="J92" s="19"/>
      <c r="K92" s="19"/>
      <c r="L92" s="19"/>
      <c r="M92" s="26"/>
      <c r="N92" s="26"/>
    </row>
    <row r="93" spans="1:14" ht="17.45" customHeight="1" x14ac:dyDescent="0.25">
      <c r="A93" s="22">
        <f>A91+1</f>
        <v>68</v>
      </c>
      <c r="B93" s="16" t="s">
        <v>316</v>
      </c>
      <c r="C93" s="29" t="s">
        <v>98</v>
      </c>
      <c r="D93" s="24">
        <v>422.3</v>
      </c>
      <c r="E93" s="25">
        <f t="shared" ref="E93:E110" si="21">D93*1.1507</f>
        <v>485.94061000000005</v>
      </c>
      <c r="F93" s="25">
        <f t="shared" ref="F93:F110" si="22">E93</f>
        <v>485.94061000000005</v>
      </c>
      <c r="G93" s="20">
        <v>15.2</v>
      </c>
      <c r="H93" s="20">
        <v>15.2</v>
      </c>
      <c r="I93" s="19">
        <f t="shared" ref="I93:I110" si="23">D93*H93</f>
        <v>6418.96</v>
      </c>
      <c r="J93" s="19"/>
      <c r="K93" s="19"/>
      <c r="L93" s="19">
        <f t="shared" si="20"/>
        <v>6418.96</v>
      </c>
      <c r="M93" s="26" t="s">
        <v>195</v>
      </c>
      <c r="N93" s="26" t="s">
        <v>97</v>
      </c>
    </row>
    <row r="94" spans="1:14" ht="17.45" customHeight="1" x14ac:dyDescent="0.25">
      <c r="A94" s="22">
        <f t="shared" ref="A94:A110" si="24">A93+1</f>
        <v>69</v>
      </c>
      <c r="B94" s="16" t="s">
        <v>317</v>
      </c>
      <c r="C94" s="23" t="s">
        <v>99</v>
      </c>
      <c r="D94" s="24">
        <v>288.27</v>
      </c>
      <c r="E94" s="25">
        <f t="shared" si="21"/>
        <v>331.712289</v>
      </c>
      <c r="F94" s="25">
        <f t="shared" si="22"/>
        <v>331.712289</v>
      </c>
      <c r="G94" s="20">
        <v>15.2</v>
      </c>
      <c r="H94" s="20">
        <v>15.2</v>
      </c>
      <c r="I94" s="19">
        <f t="shared" si="23"/>
        <v>4381.7039999999997</v>
      </c>
      <c r="J94" s="19">
        <v>1244.6400000000001</v>
      </c>
      <c r="K94" s="19"/>
      <c r="L94" s="19">
        <f t="shared" si="20"/>
        <v>5626.3440000000001</v>
      </c>
      <c r="M94" s="26" t="s">
        <v>213</v>
      </c>
      <c r="N94" s="26" t="s">
        <v>97</v>
      </c>
    </row>
    <row r="95" spans="1:14" ht="17.45" customHeight="1" x14ac:dyDescent="0.25">
      <c r="A95" s="22">
        <f t="shared" si="24"/>
        <v>70</v>
      </c>
      <c r="B95" s="16" t="s">
        <v>318</v>
      </c>
      <c r="C95" s="23" t="s">
        <v>100</v>
      </c>
      <c r="D95" s="24">
        <v>288.27</v>
      </c>
      <c r="E95" s="25">
        <f t="shared" si="21"/>
        <v>331.712289</v>
      </c>
      <c r="F95" s="25">
        <f t="shared" si="22"/>
        <v>331.712289</v>
      </c>
      <c r="G95" s="20">
        <v>15.2</v>
      </c>
      <c r="H95" s="20">
        <v>15.2</v>
      </c>
      <c r="I95" s="19">
        <f t="shared" si="23"/>
        <v>4381.7039999999997</v>
      </c>
      <c r="J95" s="19">
        <v>1452.08</v>
      </c>
      <c r="K95" s="19"/>
      <c r="L95" s="19">
        <f t="shared" si="20"/>
        <v>5833.7839999999997</v>
      </c>
      <c r="M95" s="26" t="s">
        <v>213</v>
      </c>
      <c r="N95" s="26" t="s">
        <v>97</v>
      </c>
    </row>
    <row r="96" spans="1:14" ht="17.45" customHeight="1" x14ac:dyDescent="0.25">
      <c r="A96" s="22">
        <f t="shared" si="24"/>
        <v>71</v>
      </c>
      <c r="B96" s="16" t="s">
        <v>319</v>
      </c>
      <c r="C96" s="23" t="s">
        <v>101</v>
      </c>
      <c r="D96" s="24">
        <v>288.27</v>
      </c>
      <c r="E96" s="25">
        <f t="shared" si="21"/>
        <v>331.712289</v>
      </c>
      <c r="F96" s="25">
        <f t="shared" si="22"/>
        <v>331.712289</v>
      </c>
      <c r="G96" s="20">
        <v>15.2</v>
      </c>
      <c r="H96" s="20">
        <v>15.2</v>
      </c>
      <c r="I96" s="19">
        <f t="shared" si="23"/>
        <v>4381.7039999999997</v>
      </c>
      <c r="J96" s="19">
        <v>1037.2</v>
      </c>
      <c r="K96" s="19"/>
      <c r="L96" s="19">
        <f t="shared" si="20"/>
        <v>5418.9039999999995</v>
      </c>
      <c r="M96" s="26" t="s">
        <v>213</v>
      </c>
      <c r="N96" s="26" t="s">
        <v>97</v>
      </c>
    </row>
    <row r="97" spans="1:14" ht="17.45" customHeight="1" x14ac:dyDescent="0.25">
      <c r="A97" s="22">
        <f t="shared" si="24"/>
        <v>72</v>
      </c>
      <c r="B97" s="16" t="s">
        <v>320</v>
      </c>
      <c r="C97" s="23" t="s">
        <v>102</v>
      </c>
      <c r="D97" s="24">
        <v>288.27</v>
      </c>
      <c r="E97" s="25">
        <f t="shared" si="21"/>
        <v>331.712289</v>
      </c>
      <c r="F97" s="25">
        <f t="shared" si="22"/>
        <v>331.712289</v>
      </c>
      <c r="G97" s="20">
        <v>15.2</v>
      </c>
      <c r="H97" s="20">
        <v>15.2</v>
      </c>
      <c r="I97" s="19">
        <f t="shared" si="23"/>
        <v>4381.7039999999997</v>
      </c>
      <c r="J97" s="19">
        <v>622.32000000000005</v>
      </c>
      <c r="K97" s="19"/>
      <c r="L97" s="19">
        <f t="shared" si="20"/>
        <v>5004.0239999999994</v>
      </c>
      <c r="M97" s="26" t="s">
        <v>213</v>
      </c>
      <c r="N97" s="26" t="s">
        <v>97</v>
      </c>
    </row>
    <row r="98" spans="1:14" ht="17.45" customHeight="1" x14ac:dyDescent="0.25">
      <c r="A98" s="22">
        <f t="shared" si="24"/>
        <v>73</v>
      </c>
      <c r="B98" s="16" t="s">
        <v>321</v>
      </c>
      <c r="C98" s="23" t="s">
        <v>103</v>
      </c>
      <c r="D98" s="24">
        <v>288.27</v>
      </c>
      <c r="E98" s="25">
        <f t="shared" si="21"/>
        <v>331.712289</v>
      </c>
      <c r="F98" s="25">
        <f t="shared" si="22"/>
        <v>331.712289</v>
      </c>
      <c r="G98" s="20">
        <v>15.2</v>
      </c>
      <c r="H98" s="20">
        <v>15.2</v>
      </c>
      <c r="I98" s="19">
        <f t="shared" si="23"/>
        <v>4381.7039999999997</v>
      </c>
      <c r="J98" s="19">
        <v>1244.6400000000001</v>
      </c>
      <c r="K98" s="19"/>
      <c r="L98" s="19">
        <f t="shared" si="20"/>
        <v>5626.3440000000001</v>
      </c>
      <c r="M98" s="26" t="s">
        <v>213</v>
      </c>
      <c r="N98" s="26" t="s">
        <v>97</v>
      </c>
    </row>
    <row r="99" spans="1:14" ht="17.45" customHeight="1" x14ac:dyDescent="0.25">
      <c r="A99" s="22">
        <f t="shared" si="24"/>
        <v>74</v>
      </c>
      <c r="B99" s="16" t="s">
        <v>322</v>
      </c>
      <c r="C99" s="23" t="s">
        <v>104</v>
      </c>
      <c r="D99" s="24">
        <v>288.27</v>
      </c>
      <c r="E99" s="25">
        <f t="shared" si="21"/>
        <v>331.712289</v>
      </c>
      <c r="F99" s="25">
        <f t="shared" si="22"/>
        <v>331.712289</v>
      </c>
      <c r="G99" s="20">
        <v>15.2</v>
      </c>
      <c r="H99" s="20">
        <v>15.2</v>
      </c>
      <c r="I99" s="19">
        <f t="shared" si="23"/>
        <v>4381.7039999999997</v>
      </c>
      <c r="J99" s="19">
        <v>1244.6400000000001</v>
      </c>
      <c r="K99" s="19"/>
      <c r="L99" s="19">
        <f t="shared" si="20"/>
        <v>5626.3440000000001</v>
      </c>
      <c r="M99" s="26" t="s">
        <v>213</v>
      </c>
      <c r="N99" s="26" t="s">
        <v>97</v>
      </c>
    </row>
    <row r="100" spans="1:14" ht="17.45" customHeight="1" x14ac:dyDescent="0.25">
      <c r="A100" s="22">
        <f t="shared" si="24"/>
        <v>75</v>
      </c>
      <c r="B100" s="16" t="s">
        <v>323</v>
      </c>
      <c r="C100" s="23" t="s">
        <v>105</v>
      </c>
      <c r="D100" s="24">
        <v>288.27</v>
      </c>
      <c r="E100" s="25">
        <f t="shared" si="21"/>
        <v>331.712289</v>
      </c>
      <c r="F100" s="25">
        <f t="shared" si="22"/>
        <v>331.712289</v>
      </c>
      <c r="G100" s="20">
        <v>15.2</v>
      </c>
      <c r="H100" s="20">
        <v>15.2</v>
      </c>
      <c r="I100" s="19">
        <f t="shared" si="23"/>
        <v>4381.7039999999997</v>
      </c>
      <c r="J100" s="19">
        <v>829.76</v>
      </c>
      <c r="K100" s="19"/>
      <c r="L100" s="19">
        <f t="shared" si="20"/>
        <v>5211.4639999999999</v>
      </c>
      <c r="M100" s="26" t="s">
        <v>213</v>
      </c>
      <c r="N100" s="26" t="s">
        <v>97</v>
      </c>
    </row>
    <row r="101" spans="1:14" ht="17.45" customHeight="1" x14ac:dyDescent="0.25">
      <c r="A101" s="22">
        <f t="shared" si="24"/>
        <v>76</v>
      </c>
      <c r="B101" s="16" t="s">
        <v>324</v>
      </c>
      <c r="C101" s="23" t="s">
        <v>106</v>
      </c>
      <c r="D101" s="24">
        <v>288.27</v>
      </c>
      <c r="E101" s="25">
        <f t="shared" si="21"/>
        <v>331.712289</v>
      </c>
      <c r="F101" s="25">
        <f t="shared" si="22"/>
        <v>331.712289</v>
      </c>
      <c r="G101" s="20">
        <v>15.2</v>
      </c>
      <c r="H101" s="20">
        <v>15.2</v>
      </c>
      <c r="I101" s="19">
        <f t="shared" si="23"/>
        <v>4381.7039999999997</v>
      </c>
      <c r="J101" s="19">
        <v>1244.6400000000001</v>
      </c>
      <c r="K101" s="19"/>
      <c r="L101" s="19">
        <f t="shared" si="20"/>
        <v>5626.3440000000001</v>
      </c>
      <c r="M101" s="26" t="s">
        <v>213</v>
      </c>
      <c r="N101" s="26" t="s">
        <v>97</v>
      </c>
    </row>
    <row r="102" spans="1:14" ht="17.45" customHeight="1" x14ac:dyDescent="0.25">
      <c r="A102" s="22">
        <f t="shared" si="24"/>
        <v>77</v>
      </c>
      <c r="B102" s="16" t="s">
        <v>325</v>
      </c>
      <c r="C102" s="23" t="s">
        <v>107</v>
      </c>
      <c r="D102" s="24">
        <v>288.27</v>
      </c>
      <c r="E102" s="25">
        <f t="shared" si="21"/>
        <v>331.712289</v>
      </c>
      <c r="F102" s="25">
        <f t="shared" si="22"/>
        <v>331.712289</v>
      </c>
      <c r="G102" s="20">
        <v>15.2</v>
      </c>
      <c r="H102" s="20">
        <v>15.2</v>
      </c>
      <c r="I102" s="19">
        <f t="shared" si="23"/>
        <v>4381.7039999999997</v>
      </c>
      <c r="J102" s="19">
        <v>1037.2</v>
      </c>
      <c r="K102" s="19"/>
      <c r="L102" s="19">
        <f t="shared" si="20"/>
        <v>5418.9039999999995</v>
      </c>
      <c r="M102" s="26" t="s">
        <v>213</v>
      </c>
      <c r="N102" s="26" t="s">
        <v>97</v>
      </c>
    </row>
    <row r="103" spans="1:14" ht="17.45" customHeight="1" x14ac:dyDescent="0.25">
      <c r="A103" s="22">
        <f t="shared" si="24"/>
        <v>78</v>
      </c>
      <c r="B103" s="16" t="s">
        <v>326</v>
      </c>
      <c r="C103" s="23" t="s">
        <v>108</v>
      </c>
      <c r="D103" s="24">
        <v>260.58999999999997</v>
      </c>
      <c r="E103" s="25">
        <f t="shared" si="21"/>
        <v>299.86091299999998</v>
      </c>
      <c r="F103" s="25">
        <f t="shared" si="22"/>
        <v>299.86091299999998</v>
      </c>
      <c r="G103" s="20">
        <v>15.2</v>
      </c>
      <c r="H103" s="20">
        <v>15.2</v>
      </c>
      <c r="I103" s="19">
        <f t="shared" si="23"/>
        <v>3960.9679999999994</v>
      </c>
      <c r="J103" s="19">
        <v>1244.6400000000001</v>
      </c>
      <c r="K103" s="19"/>
      <c r="L103" s="19">
        <f t="shared" si="20"/>
        <v>5205.6079999999993</v>
      </c>
      <c r="M103" s="26" t="s">
        <v>206</v>
      </c>
      <c r="N103" s="26" t="s">
        <v>97</v>
      </c>
    </row>
    <row r="104" spans="1:14" ht="17.45" customHeight="1" x14ac:dyDescent="0.25">
      <c r="A104" s="22">
        <f t="shared" si="24"/>
        <v>79</v>
      </c>
      <c r="B104" s="16" t="s">
        <v>327</v>
      </c>
      <c r="C104" s="23" t="s">
        <v>109</v>
      </c>
      <c r="D104" s="24">
        <v>146.77000000000001</v>
      </c>
      <c r="E104" s="25">
        <f t="shared" si="21"/>
        <v>168.88823900000003</v>
      </c>
      <c r="F104" s="25">
        <f t="shared" si="22"/>
        <v>168.88823900000003</v>
      </c>
      <c r="G104" s="20">
        <v>15.2</v>
      </c>
      <c r="H104" s="20">
        <v>15.2</v>
      </c>
      <c r="I104" s="19">
        <f t="shared" si="23"/>
        <v>2230.904</v>
      </c>
      <c r="J104" s="19">
        <v>1244.6400000000001</v>
      </c>
      <c r="K104" s="19"/>
      <c r="L104" s="19">
        <f t="shared" si="20"/>
        <v>3475.5439999999999</v>
      </c>
      <c r="M104" s="26" t="s">
        <v>206</v>
      </c>
      <c r="N104" s="26" t="s">
        <v>97</v>
      </c>
    </row>
    <row r="105" spans="1:14" ht="17.45" customHeight="1" x14ac:dyDescent="0.25">
      <c r="A105" s="22">
        <f t="shared" si="24"/>
        <v>80</v>
      </c>
      <c r="B105" s="16" t="s">
        <v>328</v>
      </c>
      <c r="C105" s="23" t="s">
        <v>110</v>
      </c>
      <c r="D105" s="24">
        <v>260.58999999999997</v>
      </c>
      <c r="E105" s="25">
        <f t="shared" si="21"/>
        <v>299.86091299999998</v>
      </c>
      <c r="F105" s="25">
        <f t="shared" si="22"/>
        <v>299.86091299999998</v>
      </c>
      <c r="G105" s="20">
        <v>15.2</v>
      </c>
      <c r="H105" s="20">
        <v>15.2</v>
      </c>
      <c r="I105" s="19">
        <f t="shared" si="23"/>
        <v>3960.9679999999994</v>
      </c>
      <c r="J105" s="19">
        <v>1244.6400000000001</v>
      </c>
      <c r="K105" s="19"/>
      <c r="L105" s="19">
        <f t="shared" si="20"/>
        <v>5205.6079999999993</v>
      </c>
      <c r="M105" s="26" t="s">
        <v>206</v>
      </c>
      <c r="N105" s="26" t="s">
        <v>97</v>
      </c>
    </row>
    <row r="106" spans="1:14" ht="17.45" customHeight="1" x14ac:dyDescent="0.25">
      <c r="A106" s="22">
        <f t="shared" si="24"/>
        <v>81</v>
      </c>
      <c r="B106" s="16" t="s">
        <v>329</v>
      </c>
      <c r="C106" s="23" t="s">
        <v>111</v>
      </c>
      <c r="D106" s="24">
        <v>260.58999999999997</v>
      </c>
      <c r="E106" s="25">
        <f t="shared" si="21"/>
        <v>299.86091299999998</v>
      </c>
      <c r="F106" s="25">
        <f t="shared" si="22"/>
        <v>299.86091299999998</v>
      </c>
      <c r="G106" s="20">
        <v>15.2</v>
      </c>
      <c r="H106" s="20">
        <v>15.2</v>
      </c>
      <c r="I106" s="19">
        <f t="shared" si="23"/>
        <v>3960.9679999999994</v>
      </c>
      <c r="J106" s="19">
        <v>1037.2</v>
      </c>
      <c r="K106" s="19"/>
      <c r="L106" s="19">
        <f t="shared" si="20"/>
        <v>4998.1679999999997</v>
      </c>
      <c r="M106" s="26" t="s">
        <v>206</v>
      </c>
      <c r="N106" s="26" t="s">
        <v>97</v>
      </c>
    </row>
    <row r="107" spans="1:14" ht="17.45" customHeight="1" x14ac:dyDescent="0.25">
      <c r="A107" s="22">
        <f t="shared" si="24"/>
        <v>82</v>
      </c>
      <c r="B107" s="16" t="s">
        <v>330</v>
      </c>
      <c r="C107" s="23" t="s">
        <v>112</v>
      </c>
      <c r="D107" s="24">
        <v>260.58999999999997</v>
      </c>
      <c r="E107" s="25">
        <f t="shared" si="21"/>
        <v>299.86091299999998</v>
      </c>
      <c r="F107" s="25">
        <f t="shared" si="22"/>
        <v>299.86091299999998</v>
      </c>
      <c r="G107" s="20">
        <v>15.2</v>
      </c>
      <c r="H107" s="20">
        <v>15.2</v>
      </c>
      <c r="I107" s="19">
        <f t="shared" si="23"/>
        <v>3960.9679999999994</v>
      </c>
      <c r="J107" s="19">
        <v>829.76</v>
      </c>
      <c r="K107" s="19"/>
      <c r="L107" s="19">
        <f t="shared" si="20"/>
        <v>4790.7279999999992</v>
      </c>
      <c r="M107" s="26" t="s">
        <v>206</v>
      </c>
      <c r="N107" s="26" t="s">
        <v>97</v>
      </c>
    </row>
    <row r="108" spans="1:14" ht="17.45" customHeight="1" x14ac:dyDescent="0.25">
      <c r="A108" s="22">
        <f t="shared" si="24"/>
        <v>83</v>
      </c>
      <c r="B108" s="16" t="s">
        <v>331</v>
      </c>
      <c r="C108" s="23" t="s">
        <v>113</v>
      </c>
      <c r="D108" s="24">
        <v>260.58999999999997</v>
      </c>
      <c r="E108" s="25">
        <f t="shared" si="21"/>
        <v>299.86091299999998</v>
      </c>
      <c r="F108" s="25">
        <f t="shared" si="22"/>
        <v>299.86091299999998</v>
      </c>
      <c r="G108" s="20">
        <v>15.2</v>
      </c>
      <c r="H108" s="20">
        <v>15.2</v>
      </c>
      <c r="I108" s="19">
        <f t="shared" si="23"/>
        <v>3960.9679999999994</v>
      </c>
      <c r="J108" s="19">
        <v>1037.2</v>
      </c>
      <c r="K108" s="19"/>
      <c r="L108" s="19">
        <f t="shared" si="20"/>
        <v>4998.1679999999997</v>
      </c>
      <c r="M108" s="26" t="s">
        <v>205</v>
      </c>
      <c r="N108" s="26" t="s">
        <v>97</v>
      </c>
    </row>
    <row r="109" spans="1:14" ht="17.45" customHeight="1" x14ac:dyDescent="0.25">
      <c r="A109" s="22">
        <f t="shared" si="24"/>
        <v>84</v>
      </c>
      <c r="B109" s="16" t="s">
        <v>332</v>
      </c>
      <c r="C109" s="23" t="s">
        <v>114</v>
      </c>
      <c r="D109" s="24">
        <v>260.58999999999997</v>
      </c>
      <c r="E109" s="25">
        <f t="shared" si="21"/>
        <v>299.86091299999998</v>
      </c>
      <c r="F109" s="25">
        <f t="shared" si="22"/>
        <v>299.86091299999998</v>
      </c>
      <c r="G109" s="20">
        <v>15.2</v>
      </c>
      <c r="H109" s="20">
        <v>15.2</v>
      </c>
      <c r="I109" s="19">
        <f t="shared" si="23"/>
        <v>3960.9679999999994</v>
      </c>
      <c r="J109" s="19">
        <v>1037.2</v>
      </c>
      <c r="K109" s="19"/>
      <c r="L109" s="19">
        <f t="shared" si="20"/>
        <v>4998.1679999999997</v>
      </c>
      <c r="M109" s="26" t="s">
        <v>206</v>
      </c>
      <c r="N109" s="26" t="s">
        <v>97</v>
      </c>
    </row>
    <row r="110" spans="1:14" ht="17.45" customHeight="1" x14ac:dyDescent="0.25">
      <c r="A110" s="22">
        <f t="shared" si="24"/>
        <v>85</v>
      </c>
      <c r="B110" s="16" t="s">
        <v>333</v>
      </c>
      <c r="C110" s="23" t="s">
        <v>115</v>
      </c>
      <c r="D110" s="24">
        <v>260.58999999999997</v>
      </c>
      <c r="E110" s="25">
        <f t="shared" si="21"/>
        <v>299.86091299999998</v>
      </c>
      <c r="F110" s="25">
        <f t="shared" si="22"/>
        <v>299.86091299999998</v>
      </c>
      <c r="G110" s="20">
        <v>15.2</v>
      </c>
      <c r="H110" s="20">
        <v>15.2</v>
      </c>
      <c r="I110" s="19">
        <f t="shared" si="23"/>
        <v>3960.9679999999994</v>
      </c>
      <c r="J110" s="19">
        <v>622.32000000000005</v>
      </c>
      <c r="K110" s="19"/>
      <c r="L110" s="19">
        <f t="shared" si="20"/>
        <v>4583.2879999999996</v>
      </c>
      <c r="M110" s="26" t="s">
        <v>206</v>
      </c>
      <c r="N110" s="26" t="s">
        <v>97</v>
      </c>
    </row>
    <row r="111" spans="1:14" ht="17.45" customHeight="1" x14ac:dyDescent="0.25">
      <c r="A111" s="22">
        <f>A110+1</f>
        <v>86</v>
      </c>
      <c r="B111" s="16" t="s">
        <v>336</v>
      </c>
      <c r="C111" s="29" t="s">
        <v>116</v>
      </c>
      <c r="D111" s="24">
        <v>362.77</v>
      </c>
      <c r="E111" s="25">
        <f>D111*1.1507</f>
        <v>417.43943899999999</v>
      </c>
      <c r="F111" s="25">
        <f>E111</f>
        <v>417.43943899999999</v>
      </c>
      <c r="G111" s="20">
        <v>15.2</v>
      </c>
      <c r="H111" s="20">
        <v>15.2</v>
      </c>
      <c r="I111" s="19">
        <f>D111*H111</f>
        <v>5514.1039999999994</v>
      </c>
      <c r="J111" s="19"/>
      <c r="K111" s="19"/>
      <c r="L111" s="19">
        <f t="shared" si="20"/>
        <v>5514.1039999999994</v>
      </c>
      <c r="M111" s="26" t="s">
        <v>205</v>
      </c>
      <c r="N111" s="26" t="s">
        <v>97</v>
      </c>
    </row>
    <row r="112" spans="1:14" ht="17.45" customHeight="1" x14ac:dyDescent="0.25">
      <c r="A112" s="22">
        <f>A111+1</f>
        <v>87</v>
      </c>
      <c r="B112" s="16" t="s">
        <v>337</v>
      </c>
      <c r="C112" s="23" t="s">
        <v>117</v>
      </c>
      <c r="D112" s="24">
        <v>262.22000000000003</v>
      </c>
      <c r="E112" s="25">
        <f>D112*1.1507</f>
        <v>301.73655400000007</v>
      </c>
      <c r="F112" s="25">
        <f>E112</f>
        <v>301.73655400000007</v>
      </c>
      <c r="G112" s="20">
        <v>15.2</v>
      </c>
      <c r="H112" s="20">
        <v>15.2</v>
      </c>
      <c r="I112" s="19">
        <f>D112*H112</f>
        <v>3985.7440000000001</v>
      </c>
      <c r="J112" s="19">
        <v>829.76</v>
      </c>
      <c r="K112" s="19"/>
      <c r="L112" s="19">
        <f t="shared" si="20"/>
        <v>4815.5039999999999</v>
      </c>
      <c r="M112" s="26" t="s">
        <v>214</v>
      </c>
      <c r="N112" s="26" t="s">
        <v>97</v>
      </c>
    </row>
    <row r="113" spans="1:14" ht="17.45" customHeight="1" x14ac:dyDescent="0.25">
      <c r="A113" s="22">
        <f>A112+1</f>
        <v>88</v>
      </c>
      <c r="B113" s="16" t="s">
        <v>338</v>
      </c>
      <c r="C113" s="23" t="s">
        <v>118</v>
      </c>
      <c r="D113" s="24">
        <v>262.22000000000003</v>
      </c>
      <c r="E113" s="25">
        <f>D113*1.1507</f>
        <v>301.73655400000007</v>
      </c>
      <c r="F113" s="25">
        <f>E113</f>
        <v>301.73655400000007</v>
      </c>
      <c r="G113" s="20">
        <v>15.2</v>
      </c>
      <c r="H113" s="20">
        <v>15.2</v>
      </c>
      <c r="I113" s="19">
        <f>D113*H113</f>
        <v>3985.7440000000001</v>
      </c>
      <c r="J113" s="19">
        <v>1037.2</v>
      </c>
      <c r="K113" s="19"/>
      <c r="L113" s="19">
        <f>SUM(I113+J113+K113)</f>
        <v>5022.9440000000004</v>
      </c>
      <c r="M113" s="26" t="s">
        <v>214</v>
      </c>
      <c r="N113" s="26" t="s">
        <v>97</v>
      </c>
    </row>
    <row r="114" spans="1:14" ht="17.45" customHeight="1" x14ac:dyDescent="0.25">
      <c r="A114" s="22"/>
      <c r="B114" s="56"/>
      <c r="C114" s="17" t="s">
        <v>120</v>
      </c>
      <c r="D114" s="24"/>
      <c r="E114" s="25"/>
      <c r="F114" s="25"/>
      <c r="G114" s="20"/>
      <c r="H114" s="20"/>
      <c r="I114" s="19"/>
      <c r="J114" s="19"/>
      <c r="K114" s="19"/>
      <c r="L114" s="19"/>
      <c r="M114" s="26"/>
      <c r="N114" s="26"/>
    </row>
    <row r="115" spans="1:14" ht="17.45" customHeight="1" x14ac:dyDescent="0.3">
      <c r="A115" s="3">
        <f>A113+1</f>
        <v>89</v>
      </c>
      <c r="B115" s="27" t="s">
        <v>340</v>
      </c>
      <c r="C115" s="28" t="s">
        <v>121</v>
      </c>
      <c r="D115" s="24">
        <v>422.3</v>
      </c>
      <c r="E115" s="25">
        <f t="shared" ref="E115:E138" si="25">D115*1.1507</f>
        <v>485.94061000000005</v>
      </c>
      <c r="F115" s="25">
        <f t="shared" ref="F115:F138" si="26">E115</f>
        <v>485.94061000000005</v>
      </c>
      <c r="G115" s="20">
        <v>15.2</v>
      </c>
      <c r="H115" s="20">
        <v>15.2</v>
      </c>
      <c r="I115" s="19">
        <f t="shared" ref="I115:I138" si="27">D115*H115</f>
        <v>6418.96</v>
      </c>
      <c r="J115" s="19"/>
      <c r="K115" s="19"/>
      <c r="L115" s="19">
        <f t="shared" si="20"/>
        <v>6418.96</v>
      </c>
      <c r="M115" s="26" t="s">
        <v>194</v>
      </c>
      <c r="N115" s="26" t="s">
        <v>215</v>
      </c>
    </row>
    <row r="116" spans="1:14" ht="17.45" customHeight="1" x14ac:dyDescent="0.25">
      <c r="A116" s="22">
        <f t="shared" ref="A116:A137" si="28">A115+1</f>
        <v>90</v>
      </c>
      <c r="B116" s="16" t="s">
        <v>341</v>
      </c>
      <c r="C116" s="23" t="s">
        <v>122</v>
      </c>
      <c r="D116" s="24">
        <v>428.55</v>
      </c>
      <c r="E116" s="25">
        <f t="shared" si="25"/>
        <v>493.13248500000003</v>
      </c>
      <c r="F116" s="25">
        <f t="shared" si="26"/>
        <v>493.13248500000003</v>
      </c>
      <c r="G116" s="20">
        <v>15.2</v>
      </c>
      <c r="H116" s="20">
        <v>15.2</v>
      </c>
      <c r="I116" s="19">
        <f t="shared" si="27"/>
        <v>6513.96</v>
      </c>
      <c r="J116" s="19">
        <v>1037.2</v>
      </c>
      <c r="K116" s="19"/>
      <c r="L116" s="19">
        <f t="shared" si="20"/>
        <v>7551.16</v>
      </c>
      <c r="M116" s="26" t="s">
        <v>201</v>
      </c>
      <c r="N116" s="26" t="s">
        <v>215</v>
      </c>
    </row>
    <row r="117" spans="1:14" ht="17.45" customHeight="1" x14ac:dyDescent="0.25">
      <c r="A117" s="22">
        <f t="shared" si="28"/>
        <v>91</v>
      </c>
      <c r="B117" s="16" t="s">
        <v>342</v>
      </c>
      <c r="C117" s="23" t="s">
        <v>123</v>
      </c>
      <c r="D117" s="24">
        <v>309</v>
      </c>
      <c r="E117" s="25">
        <f t="shared" si="25"/>
        <v>355.56630000000001</v>
      </c>
      <c r="F117" s="25">
        <f t="shared" si="26"/>
        <v>355.56630000000001</v>
      </c>
      <c r="G117" s="20">
        <v>15.2</v>
      </c>
      <c r="H117" s="20">
        <v>15.2</v>
      </c>
      <c r="I117" s="19">
        <f t="shared" si="27"/>
        <v>4696.8</v>
      </c>
      <c r="J117" s="19">
        <v>1244.6400000000001</v>
      </c>
      <c r="K117" s="19"/>
      <c r="L117" s="19">
        <f t="shared" si="20"/>
        <v>5941.4400000000005</v>
      </c>
      <c r="M117" s="26" t="s">
        <v>413</v>
      </c>
      <c r="N117" s="26" t="s">
        <v>215</v>
      </c>
    </row>
    <row r="118" spans="1:14" ht="17.45" customHeight="1" x14ac:dyDescent="0.25">
      <c r="A118" s="22">
        <f t="shared" si="28"/>
        <v>92</v>
      </c>
      <c r="B118" s="16" t="s">
        <v>343</v>
      </c>
      <c r="C118" s="23" t="s">
        <v>124</v>
      </c>
      <c r="D118" s="24">
        <v>340.19</v>
      </c>
      <c r="E118" s="25">
        <f t="shared" si="25"/>
        <v>391.45663300000001</v>
      </c>
      <c r="F118" s="25">
        <f t="shared" si="26"/>
        <v>391.45663300000001</v>
      </c>
      <c r="G118" s="20">
        <v>15.2</v>
      </c>
      <c r="H118" s="20">
        <v>15.2</v>
      </c>
      <c r="I118" s="19">
        <f t="shared" si="27"/>
        <v>5170.8879999999999</v>
      </c>
      <c r="J118" s="19">
        <v>1037.2</v>
      </c>
      <c r="K118" s="19"/>
      <c r="L118" s="19">
        <f t="shared" si="20"/>
        <v>6208.0879999999997</v>
      </c>
      <c r="M118" s="26" t="s">
        <v>211</v>
      </c>
      <c r="N118" s="26" t="s">
        <v>215</v>
      </c>
    </row>
    <row r="119" spans="1:14" ht="17.45" customHeight="1" x14ac:dyDescent="0.25">
      <c r="A119" s="22">
        <f t="shared" si="28"/>
        <v>93</v>
      </c>
      <c r="B119" s="16" t="s">
        <v>344</v>
      </c>
      <c r="C119" s="23" t="s">
        <v>125</v>
      </c>
      <c r="D119" s="24">
        <v>309</v>
      </c>
      <c r="E119" s="25">
        <f t="shared" si="25"/>
        <v>355.56630000000001</v>
      </c>
      <c r="F119" s="25">
        <f t="shared" si="26"/>
        <v>355.56630000000001</v>
      </c>
      <c r="G119" s="20">
        <v>15.2</v>
      </c>
      <c r="H119" s="20">
        <v>15.2</v>
      </c>
      <c r="I119" s="19">
        <f t="shared" si="27"/>
        <v>4696.8</v>
      </c>
      <c r="J119" s="19">
        <v>829.76</v>
      </c>
      <c r="K119" s="19"/>
      <c r="L119" s="19">
        <f t="shared" si="20"/>
        <v>5526.56</v>
      </c>
      <c r="M119" s="26" t="s">
        <v>216</v>
      </c>
      <c r="N119" s="26" t="s">
        <v>215</v>
      </c>
    </row>
    <row r="120" spans="1:14" ht="17.45" customHeight="1" x14ac:dyDescent="0.25">
      <c r="A120" s="22">
        <f t="shared" si="28"/>
        <v>94</v>
      </c>
      <c r="B120" s="16" t="s">
        <v>345</v>
      </c>
      <c r="C120" s="23" t="s">
        <v>126</v>
      </c>
      <c r="D120" s="24">
        <v>309</v>
      </c>
      <c r="E120" s="25">
        <f t="shared" si="25"/>
        <v>355.56630000000001</v>
      </c>
      <c r="F120" s="25">
        <f t="shared" si="26"/>
        <v>355.56630000000001</v>
      </c>
      <c r="G120" s="20">
        <v>15.2</v>
      </c>
      <c r="H120" s="20">
        <v>15.2</v>
      </c>
      <c r="I120" s="19">
        <f t="shared" si="27"/>
        <v>4696.8</v>
      </c>
      <c r="J120" s="19">
        <v>1244.6400000000001</v>
      </c>
      <c r="K120" s="19"/>
      <c r="L120" s="19">
        <f t="shared" si="20"/>
        <v>5941.4400000000005</v>
      </c>
      <c r="M120" s="26" t="s">
        <v>216</v>
      </c>
      <c r="N120" s="26" t="s">
        <v>215</v>
      </c>
    </row>
    <row r="121" spans="1:14" ht="17.45" customHeight="1" x14ac:dyDescent="0.25">
      <c r="A121" s="22">
        <f t="shared" si="28"/>
        <v>95</v>
      </c>
      <c r="B121" s="16" t="s">
        <v>346</v>
      </c>
      <c r="C121" s="23" t="s">
        <v>127</v>
      </c>
      <c r="D121" s="24">
        <v>309</v>
      </c>
      <c r="E121" s="25">
        <f t="shared" si="25"/>
        <v>355.56630000000001</v>
      </c>
      <c r="F121" s="25">
        <f t="shared" si="26"/>
        <v>355.56630000000001</v>
      </c>
      <c r="G121" s="20">
        <v>15.2</v>
      </c>
      <c r="H121" s="20">
        <v>15.2</v>
      </c>
      <c r="I121" s="19">
        <f t="shared" si="27"/>
        <v>4696.8</v>
      </c>
      <c r="J121" s="19">
        <v>829.76</v>
      </c>
      <c r="K121" s="19"/>
      <c r="L121" s="19">
        <f t="shared" si="20"/>
        <v>5526.56</v>
      </c>
      <c r="M121" s="26" t="s">
        <v>216</v>
      </c>
      <c r="N121" s="26" t="s">
        <v>215</v>
      </c>
    </row>
    <row r="122" spans="1:14" ht="17.45" customHeight="1" x14ac:dyDescent="0.25">
      <c r="A122" s="22">
        <f t="shared" si="28"/>
        <v>96</v>
      </c>
      <c r="B122" s="16" t="s">
        <v>347</v>
      </c>
      <c r="C122" s="23" t="s">
        <v>128</v>
      </c>
      <c r="D122" s="24">
        <v>309</v>
      </c>
      <c r="E122" s="25">
        <f t="shared" si="25"/>
        <v>355.56630000000001</v>
      </c>
      <c r="F122" s="25">
        <f t="shared" si="26"/>
        <v>355.56630000000001</v>
      </c>
      <c r="G122" s="20">
        <v>15.2</v>
      </c>
      <c r="H122" s="20">
        <v>15.2</v>
      </c>
      <c r="I122" s="19">
        <f t="shared" si="27"/>
        <v>4696.8</v>
      </c>
      <c r="J122" s="19">
        <v>1037.2</v>
      </c>
      <c r="K122" s="19"/>
      <c r="L122" s="19">
        <f t="shared" si="20"/>
        <v>5734</v>
      </c>
      <c r="M122" s="26" t="s">
        <v>216</v>
      </c>
      <c r="N122" s="26" t="s">
        <v>215</v>
      </c>
    </row>
    <row r="123" spans="1:14" ht="17.45" customHeight="1" x14ac:dyDescent="0.25">
      <c r="A123" s="22">
        <f t="shared" si="28"/>
        <v>97</v>
      </c>
      <c r="B123" s="16" t="s">
        <v>348</v>
      </c>
      <c r="C123" s="23" t="s">
        <v>129</v>
      </c>
      <c r="D123" s="24">
        <v>309</v>
      </c>
      <c r="E123" s="25">
        <f t="shared" si="25"/>
        <v>355.56630000000001</v>
      </c>
      <c r="F123" s="25">
        <f t="shared" si="26"/>
        <v>355.56630000000001</v>
      </c>
      <c r="G123" s="22">
        <v>15.2</v>
      </c>
      <c r="H123" s="20">
        <v>0</v>
      </c>
      <c r="I123" s="19">
        <f t="shared" si="27"/>
        <v>0</v>
      </c>
      <c r="J123" s="19"/>
      <c r="K123" s="19"/>
      <c r="L123" s="19">
        <f t="shared" si="20"/>
        <v>0</v>
      </c>
      <c r="M123" s="26" t="s">
        <v>216</v>
      </c>
      <c r="N123" s="26" t="s">
        <v>215</v>
      </c>
    </row>
    <row r="124" spans="1:14" ht="17.45" customHeight="1" x14ac:dyDescent="0.25">
      <c r="A124" s="22">
        <f t="shared" si="28"/>
        <v>98</v>
      </c>
      <c r="B124" s="16" t="s">
        <v>349</v>
      </c>
      <c r="C124" s="23" t="s">
        <v>130</v>
      </c>
      <c r="D124" s="24">
        <v>309</v>
      </c>
      <c r="E124" s="25">
        <f t="shared" si="25"/>
        <v>355.56630000000001</v>
      </c>
      <c r="F124" s="25">
        <f t="shared" si="26"/>
        <v>355.56630000000001</v>
      </c>
      <c r="G124" s="20">
        <v>15.2</v>
      </c>
      <c r="H124" s="20">
        <v>15.2</v>
      </c>
      <c r="I124" s="19">
        <f t="shared" si="27"/>
        <v>4696.8</v>
      </c>
      <c r="J124" s="19">
        <v>829.76</v>
      </c>
      <c r="K124" s="19"/>
      <c r="L124" s="19">
        <f t="shared" si="20"/>
        <v>5526.56</v>
      </c>
      <c r="M124" s="26" t="s">
        <v>216</v>
      </c>
      <c r="N124" s="26" t="s">
        <v>215</v>
      </c>
    </row>
    <row r="125" spans="1:14" ht="17.45" customHeight="1" x14ac:dyDescent="0.25">
      <c r="A125" s="22">
        <f t="shared" si="28"/>
        <v>99</v>
      </c>
      <c r="B125" s="16" t="s">
        <v>350</v>
      </c>
      <c r="C125" s="23" t="s">
        <v>131</v>
      </c>
      <c r="D125" s="24">
        <v>288.39999999999998</v>
      </c>
      <c r="E125" s="25">
        <f t="shared" si="25"/>
        <v>331.86187999999999</v>
      </c>
      <c r="F125" s="25">
        <f t="shared" si="26"/>
        <v>331.86187999999999</v>
      </c>
      <c r="G125" s="20">
        <v>15.2</v>
      </c>
      <c r="H125" s="20">
        <v>15.2</v>
      </c>
      <c r="I125" s="19">
        <f t="shared" si="27"/>
        <v>4383.6799999999994</v>
      </c>
      <c r="J125" s="19">
        <v>1244.6400000000001</v>
      </c>
      <c r="K125" s="19"/>
      <c r="L125" s="19">
        <f t="shared" si="20"/>
        <v>5628.32</v>
      </c>
      <c r="M125" s="26" t="s">
        <v>217</v>
      </c>
      <c r="N125" s="26" t="s">
        <v>215</v>
      </c>
    </row>
    <row r="126" spans="1:14" ht="17.45" customHeight="1" x14ac:dyDescent="0.25">
      <c r="A126" s="22">
        <f t="shared" si="28"/>
        <v>100</v>
      </c>
      <c r="B126" s="16" t="s">
        <v>351</v>
      </c>
      <c r="C126" s="23" t="s">
        <v>132</v>
      </c>
      <c r="D126" s="24">
        <v>288.39999999999998</v>
      </c>
      <c r="E126" s="25">
        <f t="shared" si="25"/>
        <v>331.86187999999999</v>
      </c>
      <c r="F126" s="25">
        <f t="shared" si="26"/>
        <v>331.86187999999999</v>
      </c>
      <c r="G126" s="20">
        <v>15.2</v>
      </c>
      <c r="H126" s="20">
        <v>15.2</v>
      </c>
      <c r="I126" s="19">
        <f t="shared" si="27"/>
        <v>4383.6799999999994</v>
      </c>
      <c r="J126" s="19">
        <v>1037.2</v>
      </c>
      <c r="K126" s="19"/>
      <c r="L126" s="19">
        <f t="shared" si="20"/>
        <v>5420.8799999999992</v>
      </c>
      <c r="M126" s="26" t="s">
        <v>217</v>
      </c>
      <c r="N126" s="26" t="s">
        <v>215</v>
      </c>
    </row>
    <row r="127" spans="1:14" ht="17.45" customHeight="1" x14ac:dyDescent="0.25">
      <c r="A127" s="22">
        <f t="shared" si="28"/>
        <v>101</v>
      </c>
      <c r="B127" s="16" t="s">
        <v>352</v>
      </c>
      <c r="C127" s="23" t="s">
        <v>133</v>
      </c>
      <c r="D127" s="24">
        <v>309</v>
      </c>
      <c r="E127" s="25">
        <f t="shared" si="25"/>
        <v>355.56630000000001</v>
      </c>
      <c r="F127" s="25">
        <f t="shared" si="26"/>
        <v>355.56630000000001</v>
      </c>
      <c r="G127" s="20">
        <v>15.2</v>
      </c>
      <c r="H127" s="20">
        <v>15.2</v>
      </c>
      <c r="I127" s="19">
        <f t="shared" si="27"/>
        <v>4696.8</v>
      </c>
      <c r="J127" s="19">
        <v>1244.6400000000001</v>
      </c>
      <c r="K127" s="19"/>
      <c r="L127" s="19">
        <f t="shared" si="20"/>
        <v>5941.4400000000005</v>
      </c>
      <c r="M127" s="26" t="s">
        <v>217</v>
      </c>
      <c r="N127" s="26" t="s">
        <v>215</v>
      </c>
    </row>
    <row r="128" spans="1:14" ht="17.45" customHeight="1" x14ac:dyDescent="0.25">
      <c r="A128" s="22">
        <f t="shared" si="28"/>
        <v>102</v>
      </c>
      <c r="B128" s="16" t="s">
        <v>353</v>
      </c>
      <c r="C128" s="23" t="s">
        <v>134</v>
      </c>
      <c r="D128" s="24">
        <v>288.39999999999998</v>
      </c>
      <c r="E128" s="25">
        <f t="shared" si="25"/>
        <v>331.86187999999999</v>
      </c>
      <c r="F128" s="25">
        <f t="shared" si="26"/>
        <v>331.86187999999999</v>
      </c>
      <c r="G128" s="20">
        <v>15.2</v>
      </c>
      <c r="H128" s="20">
        <v>15.2</v>
      </c>
      <c r="I128" s="19">
        <f t="shared" si="27"/>
        <v>4383.6799999999994</v>
      </c>
      <c r="J128" s="19">
        <v>1244.6400000000001</v>
      </c>
      <c r="K128" s="19"/>
      <c r="L128" s="19">
        <f t="shared" si="20"/>
        <v>5628.32</v>
      </c>
      <c r="M128" s="26" t="s">
        <v>217</v>
      </c>
      <c r="N128" s="26" t="s">
        <v>215</v>
      </c>
    </row>
    <row r="129" spans="1:14" ht="17.45" customHeight="1" x14ac:dyDescent="0.25">
      <c r="A129" s="22">
        <f t="shared" si="28"/>
        <v>103</v>
      </c>
      <c r="B129" s="16" t="s">
        <v>354</v>
      </c>
      <c r="C129" s="23" t="s">
        <v>135</v>
      </c>
      <c r="D129" s="24">
        <v>288.39999999999998</v>
      </c>
      <c r="E129" s="25">
        <f t="shared" si="25"/>
        <v>331.86187999999999</v>
      </c>
      <c r="F129" s="25">
        <f t="shared" si="26"/>
        <v>331.86187999999999</v>
      </c>
      <c r="G129" s="20">
        <v>15.2</v>
      </c>
      <c r="H129" s="20">
        <v>15.2</v>
      </c>
      <c r="I129" s="19">
        <f t="shared" si="27"/>
        <v>4383.6799999999994</v>
      </c>
      <c r="J129" s="19">
        <v>622.32000000000005</v>
      </c>
      <c r="K129" s="19"/>
      <c r="L129" s="19">
        <f t="shared" si="20"/>
        <v>5005.9999999999991</v>
      </c>
      <c r="M129" s="26" t="s">
        <v>217</v>
      </c>
      <c r="N129" s="26" t="s">
        <v>215</v>
      </c>
    </row>
    <row r="130" spans="1:14" ht="17.45" customHeight="1" x14ac:dyDescent="0.25">
      <c r="A130" s="22">
        <f t="shared" si="28"/>
        <v>104</v>
      </c>
      <c r="B130" s="16" t="s">
        <v>355</v>
      </c>
      <c r="C130" s="23" t="s">
        <v>136</v>
      </c>
      <c r="D130" s="24">
        <v>288.39999999999998</v>
      </c>
      <c r="E130" s="25">
        <f t="shared" si="25"/>
        <v>331.86187999999999</v>
      </c>
      <c r="F130" s="25">
        <f t="shared" si="26"/>
        <v>331.86187999999999</v>
      </c>
      <c r="G130" s="22">
        <v>15.2</v>
      </c>
      <c r="H130" s="20">
        <v>15.2</v>
      </c>
      <c r="I130" s="19">
        <f t="shared" si="27"/>
        <v>4383.6799999999994</v>
      </c>
      <c r="J130" s="19">
        <v>622.32000000000005</v>
      </c>
      <c r="K130" s="19"/>
      <c r="L130" s="19">
        <f t="shared" si="20"/>
        <v>5005.9999999999991</v>
      </c>
      <c r="M130" s="26" t="s">
        <v>217</v>
      </c>
      <c r="N130" s="26" t="s">
        <v>215</v>
      </c>
    </row>
    <row r="131" spans="1:14" ht="17.45" customHeight="1" x14ac:dyDescent="0.25">
      <c r="A131" s="22">
        <f t="shared" si="28"/>
        <v>105</v>
      </c>
      <c r="B131" s="16" t="s">
        <v>356</v>
      </c>
      <c r="C131" s="23" t="s">
        <v>137</v>
      </c>
      <c r="D131" s="24">
        <v>263.44</v>
      </c>
      <c r="E131" s="25">
        <f t="shared" si="25"/>
        <v>303.14040800000004</v>
      </c>
      <c r="F131" s="25">
        <f t="shared" si="26"/>
        <v>303.14040800000004</v>
      </c>
      <c r="G131" s="20">
        <v>15.2</v>
      </c>
      <c r="H131" s="20">
        <v>15.2</v>
      </c>
      <c r="I131" s="19">
        <f t="shared" si="27"/>
        <v>4004.2879999999996</v>
      </c>
      <c r="J131" s="19">
        <v>829.76</v>
      </c>
      <c r="K131" s="19"/>
      <c r="L131" s="19">
        <f t="shared" si="20"/>
        <v>4834.0479999999998</v>
      </c>
      <c r="M131" s="26" t="s">
        <v>206</v>
      </c>
      <c r="N131" s="26" t="s">
        <v>215</v>
      </c>
    </row>
    <row r="132" spans="1:14" ht="17.45" customHeight="1" x14ac:dyDescent="0.25">
      <c r="A132" s="22">
        <f t="shared" si="28"/>
        <v>106</v>
      </c>
      <c r="B132" s="16" t="s">
        <v>357</v>
      </c>
      <c r="C132" s="23" t="s">
        <v>138</v>
      </c>
      <c r="D132" s="24">
        <v>288.39999999999998</v>
      </c>
      <c r="E132" s="25">
        <f t="shared" si="25"/>
        <v>331.86187999999999</v>
      </c>
      <c r="F132" s="25">
        <f t="shared" si="26"/>
        <v>331.86187999999999</v>
      </c>
      <c r="G132" s="20">
        <v>15.2</v>
      </c>
      <c r="H132" s="20">
        <v>15.2</v>
      </c>
      <c r="I132" s="19">
        <f t="shared" si="27"/>
        <v>4383.6799999999994</v>
      </c>
      <c r="J132" s="19">
        <v>622.32000000000005</v>
      </c>
      <c r="K132" s="19"/>
      <c r="L132" s="19">
        <f t="shared" si="20"/>
        <v>5005.9999999999991</v>
      </c>
      <c r="M132" s="26" t="s">
        <v>218</v>
      </c>
      <c r="N132" s="26" t="s">
        <v>215</v>
      </c>
    </row>
    <row r="133" spans="1:14" ht="17.45" customHeight="1" x14ac:dyDescent="0.25">
      <c r="A133" s="22">
        <f t="shared" si="28"/>
        <v>107</v>
      </c>
      <c r="B133" s="16" t="s">
        <v>358</v>
      </c>
      <c r="C133" s="23" t="s">
        <v>139</v>
      </c>
      <c r="D133" s="24">
        <v>288.39999999999998</v>
      </c>
      <c r="E133" s="25">
        <f t="shared" si="25"/>
        <v>331.86187999999999</v>
      </c>
      <c r="F133" s="25">
        <f t="shared" si="26"/>
        <v>331.86187999999999</v>
      </c>
      <c r="G133" s="20">
        <v>15.2</v>
      </c>
      <c r="H133" s="20">
        <v>15.2</v>
      </c>
      <c r="I133" s="19">
        <f t="shared" si="27"/>
        <v>4383.6799999999994</v>
      </c>
      <c r="J133" s="19">
        <v>1659.52</v>
      </c>
      <c r="K133" s="19"/>
      <c r="L133" s="19">
        <f t="shared" si="20"/>
        <v>6043.1999999999989</v>
      </c>
      <c r="M133" s="26" t="s">
        <v>210</v>
      </c>
      <c r="N133" s="26" t="s">
        <v>215</v>
      </c>
    </row>
    <row r="134" spans="1:14" ht="17.45" customHeight="1" x14ac:dyDescent="0.25">
      <c r="A134" s="22">
        <f t="shared" si="28"/>
        <v>108</v>
      </c>
      <c r="B134" s="22" t="s">
        <v>359</v>
      </c>
      <c r="C134" s="29" t="s">
        <v>140</v>
      </c>
      <c r="D134" s="24">
        <v>288.39999999999998</v>
      </c>
      <c r="E134" s="25">
        <f t="shared" si="25"/>
        <v>331.86187999999999</v>
      </c>
      <c r="F134" s="25">
        <f t="shared" si="26"/>
        <v>331.86187999999999</v>
      </c>
      <c r="G134" s="20">
        <v>15.2</v>
      </c>
      <c r="H134" s="20">
        <v>15.2</v>
      </c>
      <c r="I134" s="19">
        <f t="shared" si="27"/>
        <v>4383.6799999999994</v>
      </c>
      <c r="J134" s="19">
        <v>1244.6400000000001</v>
      </c>
      <c r="K134" s="19"/>
      <c r="L134" s="19">
        <f t="shared" si="20"/>
        <v>5628.32</v>
      </c>
      <c r="M134" s="26" t="s">
        <v>208</v>
      </c>
      <c r="N134" s="26" t="s">
        <v>215</v>
      </c>
    </row>
    <row r="135" spans="1:14" ht="17.45" customHeight="1" x14ac:dyDescent="0.25">
      <c r="A135" s="22">
        <f t="shared" si="28"/>
        <v>109</v>
      </c>
      <c r="B135" s="16" t="s">
        <v>360</v>
      </c>
      <c r="C135" s="23" t="s">
        <v>141</v>
      </c>
      <c r="D135" s="24">
        <v>288.39999999999998</v>
      </c>
      <c r="E135" s="25">
        <f t="shared" si="25"/>
        <v>331.86187999999999</v>
      </c>
      <c r="F135" s="25">
        <f t="shared" si="26"/>
        <v>331.86187999999999</v>
      </c>
      <c r="G135" s="20">
        <v>15.2</v>
      </c>
      <c r="H135" s="20">
        <v>15.2</v>
      </c>
      <c r="I135" s="19">
        <f t="shared" si="27"/>
        <v>4383.6799999999994</v>
      </c>
      <c r="J135" s="19">
        <v>829.76</v>
      </c>
      <c r="K135" s="19"/>
      <c r="L135" s="19">
        <f t="shared" si="20"/>
        <v>5213.4399999999996</v>
      </c>
      <c r="M135" s="26" t="s">
        <v>210</v>
      </c>
      <c r="N135" s="26" t="s">
        <v>215</v>
      </c>
    </row>
    <row r="136" spans="1:14" ht="17.45" customHeight="1" x14ac:dyDescent="0.25">
      <c r="A136" s="22">
        <f t="shared" si="28"/>
        <v>110</v>
      </c>
      <c r="B136" s="16" t="s">
        <v>361</v>
      </c>
      <c r="C136" s="23" t="s">
        <v>142</v>
      </c>
      <c r="D136" s="24">
        <v>288.39999999999998</v>
      </c>
      <c r="E136" s="25">
        <f t="shared" si="25"/>
        <v>331.86187999999999</v>
      </c>
      <c r="F136" s="25">
        <f t="shared" si="26"/>
        <v>331.86187999999999</v>
      </c>
      <c r="G136" s="20">
        <v>15.2</v>
      </c>
      <c r="H136" s="20">
        <v>15.2</v>
      </c>
      <c r="I136" s="19">
        <f t="shared" si="27"/>
        <v>4383.6799999999994</v>
      </c>
      <c r="J136" s="19">
        <v>1244.6400000000001</v>
      </c>
      <c r="K136" s="19"/>
      <c r="L136" s="19">
        <f t="shared" si="20"/>
        <v>5628.32</v>
      </c>
      <c r="M136" s="26" t="s">
        <v>210</v>
      </c>
      <c r="N136" s="26" t="s">
        <v>215</v>
      </c>
    </row>
    <row r="137" spans="1:14" ht="17.45" customHeight="1" x14ac:dyDescent="0.25">
      <c r="A137" s="22">
        <f t="shared" si="28"/>
        <v>111</v>
      </c>
      <c r="B137" s="22" t="s">
        <v>365</v>
      </c>
      <c r="C137" s="29" t="s">
        <v>147</v>
      </c>
      <c r="D137" s="24">
        <v>269.8</v>
      </c>
      <c r="E137" s="25">
        <f t="shared" si="25"/>
        <v>310.45886000000002</v>
      </c>
      <c r="F137" s="25">
        <f t="shared" si="26"/>
        <v>310.45886000000002</v>
      </c>
      <c r="G137" s="20">
        <v>15.2</v>
      </c>
      <c r="H137" s="20">
        <v>15.2</v>
      </c>
      <c r="I137" s="19">
        <f t="shared" si="27"/>
        <v>4100.96</v>
      </c>
      <c r="J137" s="19"/>
      <c r="K137" s="19"/>
      <c r="L137" s="19">
        <f t="shared" si="20"/>
        <v>4100.96</v>
      </c>
      <c r="M137" s="26" t="s">
        <v>208</v>
      </c>
      <c r="N137" s="26" t="s">
        <v>215</v>
      </c>
    </row>
    <row r="138" spans="1:14" ht="17.45" customHeight="1" x14ac:dyDescent="0.25">
      <c r="A138" s="22">
        <f>A137+1</f>
        <v>112</v>
      </c>
      <c r="B138" s="16" t="s">
        <v>362</v>
      </c>
      <c r="C138" s="23" t="s">
        <v>143</v>
      </c>
      <c r="D138" s="24">
        <v>300</v>
      </c>
      <c r="E138" s="25">
        <f t="shared" si="25"/>
        <v>345.21000000000004</v>
      </c>
      <c r="F138" s="25">
        <f t="shared" si="26"/>
        <v>345.21000000000004</v>
      </c>
      <c r="G138" s="20">
        <v>15.2</v>
      </c>
      <c r="H138" s="20">
        <v>15.2</v>
      </c>
      <c r="I138" s="19">
        <f t="shared" si="27"/>
        <v>4560</v>
      </c>
      <c r="J138" s="19"/>
      <c r="K138" s="19"/>
      <c r="L138" s="19">
        <f t="shared" si="20"/>
        <v>4560</v>
      </c>
      <c r="M138" s="26" t="s">
        <v>217</v>
      </c>
      <c r="N138" s="26" t="s">
        <v>215</v>
      </c>
    </row>
    <row r="139" spans="1:14" ht="17.45" customHeight="1" x14ac:dyDescent="0.25">
      <c r="A139" s="22"/>
      <c r="B139" s="16"/>
      <c r="C139" s="38" t="s">
        <v>144</v>
      </c>
      <c r="D139" s="24"/>
      <c r="E139" s="25"/>
      <c r="F139" s="25"/>
      <c r="G139" s="20"/>
      <c r="H139" s="20"/>
      <c r="I139" s="19"/>
      <c r="J139" s="19"/>
      <c r="K139" s="19"/>
      <c r="L139" s="19"/>
      <c r="M139" s="26"/>
      <c r="N139" s="26"/>
    </row>
    <row r="140" spans="1:14" ht="17.45" customHeight="1" x14ac:dyDescent="0.25">
      <c r="A140" s="22">
        <f>A138+1</f>
        <v>113</v>
      </c>
      <c r="B140" s="16" t="s">
        <v>363</v>
      </c>
      <c r="C140" s="23" t="s">
        <v>145</v>
      </c>
      <c r="D140" s="24">
        <v>422.3</v>
      </c>
      <c r="E140" s="25">
        <f t="shared" ref="E140:E164" si="29">D140*1.1507</f>
        <v>485.94061000000005</v>
      </c>
      <c r="F140" s="25">
        <f t="shared" ref="F140:F164" si="30">E140</f>
        <v>485.94061000000005</v>
      </c>
      <c r="G140" s="20">
        <v>15.2</v>
      </c>
      <c r="H140" s="20">
        <v>15.2</v>
      </c>
      <c r="I140" s="19">
        <f t="shared" ref="I140:I148" si="31">D140*H140</f>
        <v>6418.96</v>
      </c>
      <c r="J140" s="19">
        <v>829.76</v>
      </c>
      <c r="K140" s="19"/>
      <c r="L140" s="19">
        <f t="shared" ref="L140:L164" si="32">SUM(I140+J140+K140)</f>
        <v>7248.72</v>
      </c>
      <c r="M140" s="26" t="s">
        <v>194</v>
      </c>
      <c r="N140" s="46" t="s">
        <v>220</v>
      </c>
    </row>
    <row r="141" spans="1:14" ht="17.45" customHeight="1" x14ac:dyDescent="0.25">
      <c r="A141" s="22">
        <f t="shared" ref="A141:A148" si="33">A140+1</f>
        <v>114</v>
      </c>
      <c r="B141" s="16" t="s">
        <v>364</v>
      </c>
      <c r="C141" s="23" t="s">
        <v>146</v>
      </c>
      <c r="D141" s="24">
        <v>340.19</v>
      </c>
      <c r="E141" s="25">
        <f t="shared" si="29"/>
        <v>391.45663300000001</v>
      </c>
      <c r="F141" s="25">
        <f t="shared" si="30"/>
        <v>391.45663300000001</v>
      </c>
      <c r="G141" s="20">
        <v>15.2</v>
      </c>
      <c r="H141" s="20">
        <v>15.2</v>
      </c>
      <c r="I141" s="19">
        <f t="shared" si="31"/>
        <v>5170.8879999999999</v>
      </c>
      <c r="J141" s="19">
        <v>1037.2</v>
      </c>
      <c r="K141" s="19"/>
      <c r="L141" s="19">
        <f t="shared" si="32"/>
        <v>6208.0879999999997</v>
      </c>
      <c r="M141" s="26" t="s">
        <v>211</v>
      </c>
      <c r="N141" s="46" t="s">
        <v>220</v>
      </c>
    </row>
    <row r="142" spans="1:14" ht="17.45" customHeight="1" x14ac:dyDescent="0.25">
      <c r="A142" s="22">
        <f>A141+1</f>
        <v>115</v>
      </c>
      <c r="B142" s="16" t="s">
        <v>366</v>
      </c>
      <c r="C142" s="23" t="s">
        <v>148</v>
      </c>
      <c r="D142" s="24">
        <v>358.99</v>
      </c>
      <c r="E142" s="25">
        <f t="shared" si="29"/>
        <v>413.08979300000004</v>
      </c>
      <c r="F142" s="25">
        <f t="shared" si="30"/>
        <v>413.08979300000004</v>
      </c>
      <c r="G142" s="20">
        <v>15.2</v>
      </c>
      <c r="H142" s="20">
        <v>15.2</v>
      </c>
      <c r="I142" s="19">
        <f t="shared" si="31"/>
        <v>5456.6480000000001</v>
      </c>
      <c r="J142" s="19">
        <v>1244.6400000000001</v>
      </c>
      <c r="K142" s="19"/>
      <c r="L142" s="19">
        <f t="shared" si="32"/>
        <v>6701.2880000000005</v>
      </c>
      <c r="M142" s="26" t="s">
        <v>221</v>
      </c>
      <c r="N142" s="46" t="s">
        <v>220</v>
      </c>
    </row>
    <row r="143" spans="1:14" ht="17.45" customHeight="1" x14ac:dyDescent="0.25">
      <c r="A143" s="22">
        <f t="shared" si="33"/>
        <v>116</v>
      </c>
      <c r="B143" s="16" t="s">
        <v>367</v>
      </c>
      <c r="C143" s="23" t="s">
        <v>149</v>
      </c>
      <c r="D143" s="24">
        <v>358.99</v>
      </c>
      <c r="E143" s="25">
        <f t="shared" si="29"/>
        <v>413.08979300000004</v>
      </c>
      <c r="F143" s="25">
        <f t="shared" si="30"/>
        <v>413.08979300000004</v>
      </c>
      <c r="G143" s="20">
        <v>15.2</v>
      </c>
      <c r="H143" s="20">
        <v>15.2</v>
      </c>
      <c r="I143" s="19">
        <f t="shared" si="31"/>
        <v>5456.6480000000001</v>
      </c>
      <c r="J143" s="19">
        <v>829.76</v>
      </c>
      <c r="K143" s="19"/>
      <c r="L143" s="19">
        <f t="shared" si="32"/>
        <v>6286.4080000000004</v>
      </c>
      <c r="M143" s="26" t="s">
        <v>221</v>
      </c>
      <c r="N143" s="46" t="s">
        <v>220</v>
      </c>
    </row>
    <row r="144" spans="1:14" ht="17.45" customHeight="1" x14ac:dyDescent="0.25">
      <c r="A144" s="22">
        <f t="shared" si="33"/>
        <v>117</v>
      </c>
      <c r="B144" s="22" t="s">
        <v>368</v>
      </c>
      <c r="C144" s="29" t="s">
        <v>150</v>
      </c>
      <c r="D144" s="24">
        <v>358.99</v>
      </c>
      <c r="E144" s="25">
        <f t="shared" si="29"/>
        <v>413.08979300000004</v>
      </c>
      <c r="F144" s="25">
        <f t="shared" si="30"/>
        <v>413.08979300000004</v>
      </c>
      <c r="G144" s="37">
        <v>15.2</v>
      </c>
      <c r="H144" s="20">
        <v>15.2</v>
      </c>
      <c r="I144" s="19">
        <f t="shared" si="31"/>
        <v>5456.6480000000001</v>
      </c>
      <c r="J144" s="19">
        <v>622.32000000000005</v>
      </c>
      <c r="K144" s="19"/>
      <c r="L144" s="19">
        <f t="shared" si="32"/>
        <v>6078.9679999999998</v>
      </c>
      <c r="M144" s="26" t="s">
        <v>221</v>
      </c>
      <c r="N144" s="46" t="s">
        <v>220</v>
      </c>
    </row>
    <row r="145" spans="1:14" ht="17.45" customHeight="1" x14ac:dyDescent="0.25">
      <c r="A145" s="22">
        <f t="shared" si="33"/>
        <v>118</v>
      </c>
      <c r="B145" s="22" t="s">
        <v>369</v>
      </c>
      <c r="C145" s="29" t="s">
        <v>151</v>
      </c>
      <c r="D145" s="24">
        <v>323.43</v>
      </c>
      <c r="E145" s="25">
        <f t="shared" si="29"/>
        <v>372.17090100000001</v>
      </c>
      <c r="F145" s="25">
        <f t="shared" si="30"/>
        <v>372.17090100000001</v>
      </c>
      <c r="G145" s="37">
        <v>15.2</v>
      </c>
      <c r="H145" s="20">
        <v>15.2</v>
      </c>
      <c r="I145" s="19">
        <f t="shared" si="31"/>
        <v>4916.1359999999995</v>
      </c>
      <c r="J145" s="19"/>
      <c r="K145" s="19"/>
      <c r="L145" s="19">
        <f t="shared" si="32"/>
        <v>4916.1359999999995</v>
      </c>
      <c r="M145" s="26" t="s">
        <v>221</v>
      </c>
      <c r="N145" s="46" t="s">
        <v>220</v>
      </c>
    </row>
    <row r="146" spans="1:14" ht="17.45" customHeight="1" x14ac:dyDescent="0.25">
      <c r="A146" s="22">
        <f>A145+1</f>
        <v>119</v>
      </c>
      <c r="B146" s="22" t="s">
        <v>411</v>
      </c>
      <c r="C146" s="29" t="s">
        <v>412</v>
      </c>
      <c r="D146" s="24">
        <v>323.43</v>
      </c>
      <c r="E146" s="25">
        <f t="shared" si="29"/>
        <v>372.17090100000001</v>
      </c>
      <c r="F146" s="25">
        <f t="shared" si="30"/>
        <v>372.17090100000001</v>
      </c>
      <c r="G146" s="37">
        <v>15.2</v>
      </c>
      <c r="H146" s="20">
        <v>15.2</v>
      </c>
      <c r="I146" s="19">
        <f t="shared" si="31"/>
        <v>4916.1359999999995</v>
      </c>
      <c r="J146" s="19"/>
      <c r="K146" s="19"/>
      <c r="L146" s="19">
        <f t="shared" si="32"/>
        <v>4916.1359999999995</v>
      </c>
      <c r="M146" s="26" t="s">
        <v>221</v>
      </c>
      <c r="N146" s="46" t="s">
        <v>220</v>
      </c>
    </row>
    <row r="147" spans="1:14" ht="17.45" customHeight="1" x14ac:dyDescent="0.25">
      <c r="A147" s="22">
        <f>A146+1</f>
        <v>120</v>
      </c>
      <c r="B147" s="16" t="s">
        <v>370</v>
      </c>
      <c r="C147" s="23" t="s">
        <v>152</v>
      </c>
      <c r="D147" s="24">
        <v>280.63</v>
      </c>
      <c r="E147" s="25">
        <f t="shared" si="29"/>
        <v>322.92094100000003</v>
      </c>
      <c r="F147" s="25">
        <f t="shared" si="30"/>
        <v>322.92094100000003</v>
      </c>
      <c r="G147" s="20">
        <v>15.2</v>
      </c>
      <c r="H147" s="20">
        <v>15.2</v>
      </c>
      <c r="I147" s="19">
        <f t="shared" si="31"/>
        <v>4265.576</v>
      </c>
      <c r="J147" s="19">
        <v>1244.6400000000001</v>
      </c>
      <c r="K147" s="19"/>
      <c r="L147" s="19">
        <f t="shared" si="32"/>
        <v>5510.2160000000003</v>
      </c>
      <c r="M147" s="26" t="s">
        <v>210</v>
      </c>
      <c r="N147" s="46" t="s">
        <v>220</v>
      </c>
    </row>
    <row r="148" spans="1:14" ht="17.45" customHeight="1" x14ac:dyDescent="0.25">
      <c r="A148" s="22">
        <f t="shared" si="33"/>
        <v>121</v>
      </c>
      <c r="B148" s="16" t="s">
        <v>371</v>
      </c>
      <c r="C148" s="29" t="s">
        <v>153</v>
      </c>
      <c r="D148" s="24">
        <v>280.63</v>
      </c>
      <c r="E148" s="25">
        <f t="shared" si="29"/>
        <v>322.92094100000003</v>
      </c>
      <c r="F148" s="25">
        <f t="shared" si="30"/>
        <v>322.92094100000003</v>
      </c>
      <c r="G148" s="20">
        <v>15.2</v>
      </c>
      <c r="H148" s="20">
        <v>15.2</v>
      </c>
      <c r="I148" s="19">
        <f t="shared" si="31"/>
        <v>4265.576</v>
      </c>
      <c r="J148" s="19">
        <v>829.76</v>
      </c>
      <c r="K148" s="19"/>
      <c r="L148" s="19">
        <f t="shared" si="32"/>
        <v>5095.3360000000002</v>
      </c>
      <c r="M148" s="26" t="s">
        <v>210</v>
      </c>
      <c r="N148" s="46" t="s">
        <v>220</v>
      </c>
    </row>
    <row r="149" spans="1:14" ht="17.45" customHeight="1" x14ac:dyDescent="0.25">
      <c r="A149" s="22"/>
      <c r="B149" s="16"/>
      <c r="C149" s="17" t="s">
        <v>156</v>
      </c>
      <c r="D149" s="24"/>
      <c r="E149" s="25"/>
      <c r="F149" s="25"/>
      <c r="G149" s="20"/>
      <c r="H149" s="20"/>
      <c r="I149" s="19"/>
      <c r="J149" s="19"/>
      <c r="K149" s="19"/>
      <c r="L149" s="19"/>
      <c r="M149" s="26"/>
      <c r="N149" s="46"/>
    </row>
    <row r="150" spans="1:14" ht="17.45" customHeight="1" x14ac:dyDescent="0.25">
      <c r="A150" s="22">
        <f>A148+1</f>
        <v>122</v>
      </c>
      <c r="B150" s="16" t="s">
        <v>373</v>
      </c>
      <c r="C150" s="30" t="s">
        <v>157</v>
      </c>
      <c r="D150" s="24">
        <v>428.48</v>
      </c>
      <c r="E150" s="25">
        <f t="shared" si="29"/>
        <v>493.05193600000007</v>
      </c>
      <c r="F150" s="25">
        <f t="shared" si="30"/>
        <v>493.05193600000007</v>
      </c>
      <c r="G150" s="22">
        <v>15.2</v>
      </c>
      <c r="H150" s="20">
        <v>15.2</v>
      </c>
      <c r="I150" s="19">
        <f>D150*H150</f>
        <v>6512.8959999999997</v>
      </c>
      <c r="J150" s="19"/>
      <c r="K150" s="19"/>
      <c r="L150" s="19">
        <f t="shared" si="32"/>
        <v>6512.8959999999997</v>
      </c>
      <c r="M150" s="26" t="s">
        <v>195</v>
      </c>
      <c r="N150" s="26" t="s">
        <v>156</v>
      </c>
    </row>
    <row r="151" spans="1:14" ht="17.45" customHeight="1" x14ac:dyDescent="0.25">
      <c r="A151" s="22">
        <f>A150+1</f>
        <v>123</v>
      </c>
      <c r="B151" s="16" t="s">
        <v>374</v>
      </c>
      <c r="C151" s="23" t="s">
        <v>158</v>
      </c>
      <c r="D151" s="24">
        <v>422.3</v>
      </c>
      <c r="E151" s="25">
        <f t="shared" si="29"/>
        <v>485.94061000000005</v>
      </c>
      <c r="F151" s="25">
        <f t="shared" si="30"/>
        <v>485.94061000000005</v>
      </c>
      <c r="G151" s="20">
        <v>15.2</v>
      </c>
      <c r="H151" s="20">
        <v>15.2</v>
      </c>
      <c r="I151" s="19">
        <f>D151*H151</f>
        <v>6418.96</v>
      </c>
      <c r="J151" s="19"/>
      <c r="K151" s="19"/>
      <c r="L151" s="19">
        <f t="shared" si="32"/>
        <v>6418.96</v>
      </c>
      <c r="M151" s="26" t="s">
        <v>194</v>
      </c>
      <c r="N151" s="26" t="s">
        <v>225</v>
      </c>
    </row>
    <row r="152" spans="1:14" ht="17.45" customHeight="1" x14ac:dyDescent="0.25">
      <c r="A152" s="22">
        <f>A151+1</f>
        <v>124</v>
      </c>
      <c r="B152" s="16" t="s">
        <v>375</v>
      </c>
      <c r="C152" s="23" t="s">
        <v>159</v>
      </c>
      <c r="D152" s="24">
        <v>428.48</v>
      </c>
      <c r="E152" s="25">
        <f t="shared" si="29"/>
        <v>493.05193600000007</v>
      </c>
      <c r="F152" s="25">
        <f t="shared" si="30"/>
        <v>493.05193600000007</v>
      </c>
      <c r="G152" s="20">
        <v>15.2</v>
      </c>
      <c r="H152" s="20">
        <v>15.2</v>
      </c>
      <c r="I152" s="19">
        <f>D152*H152</f>
        <v>6512.8959999999997</v>
      </c>
      <c r="J152" s="19">
        <v>1244.6400000000001</v>
      </c>
      <c r="K152" s="19"/>
      <c r="L152" s="19">
        <f t="shared" si="32"/>
        <v>7757.5360000000001</v>
      </c>
      <c r="M152" s="26" t="s">
        <v>192</v>
      </c>
      <c r="N152" s="46" t="s">
        <v>156</v>
      </c>
    </row>
    <row r="153" spans="1:14" ht="17.45" customHeight="1" x14ac:dyDescent="0.25">
      <c r="A153" s="22">
        <f>A152+1</f>
        <v>125</v>
      </c>
      <c r="B153" s="16" t="s">
        <v>376</v>
      </c>
      <c r="C153" s="23" t="s">
        <v>160</v>
      </c>
      <c r="D153" s="24">
        <v>428.55</v>
      </c>
      <c r="E153" s="25">
        <f t="shared" si="29"/>
        <v>493.13248500000003</v>
      </c>
      <c r="F153" s="25">
        <f t="shared" si="30"/>
        <v>493.13248500000003</v>
      </c>
      <c r="G153" s="20">
        <v>15.2</v>
      </c>
      <c r="H153" s="20">
        <v>15.2</v>
      </c>
      <c r="I153" s="19">
        <f>D153*H153</f>
        <v>6513.96</v>
      </c>
      <c r="J153" s="19">
        <v>1037.2</v>
      </c>
      <c r="K153" s="19"/>
      <c r="L153" s="19">
        <f t="shared" si="32"/>
        <v>7551.16</v>
      </c>
      <c r="M153" s="47" t="s">
        <v>227</v>
      </c>
      <c r="N153" s="46" t="s">
        <v>156</v>
      </c>
    </row>
    <row r="154" spans="1:14" ht="17.45" customHeight="1" x14ac:dyDescent="0.25">
      <c r="A154" s="22"/>
      <c r="B154" s="22"/>
      <c r="C154" s="17" t="s">
        <v>161</v>
      </c>
      <c r="D154" s="24"/>
      <c r="E154" s="25"/>
      <c r="F154" s="25"/>
      <c r="G154" s="20"/>
      <c r="H154" s="20"/>
      <c r="I154" s="19"/>
      <c r="J154" s="19"/>
      <c r="K154" s="19"/>
      <c r="L154" s="19"/>
      <c r="M154" s="47"/>
      <c r="N154" s="46"/>
    </row>
    <row r="155" spans="1:14" ht="17.45" customHeight="1" x14ac:dyDescent="0.25">
      <c r="A155" s="22">
        <f>A153+1</f>
        <v>126</v>
      </c>
      <c r="B155" s="16" t="s">
        <v>377</v>
      </c>
      <c r="C155" s="23" t="s">
        <v>162</v>
      </c>
      <c r="D155" s="24">
        <v>411.21</v>
      </c>
      <c r="E155" s="25">
        <f t="shared" si="29"/>
        <v>473.17934700000001</v>
      </c>
      <c r="F155" s="25">
        <f t="shared" si="30"/>
        <v>473.17934700000001</v>
      </c>
      <c r="G155" s="20">
        <v>15.2</v>
      </c>
      <c r="H155" s="20">
        <v>15.2</v>
      </c>
      <c r="I155" s="19">
        <f>D155*H155</f>
        <v>6250.3919999999998</v>
      </c>
      <c r="J155" s="19">
        <v>1037.2</v>
      </c>
      <c r="K155" s="19"/>
      <c r="L155" s="19">
        <f t="shared" si="32"/>
        <v>7287.5919999999996</v>
      </c>
      <c r="M155" s="26" t="s">
        <v>192</v>
      </c>
      <c r="N155" s="26" t="s">
        <v>161</v>
      </c>
    </row>
    <row r="156" spans="1:14" ht="17.45" customHeight="1" x14ac:dyDescent="0.25">
      <c r="A156" s="22">
        <f>A155+1</f>
        <v>127</v>
      </c>
      <c r="B156" s="16" t="s">
        <v>378</v>
      </c>
      <c r="C156" s="23" t="s">
        <v>163</v>
      </c>
      <c r="D156" s="24">
        <v>281.89999999999998</v>
      </c>
      <c r="E156" s="25">
        <f t="shared" si="29"/>
        <v>324.38232999999997</v>
      </c>
      <c r="F156" s="25">
        <f t="shared" si="30"/>
        <v>324.38232999999997</v>
      </c>
      <c r="G156" s="20">
        <v>15.2</v>
      </c>
      <c r="H156" s="20">
        <v>15.2</v>
      </c>
      <c r="I156" s="19">
        <f>D156*H156</f>
        <v>4284.8799999999992</v>
      </c>
      <c r="J156" s="19">
        <v>622.32000000000005</v>
      </c>
      <c r="K156" s="19"/>
      <c r="L156" s="19">
        <f t="shared" si="32"/>
        <v>4907.1999999999989</v>
      </c>
      <c r="M156" s="26" t="s">
        <v>192</v>
      </c>
      <c r="N156" s="26" t="s">
        <v>215</v>
      </c>
    </row>
    <row r="157" spans="1:14" ht="17.45" customHeight="1" x14ac:dyDescent="0.25">
      <c r="A157" s="22">
        <f>A156+1</f>
        <v>128</v>
      </c>
      <c r="B157" s="22" t="s">
        <v>379</v>
      </c>
      <c r="C157" s="29" t="s">
        <v>164</v>
      </c>
      <c r="D157" s="24">
        <v>213.66</v>
      </c>
      <c r="E157" s="25">
        <f t="shared" si="29"/>
        <v>245.85856200000001</v>
      </c>
      <c r="F157" s="25">
        <f t="shared" si="30"/>
        <v>245.85856200000001</v>
      </c>
      <c r="G157" s="20">
        <v>15.2</v>
      </c>
      <c r="H157" s="20">
        <v>15.2</v>
      </c>
      <c r="I157" s="19">
        <f>D157*H157</f>
        <v>3247.6319999999996</v>
      </c>
      <c r="J157" s="19">
        <v>622.32000000000005</v>
      </c>
      <c r="K157" s="19"/>
      <c r="L157" s="19">
        <f t="shared" si="32"/>
        <v>3869.9519999999998</v>
      </c>
      <c r="M157" s="26" t="s">
        <v>210</v>
      </c>
      <c r="N157" s="26" t="s">
        <v>215</v>
      </c>
    </row>
    <row r="158" spans="1:14" ht="17.45" customHeight="1" x14ac:dyDescent="0.25">
      <c r="A158" s="22"/>
      <c r="B158" s="22"/>
      <c r="C158" s="34" t="s">
        <v>165</v>
      </c>
      <c r="D158" s="24"/>
      <c r="E158" s="25"/>
      <c r="F158" s="25"/>
      <c r="G158" s="20"/>
      <c r="H158" s="20"/>
      <c r="I158" s="19"/>
      <c r="J158" s="19"/>
      <c r="K158" s="19"/>
      <c r="L158" s="19"/>
      <c r="M158" s="26"/>
      <c r="N158" s="26"/>
    </row>
    <row r="159" spans="1:14" ht="17.45" customHeight="1" x14ac:dyDescent="0.25">
      <c r="A159" s="22">
        <f>A157+1</f>
        <v>129</v>
      </c>
      <c r="B159" s="22" t="s">
        <v>380</v>
      </c>
      <c r="C159" s="29" t="s">
        <v>166</v>
      </c>
      <c r="D159" s="24">
        <v>399.64</v>
      </c>
      <c r="E159" s="25">
        <f t="shared" si="29"/>
        <v>459.865748</v>
      </c>
      <c r="F159" s="25">
        <f t="shared" si="30"/>
        <v>459.865748</v>
      </c>
      <c r="G159" s="20">
        <v>15.2</v>
      </c>
      <c r="H159" s="20">
        <v>15.2</v>
      </c>
      <c r="I159" s="19">
        <f>D159*H159</f>
        <v>6074.5279999999993</v>
      </c>
      <c r="J159" s="19"/>
      <c r="K159" s="19"/>
      <c r="L159" s="19">
        <f t="shared" si="32"/>
        <v>6074.5279999999993</v>
      </c>
      <c r="M159" s="26" t="s">
        <v>414</v>
      </c>
      <c r="N159" s="26" t="s">
        <v>15</v>
      </c>
    </row>
    <row r="160" spans="1:14" ht="17.45" customHeight="1" x14ac:dyDescent="0.25">
      <c r="A160" s="22"/>
      <c r="B160" s="22"/>
      <c r="C160" s="34" t="s">
        <v>167</v>
      </c>
      <c r="D160" s="24"/>
      <c r="E160" s="25"/>
      <c r="F160" s="25"/>
      <c r="G160" s="20"/>
      <c r="H160" s="20"/>
      <c r="I160" s="19"/>
      <c r="J160" s="19"/>
      <c r="K160" s="19"/>
      <c r="L160" s="19"/>
      <c r="M160" s="26"/>
      <c r="N160" s="26"/>
    </row>
    <row r="161" spans="1:14" ht="17.45" customHeight="1" x14ac:dyDescent="0.25">
      <c r="A161" s="22">
        <f>A159+1</f>
        <v>130</v>
      </c>
      <c r="B161" s="22"/>
      <c r="C161" s="29" t="s">
        <v>168</v>
      </c>
      <c r="D161" s="24">
        <v>399.64</v>
      </c>
      <c r="E161" s="25">
        <f t="shared" si="29"/>
        <v>459.865748</v>
      </c>
      <c r="F161" s="25">
        <f t="shared" si="30"/>
        <v>459.865748</v>
      </c>
      <c r="G161" s="20">
        <v>15.2</v>
      </c>
      <c r="H161" s="20">
        <v>15.2</v>
      </c>
      <c r="I161" s="19">
        <f>D161*H161</f>
        <v>6074.5279999999993</v>
      </c>
      <c r="J161" s="19"/>
      <c r="K161" s="19"/>
      <c r="L161" s="19">
        <f t="shared" si="32"/>
        <v>6074.5279999999993</v>
      </c>
      <c r="M161" s="26" t="s">
        <v>407</v>
      </c>
      <c r="N161" s="26" t="s">
        <v>15</v>
      </c>
    </row>
    <row r="162" spans="1:14" ht="17.45" customHeight="1" x14ac:dyDescent="0.3">
      <c r="A162" s="39"/>
      <c r="B162" s="22"/>
      <c r="C162" s="40" t="s">
        <v>381</v>
      </c>
      <c r="D162" s="24"/>
      <c r="E162" s="25"/>
      <c r="F162" s="25"/>
      <c r="G162" s="20"/>
      <c r="H162" s="20"/>
      <c r="I162" s="19"/>
      <c r="J162" s="19"/>
      <c r="K162" s="19"/>
      <c r="L162" s="19"/>
      <c r="M162" s="26"/>
      <c r="N162" s="3"/>
    </row>
    <row r="163" spans="1:14" ht="17.45" customHeight="1" x14ac:dyDescent="0.3">
      <c r="A163" s="39">
        <f>A161+1</f>
        <v>131</v>
      </c>
      <c r="B163" s="22" t="s">
        <v>382</v>
      </c>
      <c r="C163" s="1" t="s">
        <v>170</v>
      </c>
      <c r="D163" s="24">
        <v>422.3</v>
      </c>
      <c r="E163" s="25">
        <f t="shared" si="29"/>
        <v>485.94061000000005</v>
      </c>
      <c r="F163" s="25">
        <f t="shared" si="30"/>
        <v>485.94061000000005</v>
      </c>
      <c r="G163" s="20">
        <v>15.2</v>
      </c>
      <c r="H163" s="20">
        <v>15.2</v>
      </c>
      <c r="I163" s="19">
        <f>D163*H163</f>
        <v>6418.96</v>
      </c>
      <c r="J163" s="19"/>
      <c r="K163" s="19"/>
      <c r="L163" s="19">
        <f t="shared" si="32"/>
        <v>6418.96</v>
      </c>
      <c r="M163" s="26" t="s">
        <v>169</v>
      </c>
      <c r="N163" s="26" t="s">
        <v>399</v>
      </c>
    </row>
    <row r="164" spans="1:14" ht="17.45" customHeight="1" x14ac:dyDescent="0.3">
      <c r="A164" s="39">
        <f>A163+1</f>
        <v>132</v>
      </c>
      <c r="B164" s="22" t="s">
        <v>383</v>
      </c>
      <c r="C164" s="1" t="s">
        <v>384</v>
      </c>
      <c r="D164" s="24">
        <v>378.29</v>
      </c>
      <c r="E164" s="25">
        <f t="shared" si="29"/>
        <v>435.29830300000003</v>
      </c>
      <c r="F164" s="25">
        <f t="shared" si="30"/>
        <v>435.29830300000003</v>
      </c>
      <c r="G164" s="20">
        <v>15.2</v>
      </c>
      <c r="H164" s="20">
        <v>15.2</v>
      </c>
      <c r="I164" s="19">
        <f>D164*H164</f>
        <v>5750.0079999999998</v>
      </c>
      <c r="J164" s="19"/>
      <c r="K164" s="19"/>
      <c r="L164" s="19">
        <f t="shared" si="32"/>
        <v>5750.0079999999998</v>
      </c>
      <c r="M164" s="26" t="s">
        <v>400</v>
      </c>
      <c r="N164" s="26" t="s">
        <v>401</v>
      </c>
    </row>
    <row r="165" spans="1:14" ht="17.45" customHeight="1" x14ac:dyDescent="0.25">
      <c r="A165" s="16"/>
      <c r="C165" s="1"/>
      <c r="D165" s="33"/>
      <c r="E165" s="25"/>
      <c r="F165" s="25"/>
      <c r="G165" s="37"/>
      <c r="H165" s="37"/>
      <c r="I165" s="57">
        <f t="shared" ref="I165:L165" si="34">SUM(I11:I164)</f>
        <v>683274.96000000043</v>
      </c>
      <c r="J165" s="57">
        <f t="shared" si="34"/>
        <v>96667.039999999964</v>
      </c>
      <c r="K165" s="57">
        <f t="shared" si="34"/>
        <v>0</v>
      </c>
      <c r="L165" s="57">
        <f t="shared" si="34"/>
        <v>779941.99999999965</v>
      </c>
      <c r="M165" s="26"/>
      <c r="N165" s="26"/>
    </row>
    <row r="166" spans="1:14" ht="27.95" customHeight="1" x14ac:dyDescent="0.25">
      <c r="A166" s="16"/>
      <c r="C166" s="1"/>
      <c r="D166" s="33"/>
      <c r="E166" s="25"/>
      <c r="F166" s="25"/>
      <c r="G166" s="37"/>
      <c r="H166" s="37"/>
      <c r="I166" s="58"/>
      <c r="J166" s="58"/>
      <c r="K166" s="58"/>
      <c r="L166" s="58"/>
    </row>
    <row r="167" spans="1:14" ht="27.95" customHeight="1" x14ac:dyDescent="0.25">
      <c r="A167" s="16"/>
      <c r="C167" s="1"/>
      <c r="D167" s="33"/>
      <c r="E167" s="25"/>
      <c r="F167" s="25"/>
      <c r="G167" s="37"/>
      <c r="H167" s="37"/>
      <c r="I167" s="58"/>
      <c r="J167" s="58"/>
      <c r="K167" s="58"/>
      <c r="L167" s="58"/>
    </row>
    <row r="168" spans="1:14" ht="18" customHeight="1" x14ac:dyDescent="0.25">
      <c r="A168" s="44"/>
      <c r="B168" s="44"/>
      <c r="C168" s="44"/>
      <c r="D168" s="44"/>
      <c r="E168" s="44"/>
      <c r="F168" s="44"/>
      <c r="G168" s="44"/>
      <c r="H168" s="61"/>
      <c r="I168" s="61"/>
      <c r="J168" s="61"/>
    </row>
    <row r="169" spans="1:14" ht="17.2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63"/>
    </row>
    <row r="170" spans="1:14" ht="17.2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4" ht="17.25" x14ac:dyDescent="0.25">
      <c r="A171" s="30"/>
      <c r="B171" s="30"/>
      <c r="C171" s="30"/>
      <c r="D171" s="30"/>
      <c r="E171" s="30"/>
      <c r="F171" s="30"/>
      <c r="G171" s="30"/>
      <c r="H171" s="19"/>
      <c r="I171" s="30"/>
      <c r="J171" s="30"/>
    </row>
    <row r="172" spans="1:14" ht="17.25" x14ac:dyDescent="0.3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4" x14ac:dyDescent="0.25">
      <c r="C173" s="1"/>
    </row>
    <row r="174" spans="1:14" x14ac:dyDescent="0.25">
      <c r="C174" s="1"/>
    </row>
    <row r="175" spans="1:14" x14ac:dyDescent="0.25">
      <c r="C175" s="1"/>
    </row>
    <row r="176" spans="1:14" x14ac:dyDescent="0.25">
      <c r="C176" s="1"/>
    </row>
    <row r="177" spans="3:8" x14ac:dyDescent="0.25">
      <c r="C177" s="1"/>
    </row>
    <row r="178" spans="3:8" x14ac:dyDescent="0.25">
      <c r="C178" s="1"/>
    </row>
    <row r="179" spans="3:8" x14ac:dyDescent="0.25">
      <c r="C179" s="1"/>
    </row>
    <row r="180" spans="3:8" x14ac:dyDescent="0.25">
      <c r="C180" s="1"/>
    </row>
    <row r="181" spans="3:8" x14ac:dyDescent="0.25">
      <c r="C181" s="1"/>
    </row>
    <row r="182" spans="3:8" x14ac:dyDescent="0.25">
      <c r="C182" s="1"/>
    </row>
    <row r="183" spans="3:8" x14ac:dyDescent="0.25">
      <c r="C183" s="1"/>
    </row>
    <row r="184" spans="3:8" x14ac:dyDescent="0.25">
      <c r="C184" s="1"/>
    </row>
    <row r="185" spans="3:8" x14ac:dyDescent="0.25">
      <c r="C185" s="1"/>
    </row>
    <row r="186" spans="3:8" x14ac:dyDescent="0.25">
      <c r="C186" s="1"/>
    </row>
    <row r="187" spans="3:8" x14ac:dyDescent="0.25">
      <c r="C187" s="1"/>
      <c r="H187" s="1" t="s">
        <v>238</v>
      </c>
    </row>
    <row r="188" spans="3:8" x14ac:dyDescent="0.25">
      <c r="C188" s="1"/>
    </row>
    <row r="189" spans="3:8" x14ac:dyDescent="0.25">
      <c r="C189" s="1"/>
    </row>
    <row r="190" spans="3:8" x14ac:dyDescent="0.25">
      <c r="C190" s="1"/>
    </row>
    <row r="194" spans="5:9" x14ac:dyDescent="0.25">
      <c r="I194" s="1" t="s">
        <v>0</v>
      </c>
    </row>
    <row r="206" spans="5:9" x14ac:dyDescent="0.25">
      <c r="E206" s="1" t="s">
        <v>0</v>
      </c>
    </row>
    <row r="210" spans="3:3" x14ac:dyDescent="0.25">
      <c r="C210" s="2" t="s">
        <v>0</v>
      </c>
    </row>
  </sheetData>
  <mergeCells count="18">
    <mergeCell ref="M7:M9"/>
    <mergeCell ref="N7:N9"/>
    <mergeCell ref="G7:G9"/>
    <mergeCell ref="H7:H9"/>
    <mergeCell ref="I7:I9"/>
    <mergeCell ref="J7:J8"/>
    <mergeCell ref="K7:K8"/>
    <mergeCell ref="L7:L9"/>
    <mergeCell ref="A7:A9"/>
    <mergeCell ref="B7:B9"/>
    <mergeCell ref="C7:C9"/>
    <mergeCell ref="D7:D9"/>
    <mergeCell ref="E7:E9"/>
    <mergeCell ref="F7:F9"/>
    <mergeCell ref="D2:L2"/>
    <mergeCell ref="D3:I3"/>
    <mergeCell ref="H4:I4"/>
    <mergeCell ref="D6:I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9"/>
  <sheetViews>
    <sheetView topLeftCell="C1" workbookViewId="0">
      <selection activeCell="C1" sqref="C1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2" width="14.85546875" style="1" customWidth="1"/>
    <col min="13" max="13" width="15.5703125" style="1" customWidth="1"/>
    <col min="14" max="14" width="45.42578125" style="1" customWidth="1"/>
    <col min="15" max="15" width="41" style="1" customWidth="1"/>
    <col min="16" max="17" width="13.7109375" style="1" customWidth="1"/>
    <col min="18" max="18" width="11.7109375" style="1" customWidth="1"/>
    <col min="19" max="19" width="13.5703125" style="1" customWidth="1"/>
    <col min="20" max="20" width="14.28515625" style="1" customWidth="1"/>
    <col min="21" max="23" width="14.5703125" style="1" customWidth="1"/>
    <col min="24" max="24" width="14.7109375" style="1" customWidth="1"/>
    <col min="25" max="25" width="14.5703125" style="1" customWidth="1"/>
    <col min="26" max="26" width="17.28515625" style="1" customWidth="1"/>
    <col min="27" max="27" width="27" style="1" customWidth="1"/>
    <col min="28" max="16384" width="12.7109375" style="1"/>
  </cols>
  <sheetData>
    <row r="1" spans="1:28" x14ac:dyDescent="0.25">
      <c r="B1" s="1" t="s">
        <v>0</v>
      </c>
      <c r="C1" s="2" t="s">
        <v>0</v>
      </c>
      <c r="E1" s="1" t="s">
        <v>0</v>
      </c>
      <c r="O1" s="1" t="s">
        <v>0</v>
      </c>
      <c r="X1" s="1" t="s">
        <v>0</v>
      </c>
    </row>
    <row r="2" spans="1:28" x14ac:dyDescent="0.25">
      <c r="A2" s="3" t="s">
        <v>0</v>
      </c>
      <c r="B2" s="3" t="s">
        <v>0</v>
      </c>
      <c r="D2" s="122" t="s">
        <v>234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" t="s">
        <v>0</v>
      </c>
    </row>
    <row r="3" spans="1:28" x14ac:dyDescent="0.25">
      <c r="A3" s="4" t="s">
        <v>0</v>
      </c>
      <c r="B3" s="4"/>
      <c r="C3" s="5" t="s">
        <v>0</v>
      </c>
      <c r="D3" s="109" t="s">
        <v>235</v>
      </c>
      <c r="E3" s="109"/>
      <c r="F3" s="109"/>
      <c r="G3" s="109"/>
      <c r="H3" s="109"/>
      <c r="I3" s="109"/>
      <c r="J3" s="6"/>
      <c r="K3" s="6"/>
      <c r="L3" s="6"/>
      <c r="M3" s="7"/>
      <c r="N3" s="50"/>
      <c r="O3" s="51"/>
      <c r="P3" s="51"/>
      <c r="Q3" s="51"/>
      <c r="R3" s="51"/>
      <c r="S3" s="51"/>
      <c r="T3" s="51"/>
      <c r="U3" s="51"/>
      <c r="V3" s="51"/>
      <c r="W3" s="51"/>
      <c r="X3" s="52"/>
      <c r="Y3" s="53" t="s">
        <v>0</v>
      </c>
      <c r="Z3" s="53"/>
    </row>
    <row r="4" spans="1:28" x14ac:dyDescent="0.25">
      <c r="A4" s="4" t="s">
        <v>0</v>
      </c>
      <c r="B4" s="4" t="s">
        <v>0</v>
      </c>
      <c r="C4" s="5"/>
      <c r="D4" s="8" t="s">
        <v>236</v>
      </c>
      <c r="E4" s="54" t="s">
        <v>237</v>
      </c>
      <c r="F4" s="54"/>
      <c r="H4" s="110"/>
      <c r="I4" s="110"/>
      <c r="J4" s="9"/>
      <c r="K4" s="9"/>
      <c r="L4" s="9"/>
      <c r="M4" s="7"/>
      <c r="Z4" s="55"/>
      <c r="AA4" s="55"/>
      <c r="AB4" s="55"/>
    </row>
    <row r="5" spans="1:28" x14ac:dyDescent="0.25">
      <c r="A5" s="4"/>
      <c r="B5" s="4" t="s">
        <v>238</v>
      </c>
      <c r="C5" s="5"/>
      <c r="D5" s="10" t="s">
        <v>239</v>
      </c>
      <c r="E5" s="10"/>
      <c r="F5" s="10"/>
      <c r="G5" s="10"/>
      <c r="H5" s="10"/>
      <c r="I5" s="10"/>
      <c r="J5" s="10"/>
      <c r="K5" s="10"/>
      <c r="L5" s="10"/>
      <c r="M5" s="7"/>
    </row>
    <row r="6" spans="1:28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3"/>
      <c r="M6" s="14"/>
    </row>
    <row r="7" spans="1:28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171</v>
      </c>
      <c r="K7" s="123" t="s">
        <v>415</v>
      </c>
      <c r="L7" s="106" t="s">
        <v>405</v>
      </c>
      <c r="M7" s="106" t="s">
        <v>11</v>
      </c>
      <c r="N7" s="103" t="s">
        <v>187</v>
      </c>
      <c r="O7" s="103" t="s">
        <v>188</v>
      </c>
    </row>
    <row r="8" spans="1:28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24"/>
      <c r="L8" s="108"/>
      <c r="M8" s="107"/>
      <c r="N8" s="104"/>
      <c r="O8" s="104"/>
    </row>
    <row r="9" spans="1:28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12</v>
      </c>
      <c r="K9" s="15" t="s">
        <v>174</v>
      </c>
      <c r="L9" s="15" t="s">
        <v>250</v>
      </c>
      <c r="M9" s="108"/>
      <c r="N9" s="105"/>
      <c r="O9" s="105"/>
    </row>
    <row r="10" spans="1:28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19"/>
      <c r="M10" s="21"/>
      <c r="N10" s="26"/>
      <c r="O10" s="26"/>
    </row>
    <row r="11" spans="1:28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>
        <v>100</v>
      </c>
      <c r="K11" s="19"/>
      <c r="L11" s="19"/>
      <c r="M11" s="19">
        <f>SUM(I11+J11+K11+L11)</f>
        <v>14816.64</v>
      </c>
      <c r="N11" s="26" t="s">
        <v>189</v>
      </c>
      <c r="O11" s="26" t="s">
        <v>190</v>
      </c>
    </row>
    <row r="12" spans="1:28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19"/>
      <c r="N12" s="26"/>
      <c r="O12" s="26"/>
    </row>
    <row r="13" spans="1:28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>D13*1.1507</f>
        <v>960.02900999999997</v>
      </c>
      <c r="F13" s="25">
        <f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>
        <v>100</v>
      </c>
      <c r="K13" s="19"/>
      <c r="L13" s="19"/>
      <c r="M13" s="19">
        <f t="shared" ref="M13:M76" si="0">SUM(I13+J13+K13+L13)</f>
        <v>12781.359999999999</v>
      </c>
      <c r="N13" s="26" t="s">
        <v>398</v>
      </c>
      <c r="O13" s="26" t="s">
        <v>17</v>
      </c>
    </row>
    <row r="14" spans="1:28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>D14*1.1507</f>
        <v>584.68217700000002</v>
      </c>
      <c r="F14" s="25">
        <f>E14</f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100</v>
      </c>
      <c r="K14" s="19"/>
      <c r="L14" s="19"/>
      <c r="M14" s="19">
        <f t="shared" si="0"/>
        <v>7823.2719999999999</v>
      </c>
      <c r="N14" s="26" t="s">
        <v>395</v>
      </c>
      <c r="O14" s="26" t="s">
        <v>17</v>
      </c>
    </row>
    <row r="15" spans="1:28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>D15*1.1507</f>
        <v>495.85964400000006</v>
      </c>
      <c r="F15" s="25">
        <f>E15</f>
        <v>495.85964400000006</v>
      </c>
      <c r="G15" s="20">
        <v>15.2</v>
      </c>
      <c r="H15" s="20">
        <v>15.2</v>
      </c>
      <c r="I15" s="19">
        <f>D15*H15</f>
        <v>6549.9840000000004</v>
      </c>
      <c r="J15" s="19">
        <v>100</v>
      </c>
      <c r="K15" s="19"/>
      <c r="L15" s="19"/>
      <c r="M15" s="19">
        <f t="shared" si="0"/>
        <v>6649.9840000000004</v>
      </c>
      <c r="N15" s="26" t="s">
        <v>192</v>
      </c>
      <c r="O15" s="26" t="s">
        <v>17</v>
      </c>
    </row>
    <row r="16" spans="1:28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>D16*1.1507</f>
        <v>414.746801</v>
      </c>
      <c r="F16" s="25">
        <f>E16</f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100</v>
      </c>
      <c r="K16" s="19"/>
      <c r="L16" s="19"/>
      <c r="M16" s="19">
        <f t="shared" si="0"/>
        <v>5578.5360000000001</v>
      </c>
      <c r="N16" s="26" t="s">
        <v>192</v>
      </c>
      <c r="O16" s="26" t="s">
        <v>17</v>
      </c>
    </row>
    <row r="17" spans="1:15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>D17*1.1507</f>
        <v>393.68899099999999</v>
      </c>
      <c r="F17" s="25">
        <f>E17</f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100</v>
      </c>
      <c r="K17" s="19"/>
      <c r="L17" s="19"/>
      <c r="M17" s="19">
        <f t="shared" si="0"/>
        <v>5300.3759999999993</v>
      </c>
      <c r="N17" s="26" t="s">
        <v>193</v>
      </c>
      <c r="O17" s="26" t="s">
        <v>17</v>
      </c>
    </row>
    <row r="18" spans="1:15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19"/>
      <c r="N18" s="26"/>
      <c r="O18" s="26"/>
    </row>
    <row r="19" spans="1:15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>D19*1.1507</f>
        <v>675.5759700000001</v>
      </c>
      <c r="F19" s="25">
        <f>E19</f>
        <v>675.5759700000001</v>
      </c>
      <c r="G19" s="20">
        <v>15.2</v>
      </c>
      <c r="H19" s="20">
        <v>15.2</v>
      </c>
      <c r="I19" s="19">
        <f>D19*H19</f>
        <v>8923.92</v>
      </c>
      <c r="J19" s="19">
        <v>100</v>
      </c>
      <c r="K19" s="19"/>
      <c r="L19" s="19"/>
      <c r="M19" s="19">
        <f t="shared" si="0"/>
        <v>9023.92</v>
      </c>
      <c r="N19" s="26" t="s">
        <v>194</v>
      </c>
      <c r="O19" s="26" t="s">
        <v>23</v>
      </c>
    </row>
    <row r="20" spans="1:15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>D20*1.1507</f>
        <v>402.745</v>
      </c>
      <c r="F20" s="25">
        <f>E20</f>
        <v>402.745</v>
      </c>
      <c r="G20" s="20">
        <v>15.2</v>
      </c>
      <c r="H20" s="20">
        <v>15.2</v>
      </c>
      <c r="I20" s="19">
        <f>D20*H20</f>
        <v>5320</v>
      </c>
      <c r="J20" s="19">
        <v>100</v>
      </c>
      <c r="K20" s="19"/>
      <c r="L20" s="19"/>
      <c r="M20" s="19">
        <f t="shared" si="0"/>
        <v>5420</v>
      </c>
      <c r="N20" s="26" t="s">
        <v>197</v>
      </c>
      <c r="O20" s="26" t="s">
        <v>23</v>
      </c>
    </row>
    <row r="21" spans="1:15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>D21*1.1507</f>
        <v>450.648641</v>
      </c>
      <c r="F21" s="25">
        <f>E21</f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100</v>
      </c>
      <c r="K21" s="19"/>
      <c r="L21" s="19"/>
      <c r="M21" s="19">
        <f t="shared" si="0"/>
        <v>6052.7759999999998</v>
      </c>
      <c r="N21" s="26" t="s">
        <v>192</v>
      </c>
      <c r="O21" s="26" t="s">
        <v>23</v>
      </c>
    </row>
    <row r="22" spans="1:15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>D22*1.1507</f>
        <v>345.21000000000004</v>
      </c>
      <c r="F22" s="25">
        <f>E22</f>
        <v>345.21000000000004</v>
      </c>
      <c r="G22" s="20">
        <v>15.2</v>
      </c>
      <c r="H22" s="20">
        <v>15.2</v>
      </c>
      <c r="I22" s="19">
        <f>D22*H22</f>
        <v>4560</v>
      </c>
      <c r="J22" s="19">
        <v>100</v>
      </c>
      <c r="K22" s="19"/>
      <c r="L22" s="19"/>
      <c r="M22" s="19">
        <f t="shared" si="0"/>
        <v>4660</v>
      </c>
      <c r="N22" s="26" t="s">
        <v>197</v>
      </c>
      <c r="O22" s="26" t="s">
        <v>23</v>
      </c>
    </row>
    <row r="23" spans="1:15" ht="17.45" customHeight="1" x14ac:dyDescent="0.25">
      <c r="A23" s="22">
        <f>A22+1</f>
        <v>11</v>
      </c>
      <c r="B23" s="16" t="s">
        <v>260</v>
      </c>
      <c r="C23" s="29" t="s">
        <v>28</v>
      </c>
      <c r="D23" s="24">
        <v>391.63</v>
      </c>
      <c r="E23" s="25">
        <f>D23*1.1507</f>
        <v>450.648641</v>
      </c>
      <c r="F23" s="25">
        <f>E23</f>
        <v>450.648641</v>
      </c>
      <c r="G23" s="20">
        <v>15.2</v>
      </c>
      <c r="H23" s="20">
        <v>15.2</v>
      </c>
      <c r="I23" s="19">
        <f>D23*H23</f>
        <v>5952.7759999999998</v>
      </c>
      <c r="J23" s="19">
        <v>100</v>
      </c>
      <c r="K23" s="19"/>
      <c r="L23" s="19"/>
      <c r="M23" s="19">
        <f t="shared" si="0"/>
        <v>6052.7759999999998</v>
      </c>
      <c r="N23" s="26" t="s">
        <v>192</v>
      </c>
      <c r="O23" s="26" t="s">
        <v>23</v>
      </c>
    </row>
    <row r="24" spans="1:15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19"/>
      <c r="N24" s="26"/>
      <c r="O24" s="26"/>
    </row>
    <row r="25" spans="1:15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>D25*1.1507</f>
        <v>495.85964400000006</v>
      </c>
      <c r="F25" s="25">
        <f>E25</f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100</v>
      </c>
      <c r="K25" s="19"/>
      <c r="L25" s="19"/>
      <c r="M25" s="19">
        <f t="shared" si="0"/>
        <v>6649.9840000000004</v>
      </c>
      <c r="N25" s="26" t="s">
        <v>192</v>
      </c>
      <c r="O25" s="26" t="s">
        <v>229</v>
      </c>
    </row>
    <row r="26" spans="1:15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19"/>
      <c r="N26" s="26"/>
      <c r="O26" s="26"/>
    </row>
    <row r="27" spans="1:15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>D27*1.1507</f>
        <v>493.13248500000003</v>
      </c>
      <c r="F27" s="25">
        <f>E27</f>
        <v>493.13248500000003</v>
      </c>
      <c r="G27" s="20">
        <v>15.2</v>
      </c>
      <c r="H27" s="20">
        <v>15.2</v>
      </c>
      <c r="I27" s="19">
        <f>D27*H27</f>
        <v>6513.96</v>
      </c>
      <c r="J27" s="19">
        <v>100</v>
      </c>
      <c r="K27" s="19"/>
      <c r="L27" s="19"/>
      <c r="M27" s="19">
        <f t="shared" si="0"/>
        <v>6613.96</v>
      </c>
      <c r="N27" s="26" t="s">
        <v>198</v>
      </c>
      <c r="O27" s="26" t="s">
        <v>33</v>
      </c>
    </row>
    <row r="28" spans="1:15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19"/>
      <c r="N28" s="26"/>
      <c r="O28" s="26"/>
    </row>
    <row r="29" spans="1:15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ref="E29:E35" si="1">D29*1.1507</f>
        <v>521.49724000000003</v>
      </c>
      <c r="F29" s="25">
        <f t="shared" ref="F29:F35" si="2">E29</f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100</v>
      </c>
      <c r="K29" s="19"/>
      <c r="L29" s="19"/>
      <c r="M29" s="19">
        <f t="shared" si="0"/>
        <v>6988.6399999999994</v>
      </c>
      <c r="N29" s="26" t="s">
        <v>198</v>
      </c>
      <c r="O29" s="26" t="s">
        <v>33</v>
      </c>
    </row>
    <row r="30" spans="1:15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1"/>
        <v>509.64503000000002</v>
      </c>
      <c r="F30" s="25">
        <f t="shared" si="2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>
        <v>100</v>
      </c>
      <c r="K30" s="19"/>
      <c r="L30" s="19"/>
      <c r="M30" s="19">
        <f t="shared" si="0"/>
        <v>6832.079999999999</v>
      </c>
      <c r="N30" s="26" t="s">
        <v>397</v>
      </c>
      <c r="O30" s="26" t="s">
        <v>396</v>
      </c>
    </row>
    <row r="31" spans="1:15" ht="17.45" customHeight="1" x14ac:dyDescent="0.25">
      <c r="A31" s="22">
        <f t="shared" si="4"/>
        <v>16</v>
      </c>
      <c r="B31" s="16" t="s">
        <v>265</v>
      </c>
      <c r="C31" s="23" t="s">
        <v>36</v>
      </c>
      <c r="D31" s="24">
        <v>350</v>
      </c>
      <c r="E31" s="25">
        <f t="shared" si="1"/>
        <v>402.745</v>
      </c>
      <c r="F31" s="25">
        <f t="shared" si="2"/>
        <v>402.745</v>
      </c>
      <c r="G31" s="20">
        <v>15.2</v>
      </c>
      <c r="H31" s="20">
        <v>15.2</v>
      </c>
      <c r="I31" s="19">
        <f t="shared" si="3"/>
        <v>5320</v>
      </c>
      <c r="J31" s="19">
        <v>100</v>
      </c>
      <c r="K31" s="19"/>
      <c r="L31" s="19"/>
      <c r="M31" s="19">
        <f t="shared" si="0"/>
        <v>5420</v>
      </c>
      <c r="N31" s="26" t="s">
        <v>196</v>
      </c>
      <c r="O31" s="26" t="s">
        <v>33</v>
      </c>
    </row>
    <row r="32" spans="1:15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1"/>
        <v>493.13248500000003</v>
      </c>
      <c r="F32" s="25">
        <f t="shared" si="2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100</v>
      </c>
      <c r="K32" s="19"/>
      <c r="L32" s="19"/>
      <c r="M32" s="19">
        <f t="shared" si="0"/>
        <v>6613.96</v>
      </c>
      <c r="N32" s="26" t="s">
        <v>198</v>
      </c>
      <c r="O32" s="26" t="s">
        <v>33</v>
      </c>
    </row>
    <row r="33" spans="1:15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1"/>
        <v>493.13248500000003</v>
      </c>
      <c r="F33" s="25">
        <f t="shared" si="2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100</v>
      </c>
      <c r="K33" s="19"/>
      <c r="L33" s="19"/>
      <c r="M33" s="19">
        <f t="shared" si="0"/>
        <v>6613.96</v>
      </c>
      <c r="N33" s="26" t="s">
        <v>198</v>
      </c>
      <c r="O33" s="26" t="s">
        <v>33</v>
      </c>
    </row>
    <row r="34" spans="1:15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1"/>
        <v>493.13248500000003</v>
      </c>
      <c r="F34" s="25">
        <f t="shared" si="2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100</v>
      </c>
      <c r="K34" s="19"/>
      <c r="L34" s="19"/>
      <c r="M34" s="19">
        <f t="shared" si="0"/>
        <v>6613.96</v>
      </c>
      <c r="N34" s="26" t="s">
        <v>198</v>
      </c>
      <c r="O34" s="26" t="s">
        <v>33</v>
      </c>
    </row>
    <row r="35" spans="1:15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1"/>
        <v>473.17934700000001</v>
      </c>
      <c r="F35" s="25">
        <f t="shared" si="2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>
        <v>100</v>
      </c>
      <c r="K35" s="19"/>
      <c r="L35" s="19"/>
      <c r="M35" s="19">
        <f t="shared" si="0"/>
        <v>6350.3919999999998</v>
      </c>
      <c r="N35" s="26" t="s">
        <v>200</v>
      </c>
      <c r="O35" s="26" t="s">
        <v>156</v>
      </c>
    </row>
    <row r="36" spans="1:15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19"/>
      <c r="N36" s="26"/>
      <c r="O36" s="26"/>
    </row>
    <row r="37" spans="1:15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>D37*1.1507</f>
        <v>485.94061000000005</v>
      </c>
      <c r="F37" s="25">
        <f>E37</f>
        <v>485.94061000000005</v>
      </c>
      <c r="G37" s="20">
        <v>15.2</v>
      </c>
      <c r="H37" s="20">
        <v>15.2</v>
      </c>
      <c r="I37" s="19">
        <f>D37*H37</f>
        <v>6418.96</v>
      </c>
      <c r="J37" s="19">
        <v>100</v>
      </c>
      <c r="K37" s="19"/>
      <c r="L37" s="19"/>
      <c r="M37" s="19">
        <f t="shared" si="0"/>
        <v>6518.96</v>
      </c>
      <c r="N37" s="26" t="s">
        <v>194</v>
      </c>
      <c r="O37" s="26" t="s">
        <v>41</v>
      </c>
    </row>
    <row r="38" spans="1:15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>D38*1.1507</f>
        <v>487.263915</v>
      </c>
      <c r="F38" s="25">
        <f>E38</f>
        <v>487.263915</v>
      </c>
      <c r="G38" s="20">
        <v>15.2</v>
      </c>
      <c r="H38" s="20">
        <v>15.2</v>
      </c>
      <c r="I38" s="19">
        <f>D38*H38</f>
        <v>6436.44</v>
      </c>
      <c r="J38" s="19">
        <v>100</v>
      </c>
      <c r="K38" s="19"/>
      <c r="L38" s="19"/>
      <c r="M38" s="19">
        <f t="shared" si="0"/>
        <v>6536.44</v>
      </c>
      <c r="N38" s="26" t="s">
        <v>200</v>
      </c>
      <c r="O38" s="26" t="s">
        <v>41</v>
      </c>
    </row>
    <row r="39" spans="1:15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>D39*1.1507</f>
        <v>393.01007800000002</v>
      </c>
      <c r="F39" s="25">
        <f>E39</f>
        <v>393.01007800000002</v>
      </c>
      <c r="G39" s="22">
        <v>15.2</v>
      </c>
      <c r="H39" s="20">
        <v>15.2</v>
      </c>
      <c r="I39" s="19">
        <f>D39*H39</f>
        <v>5191.4080000000004</v>
      </c>
      <c r="J39" s="19">
        <v>100</v>
      </c>
      <c r="K39" s="19"/>
      <c r="L39" s="19"/>
      <c r="M39" s="19">
        <f t="shared" si="0"/>
        <v>5291.4080000000004</v>
      </c>
      <c r="N39" s="26" t="s">
        <v>192</v>
      </c>
      <c r="O39" s="26" t="s">
        <v>41</v>
      </c>
    </row>
    <row r="40" spans="1:15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19"/>
      <c r="N40" s="26"/>
      <c r="O40" s="26"/>
    </row>
    <row r="41" spans="1:15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>D41*1.1507</f>
        <v>485.94061000000005</v>
      </c>
      <c r="F41" s="25">
        <f>E41</f>
        <v>485.94061000000005</v>
      </c>
      <c r="G41" s="20">
        <v>15.2</v>
      </c>
      <c r="H41" s="20">
        <v>15.2</v>
      </c>
      <c r="I41" s="19">
        <f>D41*H41</f>
        <v>6418.96</v>
      </c>
      <c r="J41" s="19">
        <v>100</v>
      </c>
      <c r="K41" s="19"/>
      <c r="L41" s="19"/>
      <c r="M41" s="19">
        <f t="shared" si="0"/>
        <v>6518.96</v>
      </c>
      <c r="N41" s="26" t="s">
        <v>194</v>
      </c>
      <c r="O41" s="26" t="s">
        <v>45</v>
      </c>
    </row>
    <row r="42" spans="1:15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>D42*1.1507</f>
        <v>493.13248500000003</v>
      </c>
      <c r="F42" s="25">
        <f>E42</f>
        <v>493.13248500000003</v>
      </c>
      <c r="G42" s="20">
        <v>15.2</v>
      </c>
      <c r="H42" s="20">
        <v>15.2</v>
      </c>
      <c r="I42" s="19">
        <f>D42*H42</f>
        <v>6513.96</v>
      </c>
      <c r="J42" s="19">
        <v>100</v>
      </c>
      <c r="K42" s="19"/>
      <c r="L42" s="19"/>
      <c r="M42" s="19">
        <f t="shared" si="0"/>
        <v>6613.96</v>
      </c>
      <c r="N42" s="26" t="s">
        <v>201</v>
      </c>
      <c r="O42" s="26" t="s">
        <v>45</v>
      </c>
    </row>
    <row r="43" spans="1:15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>D43*1.1507</f>
        <v>474.08840000000004</v>
      </c>
      <c r="F43" s="25">
        <f>E43</f>
        <v>474.08840000000004</v>
      </c>
      <c r="G43" s="20">
        <v>15.2</v>
      </c>
      <c r="H43" s="20">
        <v>15.2</v>
      </c>
      <c r="I43" s="19">
        <f>D43*H43</f>
        <v>6262.4</v>
      </c>
      <c r="J43" s="19">
        <v>100</v>
      </c>
      <c r="K43" s="19"/>
      <c r="L43" s="19"/>
      <c r="M43" s="19">
        <f t="shared" si="0"/>
        <v>6362.4</v>
      </c>
      <c r="N43" s="26" t="s">
        <v>201</v>
      </c>
      <c r="O43" s="26" t="s">
        <v>45</v>
      </c>
    </row>
    <row r="44" spans="1:15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19"/>
      <c r="N44" s="26"/>
      <c r="O44" s="26"/>
    </row>
    <row r="45" spans="1:15" ht="17.45" customHeight="1" x14ac:dyDescent="0.25">
      <c r="A45" s="22">
        <f>A43+1</f>
        <v>27</v>
      </c>
      <c r="B45" s="16" t="s">
        <v>276</v>
      </c>
      <c r="C45" s="23" t="s">
        <v>50</v>
      </c>
      <c r="D45" s="24">
        <v>422.3</v>
      </c>
      <c r="E45" s="25">
        <f>D45*1.1507</f>
        <v>485.94061000000005</v>
      </c>
      <c r="F45" s="25">
        <f>E45</f>
        <v>485.94061000000005</v>
      </c>
      <c r="G45" s="20">
        <v>15.2</v>
      </c>
      <c r="H45" s="20">
        <v>15.2</v>
      </c>
      <c r="I45" s="19">
        <f>D45*H45</f>
        <v>6418.96</v>
      </c>
      <c r="J45" s="19">
        <v>100</v>
      </c>
      <c r="K45" s="19"/>
      <c r="L45" s="19"/>
      <c r="M45" s="19">
        <f t="shared" si="0"/>
        <v>6518.96</v>
      </c>
      <c r="N45" s="26" t="s">
        <v>195</v>
      </c>
      <c r="O45" s="26" t="s">
        <v>49</v>
      </c>
    </row>
    <row r="46" spans="1:15" ht="17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>D46*1.1507</f>
        <v>425.73598600000003</v>
      </c>
      <c r="F46" s="25">
        <f>E46</f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100</v>
      </c>
      <c r="K46" s="19"/>
      <c r="L46" s="19"/>
      <c r="M46" s="19">
        <f t="shared" si="0"/>
        <v>5723.6959999999999</v>
      </c>
      <c r="N46" s="46" t="s">
        <v>202</v>
      </c>
      <c r="O46" s="26" t="s">
        <v>49</v>
      </c>
    </row>
    <row r="47" spans="1:15" ht="17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>D47*1.1507</f>
        <v>425.73598600000003</v>
      </c>
      <c r="F47" s="25">
        <f>E47</f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100</v>
      </c>
      <c r="K47" s="19"/>
      <c r="L47" s="19"/>
      <c r="M47" s="19">
        <f t="shared" si="0"/>
        <v>5723.6959999999999</v>
      </c>
      <c r="N47" s="46" t="s">
        <v>203</v>
      </c>
      <c r="O47" s="26" t="s">
        <v>49</v>
      </c>
    </row>
    <row r="48" spans="1:15" ht="17.45" customHeight="1" x14ac:dyDescent="0.25">
      <c r="A48" s="22">
        <f>A47+1</f>
        <v>30</v>
      </c>
      <c r="B48" s="16" t="s">
        <v>279</v>
      </c>
      <c r="C48" s="23" t="s">
        <v>53</v>
      </c>
      <c r="D48" s="24">
        <v>338.69</v>
      </c>
      <c r="E48" s="25">
        <f>D48*1.1507</f>
        <v>389.73058300000002</v>
      </c>
      <c r="F48" s="25">
        <f>E48</f>
        <v>389.73058300000002</v>
      </c>
      <c r="G48" s="20">
        <v>15.2</v>
      </c>
      <c r="H48" s="20">
        <v>15.2</v>
      </c>
      <c r="I48" s="19">
        <f>D48*H48</f>
        <v>5148.0879999999997</v>
      </c>
      <c r="J48" s="19">
        <v>100</v>
      </c>
      <c r="K48" s="19"/>
      <c r="L48" s="19"/>
      <c r="M48" s="19">
        <f t="shared" si="0"/>
        <v>5248.0879999999997</v>
      </c>
      <c r="N48" s="46" t="s">
        <v>204</v>
      </c>
      <c r="O48" s="26" t="s">
        <v>49</v>
      </c>
    </row>
    <row r="49" spans="1:15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19"/>
      <c r="N49" s="46"/>
      <c r="O49" s="26"/>
    </row>
    <row r="50" spans="1:15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>D50*1.1507</f>
        <v>459.865748</v>
      </c>
      <c r="F50" s="25">
        <f>E50</f>
        <v>459.865748</v>
      </c>
      <c r="G50" s="20">
        <v>15.2</v>
      </c>
      <c r="H50" s="20">
        <v>15.2</v>
      </c>
      <c r="I50" s="19">
        <f>D50*H50</f>
        <v>6074.5279999999993</v>
      </c>
      <c r="J50" s="19">
        <v>100</v>
      </c>
      <c r="K50" s="19"/>
      <c r="L50" s="19"/>
      <c r="M50" s="19">
        <f t="shared" si="0"/>
        <v>6174.5279999999993</v>
      </c>
      <c r="N50" s="26" t="s">
        <v>194</v>
      </c>
      <c r="O50" s="26" t="s">
        <v>54</v>
      </c>
    </row>
    <row r="51" spans="1:15" ht="17.45" customHeight="1" x14ac:dyDescent="0.25">
      <c r="A51" s="22">
        <f t="shared" ref="A51:A55" si="5">A50+1</f>
        <v>32</v>
      </c>
      <c r="B51" s="16" t="s">
        <v>281</v>
      </c>
      <c r="C51" s="23" t="s">
        <v>56</v>
      </c>
      <c r="D51" s="24">
        <v>430.91</v>
      </c>
      <c r="E51" s="25">
        <f>D51*1.1507</f>
        <v>495.84813700000007</v>
      </c>
      <c r="F51" s="25">
        <f>E51</f>
        <v>495.84813700000007</v>
      </c>
      <c r="G51" s="20">
        <v>15.2</v>
      </c>
      <c r="H51" s="20">
        <v>15.2</v>
      </c>
      <c r="I51" s="19">
        <f>D51*H51</f>
        <v>6549.8320000000003</v>
      </c>
      <c r="J51" s="19">
        <v>100</v>
      </c>
      <c r="K51" s="19"/>
      <c r="L51" s="19"/>
      <c r="M51" s="19">
        <f t="shared" si="0"/>
        <v>6649.8320000000003</v>
      </c>
      <c r="N51" s="26" t="s">
        <v>192</v>
      </c>
      <c r="O51" s="26" t="s">
        <v>54</v>
      </c>
    </row>
    <row r="52" spans="1:15" ht="17.45" customHeight="1" x14ac:dyDescent="0.25">
      <c r="A52" s="22">
        <f t="shared" si="5"/>
        <v>33</v>
      </c>
      <c r="B52" s="16" t="s">
        <v>283</v>
      </c>
      <c r="C52" s="23" t="s">
        <v>58</v>
      </c>
      <c r="D52" s="24">
        <v>160</v>
      </c>
      <c r="E52" s="25">
        <f>D52*1.1507</f>
        <v>184.11200000000002</v>
      </c>
      <c r="F52" s="25">
        <f>E52</f>
        <v>184.11200000000002</v>
      </c>
      <c r="G52" s="20">
        <v>15.2</v>
      </c>
      <c r="H52" s="20">
        <v>15.2</v>
      </c>
      <c r="I52" s="19">
        <f>D52*H52</f>
        <v>2432</v>
      </c>
      <c r="J52" s="19">
        <v>100</v>
      </c>
      <c r="K52" s="19"/>
      <c r="L52" s="19">
        <v>23.5</v>
      </c>
      <c r="M52" s="19">
        <f t="shared" si="0"/>
        <v>2555.5</v>
      </c>
      <c r="N52" s="26" t="s">
        <v>205</v>
      </c>
      <c r="O52" s="26" t="s">
        <v>54</v>
      </c>
    </row>
    <row r="53" spans="1:15" ht="17.45" customHeight="1" x14ac:dyDescent="0.25">
      <c r="A53" s="22">
        <f t="shared" si="5"/>
        <v>34</v>
      </c>
      <c r="B53" s="16" t="s">
        <v>284</v>
      </c>
      <c r="C53" s="23" t="s">
        <v>59</v>
      </c>
      <c r="D53" s="24">
        <v>130</v>
      </c>
      <c r="E53" s="25">
        <f>D53*1.1507</f>
        <v>149.59100000000001</v>
      </c>
      <c r="F53" s="25">
        <f>E53</f>
        <v>149.59100000000001</v>
      </c>
      <c r="G53" s="20">
        <v>15.2</v>
      </c>
      <c r="H53" s="20">
        <v>15.2</v>
      </c>
      <c r="I53" s="19">
        <f>D53*H53</f>
        <v>1976</v>
      </c>
      <c r="J53" s="19">
        <v>100</v>
      </c>
      <c r="K53" s="19"/>
      <c r="L53" s="19">
        <v>81.48</v>
      </c>
      <c r="M53" s="19">
        <f t="shared" si="0"/>
        <v>2157.48</v>
      </c>
      <c r="N53" s="26" t="s">
        <v>206</v>
      </c>
      <c r="O53" s="26" t="s">
        <v>54</v>
      </c>
    </row>
    <row r="54" spans="1:15" ht="17.45" customHeight="1" x14ac:dyDescent="0.25">
      <c r="A54" s="22">
        <f t="shared" si="5"/>
        <v>35</v>
      </c>
      <c r="B54" s="16" t="s">
        <v>286</v>
      </c>
      <c r="C54" s="23" t="s">
        <v>175</v>
      </c>
      <c r="D54" s="24">
        <v>160</v>
      </c>
      <c r="E54" s="25">
        <f t="shared" ref="E54" si="6">D54*1.1507</f>
        <v>184.11200000000002</v>
      </c>
      <c r="F54" s="25">
        <f t="shared" ref="F54" si="7">E54</f>
        <v>184.11200000000002</v>
      </c>
      <c r="G54" s="20">
        <v>15.2</v>
      </c>
      <c r="H54" s="20">
        <v>15.2</v>
      </c>
      <c r="I54" s="19">
        <f t="shared" ref="I54" si="8">D54*H54</f>
        <v>2432</v>
      </c>
      <c r="J54" s="19">
        <v>100</v>
      </c>
      <c r="K54" s="19"/>
      <c r="L54" s="19"/>
      <c r="M54" s="19">
        <f t="shared" si="0"/>
        <v>2532</v>
      </c>
      <c r="N54" s="26" t="s">
        <v>206</v>
      </c>
      <c r="O54" s="26" t="s">
        <v>54</v>
      </c>
    </row>
    <row r="55" spans="1:15" ht="17.45" customHeight="1" x14ac:dyDescent="0.25">
      <c r="A55" s="22">
        <f t="shared" si="5"/>
        <v>36</v>
      </c>
      <c r="B55" s="16" t="s">
        <v>285</v>
      </c>
      <c r="C55" s="23" t="s">
        <v>60</v>
      </c>
      <c r="D55" s="24">
        <v>254.53</v>
      </c>
      <c r="E55" s="25">
        <f>D55*1.1507</f>
        <v>292.88767100000001</v>
      </c>
      <c r="F55" s="25">
        <f>E55</f>
        <v>292.88767100000001</v>
      </c>
      <c r="G55" s="20">
        <v>15.2</v>
      </c>
      <c r="H55" s="20">
        <v>15.2</v>
      </c>
      <c r="I55" s="19">
        <f>D55*H55</f>
        <v>3868.8559999999998</v>
      </c>
      <c r="J55" s="19">
        <v>100</v>
      </c>
      <c r="K55" s="19"/>
      <c r="L55" s="19"/>
      <c r="M55" s="19">
        <f t="shared" si="0"/>
        <v>3968.8559999999998</v>
      </c>
      <c r="N55" s="26" t="s">
        <v>207</v>
      </c>
      <c r="O55" s="26" t="s">
        <v>54</v>
      </c>
    </row>
    <row r="56" spans="1:15" ht="17.45" customHeight="1" x14ac:dyDescent="0.25">
      <c r="A56" s="22"/>
      <c r="B56" s="16"/>
      <c r="C56" s="17" t="s">
        <v>61</v>
      </c>
      <c r="D56" s="24"/>
      <c r="E56" s="25"/>
      <c r="F56" s="25"/>
      <c r="G56" s="20"/>
      <c r="H56" s="20"/>
      <c r="I56" s="19"/>
      <c r="J56" s="19"/>
      <c r="K56" s="19"/>
      <c r="L56" s="19"/>
      <c r="M56" s="19"/>
      <c r="N56" s="26"/>
      <c r="O56" s="26"/>
    </row>
    <row r="57" spans="1:15" ht="17.45" customHeight="1" x14ac:dyDescent="0.25">
      <c r="A57" s="22">
        <f>A55+1</f>
        <v>37</v>
      </c>
      <c r="B57" s="16" t="s">
        <v>287</v>
      </c>
      <c r="C57" s="23" t="s">
        <v>63</v>
      </c>
      <c r="D57" s="24">
        <v>386.53</v>
      </c>
      <c r="E57" s="25">
        <f t="shared" ref="E57:E69" si="9">D57*1.1507</f>
        <v>444.78007099999996</v>
      </c>
      <c r="F57" s="25">
        <f t="shared" ref="F57:F69" si="10">E57</f>
        <v>444.78007099999996</v>
      </c>
      <c r="G57" s="20">
        <v>15.2</v>
      </c>
      <c r="H57" s="20">
        <v>15.2</v>
      </c>
      <c r="I57" s="19">
        <f t="shared" ref="I57:I69" si="11">D57*H57</f>
        <v>5875.2559999999994</v>
      </c>
      <c r="J57" s="19">
        <v>100</v>
      </c>
      <c r="K57" s="19"/>
      <c r="L57" s="19"/>
      <c r="M57" s="19">
        <f t="shared" si="0"/>
        <v>5975.2559999999994</v>
      </c>
      <c r="N57" s="26" t="s">
        <v>192</v>
      </c>
      <c r="O57" s="26" t="s">
        <v>61</v>
      </c>
    </row>
    <row r="58" spans="1:15" ht="17.45" customHeight="1" x14ac:dyDescent="0.25">
      <c r="A58" s="22">
        <f t="shared" ref="A58:A69" si="12">A57+1</f>
        <v>38</v>
      </c>
      <c r="B58" s="16" t="s">
        <v>288</v>
      </c>
      <c r="C58" s="23" t="s">
        <v>64</v>
      </c>
      <c r="D58" s="24">
        <v>386.53</v>
      </c>
      <c r="E58" s="25">
        <f t="shared" si="9"/>
        <v>444.78007099999996</v>
      </c>
      <c r="F58" s="25">
        <f t="shared" si="10"/>
        <v>444.78007099999996</v>
      </c>
      <c r="G58" s="20">
        <v>15.2</v>
      </c>
      <c r="H58" s="20">
        <v>15.2</v>
      </c>
      <c r="I58" s="19">
        <f t="shared" si="11"/>
        <v>5875.2559999999994</v>
      </c>
      <c r="J58" s="19">
        <v>100</v>
      </c>
      <c r="K58" s="19"/>
      <c r="L58" s="19"/>
      <c r="M58" s="19">
        <f t="shared" si="0"/>
        <v>5975.2559999999994</v>
      </c>
      <c r="N58" s="26" t="s">
        <v>192</v>
      </c>
      <c r="O58" s="26" t="s">
        <v>61</v>
      </c>
    </row>
    <row r="59" spans="1:15" ht="17.45" customHeight="1" x14ac:dyDescent="0.25">
      <c r="A59" s="22">
        <f t="shared" si="12"/>
        <v>39</v>
      </c>
      <c r="B59" s="16" t="s">
        <v>289</v>
      </c>
      <c r="C59" s="23" t="s">
        <v>65</v>
      </c>
      <c r="D59" s="24">
        <v>422.3</v>
      </c>
      <c r="E59" s="25">
        <f t="shared" si="9"/>
        <v>485.94061000000005</v>
      </c>
      <c r="F59" s="25">
        <f t="shared" si="10"/>
        <v>485.94061000000005</v>
      </c>
      <c r="G59" s="20">
        <v>15.2</v>
      </c>
      <c r="H59" s="20">
        <v>15.2</v>
      </c>
      <c r="I59" s="19">
        <f t="shared" si="11"/>
        <v>6418.96</v>
      </c>
      <c r="J59" s="19">
        <v>100</v>
      </c>
      <c r="K59" s="19"/>
      <c r="L59" s="19"/>
      <c r="M59" s="19">
        <f t="shared" si="0"/>
        <v>6518.96</v>
      </c>
      <c r="N59" s="26" t="s">
        <v>194</v>
      </c>
      <c r="O59" s="26" t="s">
        <v>61</v>
      </c>
    </row>
    <row r="60" spans="1:15" ht="17.45" customHeight="1" x14ac:dyDescent="0.25">
      <c r="A60" s="22">
        <f t="shared" si="12"/>
        <v>40</v>
      </c>
      <c r="B60" s="16" t="s">
        <v>290</v>
      </c>
      <c r="C60" s="23" t="s">
        <v>66</v>
      </c>
      <c r="D60" s="24">
        <v>406.27</v>
      </c>
      <c r="E60" s="25">
        <f t="shared" si="9"/>
        <v>467.494889</v>
      </c>
      <c r="F60" s="25">
        <f t="shared" si="10"/>
        <v>467.494889</v>
      </c>
      <c r="G60" s="20">
        <v>15.2</v>
      </c>
      <c r="H60" s="20">
        <v>15.2</v>
      </c>
      <c r="I60" s="19">
        <f t="shared" si="11"/>
        <v>6175.3039999999992</v>
      </c>
      <c r="J60" s="19">
        <v>100</v>
      </c>
      <c r="K60" s="19"/>
      <c r="L60" s="19"/>
      <c r="M60" s="19">
        <f t="shared" si="0"/>
        <v>6275.3039999999992</v>
      </c>
      <c r="N60" s="26" t="s">
        <v>192</v>
      </c>
      <c r="O60" s="26" t="s">
        <v>61</v>
      </c>
    </row>
    <row r="61" spans="1:15" ht="17.45" customHeight="1" x14ac:dyDescent="0.25">
      <c r="A61" s="22">
        <f t="shared" si="12"/>
        <v>41</v>
      </c>
      <c r="B61" s="16" t="s">
        <v>291</v>
      </c>
      <c r="C61" s="23" t="s">
        <v>67</v>
      </c>
      <c r="D61" s="24">
        <v>386.53</v>
      </c>
      <c r="E61" s="25">
        <f t="shared" si="9"/>
        <v>444.78007099999996</v>
      </c>
      <c r="F61" s="25">
        <f t="shared" si="10"/>
        <v>444.78007099999996</v>
      </c>
      <c r="G61" s="20">
        <v>15.2</v>
      </c>
      <c r="H61" s="20">
        <v>15.2</v>
      </c>
      <c r="I61" s="19">
        <f t="shared" si="11"/>
        <v>5875.2559999999994</v>
      </c>
      <c r="J61" s="19">
        <v>100</v>
      </c>
      <c r="K61" s="19"/>
      <c r="L61" s="19"/>
      <c r="M61" s="19">
        <f t="shared" si="0"/>
        <v>5975.2559999999994</v>
      </c>
      <c r="N61" s="26" t="s">
        <v>192</v>
      </c>
      <c r="O61" s="26" t="s">
        <v>61</v>
      </c>
    </row>
    <row r="62" spans="1:15" ht="17.45" customHeight="1" x14ac:dyDescent="0.25">
      <c r="A62" s="22">
        <f t="shared" si="12"/>
        <v>42</v>
      </c>
      <c r="B62" s="16" t="s">
        <v>292</v>
      </c>
      <c r="C62" s="23" t="s">
        <v>68</v>
      </c>
      <c r="D62" s="24">
        <v>288.39999999999998</v>
      </c>
      <c r="E62" s="25">
        <f t="shared" si="9"/>
        <v>331.86187999999999</v>
      </c>
      <c r="F62" s="25">
        <f t="shared" si="10"/>
        <v>331.86187999999999</v>
      </c>
      <c r="G62" s="20">
        <v>15.2</v>
      </c>
      <c r="H62" s="20">
        <v>15.2</v>
      </c>
      <c r="I62" s="19">
        <f t="shared" si="11"/>
        <v>4383.6799999999994</v>
      </c>
      <c r="J62" s="19">
        <v>100</v>
      </c>
      <c r="K62" s="19"/>
      <c r="L62" s="19"/>
      <c r="M62" s="19">
        <f t="shared" si="0"/>
        <v>4483.6799999999994</v>
      </c>
      <c r="N62" s="26" t="s">
        <v>208</v>
      </c>
      <c r="O62" s="26" t="s">
        <v>61</v>
      </c>
    </row>
    <row r="63" spans="1:15" ht="17.45" customHeight="1" x14ac:dyDescent="0.25">
      <c r="A63" s="22">
        <f t="shared" si="12"/>
        <v>43</v>
      </c>
      <c r="B63" s="16" t="s">
        <v>293</v>
      </c>
      <c r="C63" s="23" t="s">
        <v>69</v>
      </c>
      <c r="D63" s="24">
        <v>288.39999999999998</v>
      </c>
      <c r="E63" s="25">
        <f t="shared" si="9"/>
        <v>331.86187999999999</v>
      </c>
      <c r="F63" s="25">
        <f t="shared" si="10"/>
        <v>331.86187999999999</v>
      </c>
      <c r="G63" s="20">
        <v>15.2</v>
      </c>
      <c r="H63" s="20">
        <v>15.2</v>
      </c>
      <c r="I63" s="19">
        <f t="shared" si="11"/>
        <v>4383.6799999999994</v>
      </c>
      <c r="J63" s="19">
        <v>100</v>
      </c>
      <c r="K63" s="19"/>
      <c r="L63" s="19"/>
      <c r="M63" s="19">
        <f t="shared" si="0"/>
        <v>4483.6799999999994</v>
      </c>
      <c r="N63" s="26" t="s">
        <v>208</v>
      </c>
      <c r="O63" s="26" t="s">
        <v>61</v>
      </c>
    </row>
    <row r="64" spans="1:15" ht="17.45" customHeight="1" x14ac:dyDescent="0.25">
      <c r="A64" s="22">
        <f t="shared" si="12"/>
        <v>44</v>
      </c>
      <c r="B64" s="16" t="s">
        <v>294</v>
      </c>
      <c r="C64" s="23" t="s">
        <v>70</v>
      </c>
      <c r="D64" s="24">
        <v>288.39999999999998</v>
      </c>
      <c r="E64" s="25">
        <f t="shared" si="9"/>
        <v>331.86187999999999</v>
      </c>
      <c r="F64" s="25">
        <f t="shared" si="10"/>
        <v>331.86187999999999</v>
      </c>
      <c r="G64" s="20">
        <v>15.2</v>
      </c>
      <c r="H64" s="20">
        <v>15.2</v>
      </c>
      <c r="I64" s="19">
        <f t="shared" si="11"/>
        <v>4383.6799999999994</v>
      </c>
      <c r="J64" s="19">
        <v>100</v>
      </c>
      <c r="K64" s="19"/>
      <c r="L64" s="19"/>
      <c r="M64" s="19">
        <f t="shared" si="0"/>
        <v>4483.6799999999994</v>
      </c>
      <c r="N64" s="26" t="s">
        <v>208</v>
      </c>
      <c r="O64" s="26" t="s">
        <v>61</v>
      </c>
    </row>
    <row r="65" spans="1:15" ht="17.45" customHeight="1" x14ac:dyDescent="0.25">
      <c r="A65" s="22">
        <f t="shared" si="12"/>
        <v>45</v>
      </c>
      <c r="B65" s="16" t="s">
        <v>295</v>
      </c>
      <c r="C65" s="23" t="s">
        <v>71</v>
      </c>
      <c r="D65" s="24">
        <v>288.39999999999998</v>
      </c>
      <c r="E65" s="25">
        <f t="shared" si="9"/>
        <v>331.86187999999999</v>
      </c>
      <c r="F65" s="25">
        <f t="shared" si="10"/>
        <v>331.86187999999999</v>
      </c>
      <c r="G65" s="20">
        <v>15.2</v>
      </c>
      <c r="H65" s="20">
        <v>15.2</v>
      </c>
      <c r="I65" s="19">
        <f t="shared" si="11"/>
        <v>4383.6799999999994</v>
      </c>
      <c r="J65" s="19">
        <v>100</v>
      </c>
      <c r="K65" s="19"/>
      <c r="L65" s="19"/>
      <c r="M65" s="19">
        <f t="shared" si="0"/>
        <v>4483.6799999999994</v>
      </c>
      <c r="N65" s="26" t="s">
        <v>208</v>
      </c>
      <c r="O65" s="26" t="s">
        <v>61</v>
      </c>
    </row>
    <row r="66" spans="1:15" ht="17.45" customHeight="1" x14ac:dyDescent="0.25">
      <c r="A66" s="22">
        <f t="shared" si="12"/>
        <v>46</v>
      </c>
      <c r="B66" s="16" t="s">
        <v>296</v>
      </c>
      <c r="C66" s="23" t="s">
        <v>72</v>
      </c>
      <c r="D66" s="24">
        <v>342.13</v>
      </c>
      <c r="E66" s="25">
        <f t="shared" si="9"/>
        <v>393.68899099999999</v>
      </c>
      <c r="F66" s="25">
        <f t="shared" si="10"/>
        <v>393.68899099999999</v>
      </c>
      <c r="G66" s="20">
        <v>15.2</v>
      </c>
      <c r="H66" s="20">
        <v>15.2</v>
      </c>
      <c r="I66" s="19">
        <f t="shared" si="11"/>
        <v>5200.3759999999993</v>
      </c>
      <c r="J66" s="19">
        <v>100</v>
      </c>
      <c r="K66" s="19"/>
      <c r="L66" s="19"/>
      <c r="M66" s="19">
        <f t="shared" si="0"/>
        <v>5300.3759999999993</v>
      </c>
      <c r="N66" s="26" t="s">
        <v>193</v>
      </c>
      <c r="O66" s="26" t="s">
        <v>61</v>
      </c>
    </row>
    <row r="67" spans="1:15" ht="17.45" customHeight="1" x14ac:dyDescent="0.25">
      <c r="A67" s="22">
        <f t="shared" si="12"/>
        <v>47</v>
      </c>
      <c r="B67" s="16" t="s">
        <v>297</v>
      </c>
      <c r="C67" s="30" t="s">
        <v>73</v>
      </c>
      <c r="D67" s="24">
        <v>342.13</v>
      </c>
      <c r="E67" s="25">
        <f t="shared" si="9"/>
        <v>393.68899099999999</v>
      </c>
      <c r="F67" s="25">
        <f t="shared" si="10"/>
        <v>393.68899099999999</v>
      </c>
      <c r="G67" s="20">
        <v>15.2</v>
      </c>
      <c r="H67" s="20">
        <v>15.2</v>
      </c>
      <c r="I67" s="19">
        <f t="shared" si="11"/>
        <v>5200.3759999999993</v>
      </c>
      <c r="J67" s="19">
        <v>100</v>
      </c>
      <c r="K67" s="19"/>
      <c r="L67" s="19"/>
      <c r="M67" s="19">
        <f t="shared" si="0"/>
        <v>5300.3759999999993</v>
      </c>
      <c r="N67" s="26" t="s">
        <v>209</v>
      </c>
      <c r="O67" s="26" t="s">
        <v>61</v>
      </c>
    </row>
    <row r="68" spans="1:15" ht="17.45" customHeight="1" x14ac:dyDescent="0.25">
      <c r="A68" s="22">
        <f t="shared" si="12"/>
        <v>48</v>
      </c>
      <c r="B68" s="16" t="s">
        <v>298</v>
      </c>
      <c r="C68" s="23" t="s">
        <v>74</v>
      </c>
      <c r="D68" s="24">
        <v>342.13</v>
      </c>
      <c r="E68" s="25">
        <f t="shared" si="9"/>
        <v>393.68899099999999</v>
      </c>
      <c r="F68" s="25">
        <f t="shared" si="10"/>
        <v>393.68899099999999</v>
      </c>
      <c r="G68" s="20">
        <v>15.2</v>
      </c>
      <c r="H68" s="20">
        <v>15.2</v>
      </c>
      <c r="I68" s="19">
        <f t="shared" si="11"/>
        <v>5200.3759999999993</v>
      </c>
      <c r="J68" s="19">
        <v>100</v>
      </c>
      <c r="K68" s="19"/>
      <c r="L68" s="19"/>
      <c r="M68" s="19">
        <f t="shared" si="0"/>
        <v>5300.3759999999993</v>
      </c>
      <c r="N68" s="26" t="s">
        <v>193</v>
      </c>
      <c r="O68" s="26" t="s">
        <v>61</v>
      </c>
    </row>
    <row r="69" spans="1:15" ht="17.45" customHeight="1" x14ac:dyDescent="0.25">
      <c r="A69" s="22">
        <f t="shared" si="12"/>
        <v>49</v>
      </c>
      <c r="B69" s="16" t="s">
        <v>299</v>
      </c>
      <c r="C69" s="23" t="s">
        <v>75</v>
      </c>
      <c r="D69" s="24">
        <v>220</v>
      </c>
      <c r="E69" s="25">
        <f t="shared" si="9"/>
        <v>253.15400000000002</v>
      </c>
      <c r="F69" s="25">
        <f t="shared" si="10"/>
        <v>253.15400000000002</v>
      </c>
      <c r="G69" s="20">
        <v>15.2</v>
      </c>
      <c r="H69" s="20">
        <v>15.2</v>
      </c>
      <c r="I69" s="19">
        <f t="shared" si="11"/>
        <v>3344</v>
      </c>
      <c r="J69" s="19">
        <v>100</v>
      </c>
      <c r="K69" s="19"/>
      <c r="L69" s="19"/>
      <c r="M69" s="19">
        <f t="shared" si="0"/>
        <v>3444</v>
      </c>
      <c r="N69" s="26" t="s">
        <v>219</v>
      </c>
      <c r="O69" s="26" t="s">
        <v>61</v>
      </c>
    </row>
    <row r="70" spans="1:15" ht="17.45" customHeight="1" x14ac:dyDescent="0.25">
      <c r="A70" s="22"/>
      <c r="B70" s="16"/>
      <c r="C70" s="17" t="s">
        <v>76</v>
      </c>
      <c r="D70" s="24"/>
      <c r="E70" s="25"/>
      <c r="F70" s="25"/>
      <c r="G70" s="20"/>
      <c r="H70" s="20"/>
      <c r="I70" s="19"/>
      <c r="J70" s="19"/>
      <c r="K70" s="19"/>
      <c r="L70" s="19"/>
      <c r="M70" s="19"/>
      <c r="N70" s="26"/>
      <c r="O70" s="26"/>
    </row>
    <row r="71" spans="1:15" ht="17.45" customHeight="1" x14ac:dyDescent="0.25">
      <c r="A71" s="22">
        <f>A69+1</f>
        <v>50</v>
      </c>
      <c r="B71" s="16" t="s">
        <v>300</v>
      </c>
      <c r="C71" s="23" t="s">
        <v>77</v>
      </c>
      <c r="D71" s="24">
        <v>288.39999999999998</v>
      </c>
      <c r="E71" s="25">
        <f t="shared" ref="E71:E77" si="13">D71*1.1507</f>
        <v>331.86187999999999</v>
      </c>
      <c r="F71" s="25">
        <f t="shared" ref="F71:F77" si="14">E71</f>
        <v>331.86187999999999</v>
      </c>
      <c r="G71" s="20">
        <v>15.2</v>
      </c>
      <c r="H71" s="20">
        <v>15.2</v>
      </c>
      <c r="I71" s="19">
        <f t="shared" ref="I71:I77" si="15">D71*H71</f>
        <v>4383.6799999999994</v>
      </c>
      <c r="J71" s="19">
        <v>100</v>
      </c>
      <c r="K71" s="19"/>
      <c r="L71" s="19"/>
      <c r="M71" s="19">
        <f t="shared" si="0"/>
        <v>4483.6799999999994</v>
      </c>
      <c r="N71" s="26" t="s">
        <v>210</v>
      </c>
      <c r="O71" s="26" t="s">
        <v>76</v>
      </c>
    </row>
    <row r="72" spans="1:15" ht="17.45" customHeight="1" x14ac:dyDescent="0.25">
      <c r="A72" s="22">
        <f t="shared" ref="A72:A77" si="16">A71+1</f>
        <v>51</v>
      </c>
      <c r="B72" s="16" t="s">
        <v>301</v>
      </c>
      <c r="C72" s="23" t="s">
        <v>78</v>
      </c>
      <c r="D72" s="24">
        <v>288.39999999999998</v>
      </c>
      <c r="E72" s="25">
        <f t="shared" si="13"/>
        <v>331.86187999999999</v>
      </c>
      <c r="F72" s="25">
        <f t="shared" si="14"/>
        <v>331.86187999999999</v>
      </c>
      <c r="G72" s="20">
        <v>15.2</v>
      </c>
      <c r="H72" s="20">
        <v>15.2</v>
      </c>
      <c r="I72" s="19">
        <f t="shared" si="15"/>
        <v>4383.6799999999994</v>
      </c>
      <c r="J72" s="19">
        <v>100</v>
      </c>
      <c r="K72" s="19"/>
      <c r="L72" s="19"/>
      <c r="M72" s="19">
        <f t="shared" si="0"/>
        <v>4483.6799999999994</v>
      </c>
      <c r="N72" s="26" t="s">
        <v>208</v>
      </c>
      <c r="O72" s="26" t="s">
        <v>76</v>
      </c>
    </row>
    <row r="73" spans="1:15" ht="17.45" customHeight="1" x14ac:dyDescent="0.25">
      <c r="A73" s="22">
        <f t="shared" si="16"/>
        <v>52</v>
      </c>
      <c r="B73" s="22" t="s">
        <v>302</v>
      </c>
      <c r="C73" s="29" t="s">
        <v>79</v>
      </c>
      <c r="D73" s="24">
        <v>288.39999999999998</v>
      </c>
      <c r="E73" s="25">
        <f t="shared" si="13"/>
        <v>331.86187999999999</v>
      </c>
      <c r="F73" s="25">
        <f t="shared" si="14"/>
        <v>331.86187999999999</v>
      </c>
      <c r="G73" s="22">
        <v>15.2</v>
      </c>
      <c r="H73" s="20">
        <v>15.2</v>
      </c>
      <c r="I73" s="19">
        <f t="shared" si="15"/>
        <v>4383.6799999999994</v>
      </c>
      <c r="J73" s="19">
        <v>100</v>
      </c>
      <c r="K73" s="19"/>
      <c r="L73" s="19"/>
      <c r="M73" s="19">
        <f t="shared" si="0"/>
        <v>4483.6799999999994</v>
      </c>
      <c r="N73" s="26" t="s">
        <v>208</v>
      </c>
      <c r="O73" s="26" t="s">
        <v>76</v>
      </c>
    </row>
    <row r="74" spans="1:15" ht="17.45" customHeight="1" x14ac:dyDescent="0.25">
      <c r="A74" s="22">
        <f t="shared" si="16"/>
        <v>53</v>
      </c>
      <c r="B74" s="16" t="s">
        <v>303</v>
      </c>
      <c r="C74" s="23" t="s">
        <v>80</v>
      </c>
      <c r="D74" s="24">
        <v>288.39999999999998</v>
      </c>
      <c r="E74" s="25">
        <f t="shared" si="13"/>
        <v>331.86187999999999</v>
      </c>
      <c r="F74" s="25">
        <f t="shared" si="14"/>
        <v>331.86187999999999</v>
      </c>
      <c r="G74" s="20">
        <v>15.2</v>
      </c>
      <c r="H74" s="20">
        <v>15.2</v>
      </c>
      <c r="I74" s="19">
        <f t="shared" si="15"/>
        <v>4383.6799999999994</v>
      </c>
      <c r="J74" s="19">
        <v>100</v>
      </c>
      <c r="K74" s="19"/>
      <c r="L74" s="19"/>
      <c r="M74" s="19">
        <f t="shared" si="0"/>
        <v>4483.6799999999994</v>
      </c>
      <c r="N74" s="26" t="s">
        <v>208</v>
      </c>
      <c r="O74" s="26" t="s">
        <v>76</v>
      </c>
    </row>
    <row r="75" spans="1:15" ht="17.45" customHeight="1" x14ac:dyDescent="0.25">
      <c r="A75" s="22">
        <f t="shared" si="16"/>
        <v>54</v>
      </c>
      <c r="B75" s="16" t="s">
        <v>304</v>
      </c>
      <c r="C75" s="23" t="s">
        <v>81</v>
      </c>
      <c r="D75" s="24">
        <v>288.39999999999998</v>
      </c>
      <c r="E75" s="25">
        <f t="shared" si="13"/>
        <v>331.86187999999999</v>
      </c>
      <c r="F75" s="25">
        <f t="shared" si="14"/>
        <v>331.86187999999999</v>
      </c>
      <c r="G75" s="20">
        <v>15.2</v>
      </c>
      <c r="H75" s="20">
        <v>15.2</v>
      </c>
      <c r="I75" s="19">
        <f t="shared" si="15"/>
        <v>4383.6799999999994</v>
      </c>
      <c r="J75" s="19">
        <v>100</v>
      </c>
      <c r="K75" s="19"/>
      <c r="L75" s="19"/>
      <c r="M75" s="19">
        <f t="shared" si="0"/>
        <v>4483.6799999999994</v>
      </c>
      <c r="N75" s="26" t="s">
        <v>208</v>
      </c>
      <c r="O75" s="26" t="s">
        <v>76</v>
      </c>
    </row>
    <row r="76" spans="1:15" ht="17.45" customHeight="1" x14ac:dyDescent="0.25">
      <c r="A76" s="3">
        <f t="shared" si="16"/>
        <v>55</v>
      </c>
      <c r="B76" s="16" t="s">
        <v>305</v>
      </c>
      <c r="C76" s="23" t="s">
        <v>82</v>
      </c>
      <c r="D76" s="24">
        <v>288.39999999999998</v>
      </c>
      <c r="E76" s="25">
        <f t="shared" si="13"/>
        <v>331.86187999999999</v>
      </c>
      <c r="F76" s="25">
        <f t="shared" si="14"/>
        <v>331.86187999999999</v>
      </c>
      <c r="G76" s="20">
        <v>15.2</v>
      </c>
      <c r="H76" s="20">
        <v>15.2</v>
      </c>
      <c r="I76" s="19">
        <f t="shared" si="15"/>
        <v>4383.6799999999994</v>
      </c>
      <c r="J76" s="19">
        <v>100</v>
      </c>
      <c r="K76" s="19"/>
      <c r="L76" s="19"/>
      <c r="M76" s="19">
        <f t="shared" si="0"/>
        <v>4483.6799999999994</v>
      </c>
      <c r="N76" s="26" t="s">
        <v>210</v>
      </c>
      <c r="O76" s="26" t="s">
        <v>76</v>
      </c>
    </row>
    <row r="77" spans="1:15" ht="17.45" customHeight="1" x14ac:dyDescent="0.25">
      <c r="A77" s="22">
        <f t="shared" si="16"/>
        <v>56</v>
      </c>
      <c r="B77" s="16" t="s">
        <v>306</v>
      </c>
      <c r="C77" s="23" t="s">
        <v>83</v>
      </c>
      <c r="D77" s="24">
        <v>392.92</v>
      </c>
      <c r="E77" s="25">
        <f t="shared" si="13"/>
        <v>452.13304400000004</v>
      </c>
      <c r="F77" s="25">
        <f t="shared" si="14"/>
        <v>452.13304400000004</v>
      </c>
      <c r="G77" s="20">
        <v>15.2</v>
      </c>
      <c r="H77" s="20">
        <v>15.2</v>
      </c>
      <c r="I77" s="19">
        <f t="shared" si="15"/>
        <v>5972.384</v>
      </c>
      <c r="J77" s="19">
        <v>100</v>
      </c>
      <c r="K77" s="19"/>
      <c r="L77" s="19"/>
      <c r="M77" s="19">
        <f t="shared" ref="M77:M140" si="17">SUM(I77+J77+K77+L77)</f>
        <v>6072.384</v>
      </c>
      <c r="N77" s="26" t="s">
        <v>211</v>
      </c>
      <c r="O77" s="26" t="s">
        <v>76</v>
      </c>
    </row>
    <row r="78" spans="1:15" ht="17.45" customHeight="1" x14ac:dyDescent="0.25">
      <c r="A78" s="22">
        <f>A77+1</f>
        <v>57</v>
      </c>
      <c r="B78" s="16" t="s">
        <v>339</v>
      </c>
      <c r="C78" s="29" t="s">
        <v>119</v>
      </c>
      <c r="D78" s="24">
        <v>262.22000000000003</v>
      </c>
      <c r="E78" s="25">
        <f>D78*1.1507</f>
        <v>301.73655400000007</v>
      </c>
      <c r="F78" s="25">
        <f>E78</f>
        <v>301.73655400000007</v>
      </c>
      <c r="G78" s="20">
        <v>15.2</v>
      </c>
      <c r="H78" s="20">
        <v>15.2</v>
      </c>
      <c r="I78" s="19">
        <f>D78*H78</f>
        <v>3985.7440000000001</v>
      </c>
      <c r="J78" s="19">
        <v>100</v>
      </c>
      <c r="K78" s="19"/>
      <c r="L78" s="19"/>
      <c r="M78" s="19">
        <f t="shared" si="17"/>
        <v>4085.7440000000001</v>
      </c>
      <c r="N78" s="26" t="s">
        <v>208</v>
      </c>
      <c r="O78" s="26" t="s">
        <v>76</v>
      </c>
    </row>
    <row r="79" spans="1:15" ht="17.45" customHeight="1" x14ac:dyDescent="0.25">
      <c r="A79" s="22"/>
      <c r="B79" s="22"/>
      <c r="C79" s="34" t="s">
        <v>84</v>
      </c>
      <c r="D79" s="24"/>
      <c r="E79" s="25"/>
      <c r="F79" s="25"/>
      <c r="G79" s="35"/>
      <c r="H79" s="20"/>
      <c r="I79" s="36"/>
      <c r="J79" s="36"/>
      <c r="K79" s="36"/>
      <c r="L79" s="36"/>
      <c r="M79" s="19"/>
      <c r="N79" s="26"/>
      <c r="O79" s="26"/>
    </row>
    <row r="80" spans="1:15" ht="17.45" customHeight="1" x14ac:dyDescent="0.25">
      <c r="A80" s="22">
        <f>A78+1</f>
        <v>58</v>
      </c>
      <c r="B80" s="22" t="s">
        <v>307</v>
      </c>
      <c r="C80" s="25" t="s">
        <v>183</v>
      </c>
      <c r="D80" s="24">
        <v>464.17</v>
      </c>
      <c r="E80" s="25">
        <f>D80*1.1507</f>
        <v>534.12041900000008</v>
      </c>
      <c r="F80" s="25">
        <f>E80</f>
        <v>534.12041900000008</v>
      </c>
      <c r="G80" s="37">
        <v>15.2</v>
      </c>
      <c r="H80" s="20">
        <v>15.2</v>
      </c>
      <c r="I80" s="19">
        <f>D80*H80</f>
        <v>7055.384</v>
      </c>
      <c r="J80" s="19">
        <v>100</v>
      </c>
      <c r="K80" s="19"/>
      <c r="L80" s="19"/>
      <c r="M80" s="19">
        <f t="shared" si="17"/>
        <v>7155.384</v>
      </c>
      <c r="N80" s="26" t="s">
        <v>194</v>
      </c>
      <c r="O80" s="26" t="s">
        <v>84</v>
      </c>
    </row>
    <row r="81" spans="1:15" ht="17.45" customHeight="1" x14ac:dyDescent="0.25">
      <c r="A81" s="22">
        <f>A80+1</f>
        <v>59</v>
      </c>
      <c r="B81" s="22" t="s">
        <v>308</v>
      </c>
      <c r="C81" s="25" t="s">
        <v>85</v>
      </c>
      <c r="D81" s="24">
        <v>327.66000000000003</v>
      </c>
      <c r="E81" s="25">
        <f>D81*1.1507</f>
        <v>377.03836200000006</v>
      </c>
      <c r="F81" s="25">
        <f>E81</f>
        <v>377.03836200000006</v>
      </c>
      <c r="G81" s="37">
        <v>15.2</v>
      </c>
      <c r="H81" s="20">
        <v>15.2</v>
      </c>
      <c r="I81" s="19">
        <f>D81*H81</f>
        <v>4980.4319999999998</v>
      </c>
      <c r="J81" s="19">
        <v>100</v>
      </c>
      <c r="K81" s="19"/>
      <c r="L81" s="19"/>
      <c r="M81" s="19">
        <f t="shared" si="17"/>
        <v>5080.4319999999998</v>
      </c>
      <c r="N81" s="26" t="s">
        <v>192</v>
      </c>
      <c r="O81" s="26" t="s">
        <v>84</v>
      </c>
    </row>
    <row r="82" spans="1:15" ht="17.45" customHeight="1" x14ac:dyDescent="0.25">
      <c r="A82" s="22">
        <f>A81+1</f>
        <v>60</v>
      </c>
      <c r="B82" s="16" t="s">
        <v>309</v>
      </c>
      <c r="C82" s="25" t="s">
        <v>86</v>
      </c>
      <c r="D82" s="24">
        <v>360.43</v>
      </c>
      <c r="E82" s="25">
        <f>D82*1.1507</f>
        <v>414.746801</v>
      </c>
      <c r="F82" s="25">
        <f>E82</f>
        <v>414.746801</v>
      </c>
      <c r="G82" s="20">
        <v>15.2</v>
      </c>
      <c r="H82" s="20">
        <v>15.2</v>
      </c>
      <c r="I82" s="19">
        <f>D82*H82</f>
        <v>5478.5360000000001</v>
      </c>
      <c r="J82" s="19">
        <v>100</v>
      </c>
      <c r="K82" s="19"/>
      <c r="L82" s="19"/>
      <c r="M82" s="19">
        <f t="shared" si="17"/>
        <v>5578.5360000000001</v>
      </c>
      <c r="N82" s="26" t="s">
        <v>192</v>
      </c>
      <c r="O82" s="26" t="s">
        <v>84</v>
      </c>
    </row>
    <row r="83" spans="1:15" ht="17.45" customHeight="1" x14ac:dyDescent="0.25">
      <c r="A83" s="22">
        <f>A82+1</f>
        <v>61</v>
      </c>
      <c r="B83" s="16" t="s">
        <v>310</v>
      </c>
      <c r="C83" s="25" t="s">
        <v>184</v>
      </c>
      <c r="D83" s="24">
        <v>360.43</v>
      </c>
      <c r="E83" s="25">
        <f>D83*1.1507</f>
        <v>414.746801</v>
      </c>
      <c r="F83" s="25">
        <f>E83</f>
        <v>414.746801</v>
      </c>
      <c r="G83" s="20">
        <v>15.2</v>
      </c>
      <c r="H83" s="20">
        <v>15.2</v>
      </c>
      <c r="I83" s="19">
        <f>D83*H83</f>
        <v>5478.5360000000001</v>
      </c>
      <c r="J83" s="19">
        <v>100</v>
      </c>
      <c r="K83" s="19"/>
      <c r="L83" s="19"/>
      <c r="M83" s="19">
        <f t="shared" si="17"/>
        <v>5578.5360000000001</v>
      </c>
      <c r="N83" s="26" t="s">
        <v>192</v>
      </c>
      <c r="O83" s="26" t="s">
        <v>84</v>
      </c>
    </row>
    <row r="84" spans="1:15" ht="17.45" customHeight="1" x14ac:dyDescent="0.25">
      <c r="A84" s="22"/>
      <c r="B84" s="22"/>
      <c r="C84" s="34" t="s">
        <v>88</v>
      </c>
      <c r="D84" s="24"/>
      <c r="E84" s="25"/>
      <c r="F84" s="25"/>
      <c r="G84" s="37"/>
      <c r="H84" s="20"/>
      <c r="I84" s="19"/>
      <c r="J84" s="19"/>
      <c r="K84" s="19"/>
      <c r="L84" s="19"/>
      <c r="M84" s="19"/>
      <c r="N84" s="26"/>
      <c r="O84" s="26"/>
    </row>
    <row r="85" spans="1:15" ht="17.45" customHeight="1" x14ac:dyDescent="0.25">
      <c r="A85" s="22"/>
      <c r="B85" s="16"/>
      <c r="C85" s="17" t="s">
        <v>90</v>
      </c>
      <c r="D85" s="24"/>
      <c r="E85" s="25"/>
      <c r="F85" s="25"/>
      <c r="G85" s="20"/>
      <c r="H85" s="20"/>
      <c r="I85" s="19"/>
      <c r="J85" s="19"/>
      <c r="K85" s="19"/>
      <c r="L85" s="19"/>
      <c r="M85" s="19"/>
      <c r="N85" s="26"/>
      <c r="O85" s="26"/>
    </row>
    <row r="86" spans="1:15" ht="17.45" customHeight="1" x14ac:dyDescent="0.25">
      <c r="A86" s="3">
        <f>A83+1</f>
        <v>62</v>
      </c>
      <c r="B86" s="16" t="s">
        <v>312</v>
      </c>
      <c r="C86" s="23" t="s">
        <v>92</v>
      </c>
      <c r="D86" s="24">
        <v>288.39999999999998</v>
      </c>
      <c r="E86" s="25">
        <f>D86*1.1507</f>
        <v>331.86187999999999</v>
      </c>
      <c r="F86" s="25">
        <f>E86</f>
        <v>331.86187999999999</v>
      </c>
      <c r="G86" s="20">
        <v>15.2</v>
      </c>
      <c r="H86" s="20">
        <v>15.2</v>
      </c>
      <c r="I86" s="19">
        <f>D86*H86</f>
        <v>4383.6799999999994</v>
      </c>
      <c r="J86" s="19">
        <v>100</v>
      </c>
      <c r="K86" s="19">
        <v>288.39999999999998</v>
      </c>
      <c r="L86" s="19"/>
      <c r="M86" s="19">
        <f t="shared" si="17"/>
        <v>4772.079999999999</v>
      </c>
      <c r="N86" s="26" t="s">
        <v>210</v>
      </c>
      <c r="O86" s="26" t="s">
        <v>90</v>
      </c>
    </row>
    <row r="87" spans="1:15" ht="17.45" customHeight="1" x14ac:dyDescent="0.25">
      <c r="A87" s="3">
        <f>A86+1</f>
        <v>63</v>
      </c>
      <c r="B87" s="16" t="s">
        <v>313</v>
      </c>
      <c r="C87" s="30" t="s">
        <v>93</v>
      </c>
      <c r="D87" s="24">
        <v>341.46</v>
      </c>
      <c r="E87" s="25">
        <f>D87*1.1507</f>
        <v>392.91802200000001</v>
      </c>
      <c r="F87" s="25">
        <f>E87</f>
        <v>392.91802200000001</v>
      </c>
      <c r="G87" s="20">
        <v>15.2</v>
      </c>
      <c r="H87" s="20">
        <v>15.2</v>
      </c>
      <c r="I87" s="19">
        <f>D87*H87</f>
        <v>5190.1919999999991</v>
      </c>
      <c r="J87" s="19">
        <v>100</v>
      </c>
      <c r="K87" s="19"/>
      <c r="L87" s="19"/>
      <c r="M87" s="19">
        <f t="shared" si="17"/>
        <v>5290.1919999999991</v>
      </c>
      <c r="N87" s="26" t="s">
        <v>193</v>
      </c>
      <c r="O87" s="26" t="s">
        <v>90</v>
      </c>
    </row>
    <row r="88" spans="1:15" ht="17.45" customHeight="1" x14ac:dyDescent="0.25">
      <c r="A88" s="3">
        <f>A87+1</f>
        <v>64</v>
      </c>
      <c r="B88" s="16" t="s">
        <v>314</v>
      </c>
      <c r="C88" s="30" t="s">
        <v>94</v>
      </c>
      <c r="D88" s="24">
        <v>338.69</v>
      </c>
      <c r="E88" s="25">
        <f>D88*1.1507</f>
        <v>389.73058300000002</v>
      </c>
      <c r="F88" s="25">
        <f>E88</f>
        <v>389.73058300000002</v>
      </c>
      <c r="G88" s="20">
        <v>15.2</v>
      </c>
      <c r="H88" s="20">
        <v>15.2</v>
      </c>
      <c r="I88" s="19">
        <f>D88*H88</f>
        <v>5148.0879999999997</v>
      </c>
      <c r="J88" s="19">
        <v>100</v>
      </c>
      <c r="K88" s="19"/>
      <c r="L88" s="19"/>
      <c r="M88" s="19">
        <f t="shared" si="17"/>
        <v>5248.0879999999997</v>
      </c>
      <c r="N88" s="26" t="s">
        <v>192</v>
      </c>
      <c r="O88" s="26" t="s">
        <v>90</v>
      </c>
    </row>
    <row r="89" spans="1:15" ht="17.45" customHeight="1" x14ac:dyDescent="0.25">
      <c r="A89" s="3">
        <f>A88+1</f>
        <v>65</v>
      </c>
      <c r="B89" s="16" t="s">
        <v>315</v>
      </c>
      <c r="C89" s="23" t="s">
        <v>95</v>
      </c>
      <c r="D89" s="24">
        <v>422.3</v>
      </c>
      <c r="E89" s="25">
        <f>D89*1.1507</f>
        <v>485.94061000000005</v>
      </c>
      <c r="F89" s="25">
        <f>E89</f>
        <v>485.94061000000005</v>
      </c>
      <c r="G89" s="20">
        <v>15.2</v>
      </c>
      <c r="H89" s="20">
        <v>15.2</v>
      </c>
      <c r="I89" s="19">
        <f>D89*H89</f>
        <v>6418.96</v>
      </c>
      <c r="J89" s="19">
        <v>100</v>
      </c>
      <c r="K89" s="19"/>
      <c r="L89" s="19"/>
      <c r="M89" s="19">
        <f t="shared" si="17"/>
        <v>6518.96</v>
      </c>
      <c r="N89" s="26" t="s">
        <v>193</v>
      </c>
      <c r="O89" s="26" t="s">
        <v>90</v>
      </c>
    </row>
    <row r="90" spans="1:15" ht="17.45" customHeight="1" x14ac:dyDescent="0.25">
      <c r="A90" s="3">
        <f>A89+1</f>
        <v>66</v>
      </c>
      <c r="B90" s="16">
        <v>2.1988502869999999E-2</v>
      </c>
      <c r="C90" s="23" t="s">
        <v>96</v>
      </c>
      <c r="D90" s="24">
        <v>288.39999999999998</v>
      </c>
      <c r="E90" s="25">
        <f>D90*1.1507</f>
        <v>331.86187999999999</v>
      </c>
      <c r="F90" s="25">
        <f>E90</f>
        <v>331.86187999999999</v>
      </c>
      <c r="G90" s="20">
        <v>15.2</v>
      </c>
      <c r="H90" s="20">
        <v>15.2</v>
      </c>
      <c r="I90" s="19">
        <f>D90*H90</f>
        <v>4383.6799999999994</v>
      </c>
      <c r="J90" s="19">
        <v>100</v>
      </c>
      <c r="K90" s="19"/>
      <c r="L90" s="19"/>
      <c r="M90" s="19">
        <f t="shared" si="17"/>
        <v>4483.6799999999994</v>
      </c>
      <c r="N90" s="26" t="s">
        <v>210</v>
      </c>
      <c r="O90" s="26" t="s">
        <v>90</v>
      </c>
    </row>
    <row r="91" spans="1:15" ht="17.45" customHeight="1" x14ac:dyDescent="0.25">
      <c r="A91" s="22"/>
      <c r="B91" s="16"/>
      <c r="C91" s="17" t="s">
        <v>97</v>
      </c>
      <c r="D91" s="24"/>
      <c r="E91" s="25"/>
      <c r="F91" s="25"/>
      <c r="G91" s="20"/>
      <c r="H91" s="20"/>
      <c r="I91" s="19"/>
      <c r="J91" s="19"/>
      <c r="K91" s="19"/>
      <c r="L91" s="19"/>
      <c r="M91" s="19"/>
      <c r="N91" s="26"/>
      <c r="O91" s="26"/>
    </row>
    <row r="92" spans="1:15" ht="17.45" customHeight="1" x14ac:dyDescent="0.25">
      <c r="A92" s="22">
        <f>A90+1</f>
        <v>67</v>
      </c>
      <c r="B92" s="16" t="s">
        <v>316</v>
      </c>
      <c r="C92" s="29" t="s">
        <v>98</v>
      </c>
      <c r="D92" s="24">
        <v>422.3</v>
      </c>
      <c r="E92" s="25">
        <f t="shared" ref="E92:E109" si="18">D92*1.1507</f>
        <v>485.94061000000005</v>
      </c>
      <c r="F92" s="25">
        <f t="shared" ref="F92:F109" si="19">E92</f>
        <v>485.94061000000005</v>
      </c>
      <c r="G92" s="20">
        <v>15.2</v>
      </c>
      <c r="H92" s="20">
        <v>15.2</v>
      </c>
      <c r="I92" s="19">
        <f t="shared" ref="I92:I109" si="20">D92*H92</f>
        <v>6418.96</v>
      </c>
      <c r="J92" s="19">
        <v>100</v>
      </c>
      <c r="K92" s="19"/>
      <c r="L92" s="19"/>
      <c r="M92" s="19">
        <f t="shared" si="17"/>
        <v>6518.96</v>
      </c>
      <c r="N92" s="26" t="s">
        <v>195</v>
      </c>
      <c r="O92" s="26" t="s">
        <v>97</v>
      </c>
    </row>
    <row r="93" spans="1:15" ht="17.45" customHeight="1" x14ac:dyDescent="0.25">
      <c r="A93" s="22">
        <f t="shared" ref="A93:A109" si="21">A92+1</f>
        <v>68</v>
      </c>
      <c r="B93" s="16" t="s">
        <v>317</v>
      </c>
      <c r="C93" s="23" t="s">
        <v>99</v>
      </c>
      <c r="D93" s="24">
        <v>288.27</v>
      </c>
      <c r="E93" s="25">
        <f t="shared" si="18"/>
        <v>331.712289</v>
      </c>
      <c r="F93" s="25">
        <f t="shared" si="19"/>
        <v>331.712289</v>
      </c>
      <c r="G93" s="20">
        <v>15.2</v>
      </c>
      <c r="H93" s="20">
        <v>15.2</v>
      </c>
      <c r="I93" s="19">
        <f t="shared" si="20"/>
        <v>4381.7039999999997</v>
      </c>
      <c r="J93" s="19">
        <v>100</v>
      </c>
      <c r="K93" s="19"/>
      <c r="L93" s="19"/>
      <c r="M93" s="19">
        <f t="shared" si="17"/>
        <v>4481.7039999999997</v>
      </c>
      <c r="N93" s="26" t="s">
        <v>213</v>
      </c>
      <c r="O93" s="26" t="s">
        <v>97</v>
      </c>
    </row>
    <row r="94" spans="1:15" ht="17.45" customHeight="1" x14ac:dyDescent="0.25">
      <c r="A94" s="22">
        <f t="shared" si="21"/>
        <v>69</v>
      </c>
      <c r="B94" s="16" t="s">
        <v>318</v>
      </c>
      <c r="C94" s="23" t="s">
        <v>100</v>
      </c>
      <c r="D94" s="24">
        <v>288.27</v>
      </c>
      <c r="E94" s="25">
        <f t="shared" si="18"/>
        <v>331.712289</v>
      </c>
      <c r="F94" s="25">
        <f t="shared" si="19"/>
        <v>331.712289</v>
      </c>
      <c r="G94" s="20">
        <v>15.2</v>
      </c>
      <c r="H94" s="20">
        <v>15.2</v>
      </c>
      <c r="I94" s="19">
        <f t="shared" si="20"/>
        <v>4381.7039999999997</v>
      </c>
      <c r="J94" s="19">
        <v>100</v>
      </c>
      <c r="K94" s="19"/>
      <c r="L94" s="19"/>
      <c r="M94" s="19">
        <f t="shared" si="17"/>
        <v>4481.7039999999997</v>
      </c>
      <c r="N94" s="26" t="s">
        <v>213</v>
      </c>
      <c r="O94" s="26" t="s">
        <v>97</v>
      </c>
    </row>
    <row r="95" spans="1:15" ht="17.45" customHeight="1" x14ac:dyDescent="0.25">
      <c r="A95" s="22">
        <f t="shared" si="21"/>
        <v>70</v>
      </c>
      <c r="B95" s="16" t="s">
        <v>319</v>
      </c>
      <c r="C95" s="23" t="s">
        <v>101</v>
      </c>
      <c r="D95" s="24">
        <v>288.27</v>
      </c>
      <c r="E95" s="25">
        <f t="shared" si="18"/>
        <v>331.712289</v>
      </c>
      <c r="F95" s="25">
        <f t="shared" si="19"/>
        <v>331.712289</v>
      </c>
      <c r="G95" s="20">
        <v>15.2</v>
      </c>
      <c r="H95" s="20">
        <v>15.2</v>
      </c>
      <c r="I95" s="19">
        <f t="shared" si="20"/>
        <v>4381.7039999999997</v>
      </c>
      <c r="J95" s="19">
        <v>100</v>
      </c>
      <c r="K95" s="19"/>
      <c r="L95" s="19"/>
      <c r="M95" s="19">
        <f t="shared" si="17"/>
        <v>4481.7039999999997</v>
      </c>
      <c r="N95" s="26" t="s">
        <v>213</v>
      </c>
      <c r="O95" s="26" t="s">
        <v>97</v>
      </c>
    </row>
    <row r="96" spans="1:15" ht="17.45" customHeight="1" x14ac:dyDescent="0.25">
      <c r="A96" s="22">
        <f t="shared" si="21"/>
        <v>71</v>
      </c>
      <c r="B96" s="16" t="s">
        <v>320</v>
      </c>
      <c r="C96" s="23" t="s">
        <v>102</v>
      </c>
      <c r="D96" s="24">
        <v>288.27</v>
      </c>
      <c r="E96" s="25">
        <f t="shared" si="18"/>
        <v>331.712289</v>
      </c>
      <c r="F96" s="25">
        <f t="shared" si="19"/>
        <v>331.712289</v>
      </c>
      <c r="G96" s="20">
        <v>15.2</v>
      </c>
      <c r="H96" s="20">
        <v>15.2</v>
      </c>
      <c r="I96" s="19">
        <f t="shared" si="20"/>
        <v>4381.7039999999997</v>
      </c>
      <c r="J96" s="19">
        <v>100</v>
      </c>
      <c r="K96" s="19"/>
      <c r="L96" s="19"/>
      <c r="M96" s="19">
        <f t="shared" si="17"/>
        <v>4481.7039999999997</v>
      </c>
      <c r="N96" s="26" t="s">
        <v>213</v>
      </c>
      <c r="O96" s="26" t="s">
        <v>97</v>
      </c>
    </row>
    <row r="97" spans="1:15" ht="17.45" customHeight="1" x14ac:dyDescent="0.25">
      <c r="A97" s="22">
        <f t="shared" si="21"/>
        <v>72</v>
      </c>
      <c r="B97" s="16" t="s">
        <v>321</v>
      </c>
      <c r="C97" s="23" t="s">
        <v>103</v>
      </c>
      <c r="D97" s="24">
        <v>288.27</v>
      </c>
      <c r="E97" s="25">
        <f t="shared" si="18"/>
        <v>331.712289</v>
      </c>
      <c r="F97" s="25">
        <f t="shared" si="19"/>
        <v>331.712289</v>
      </c>
      <c r="G97" s="20">
        <v>15.2</v>
      </c>
      <c r="H97" s="20">
        <v>15.2</v>
      </c>
      <c r="I97" s="19">
        <f t="shared" si="20"/>
        <v>4381.7039999999997</v>
      </c>
      <c r="J97" s="19">
        <v>100</v>
      </c>
      <c r="K97" s="19"/>
      <c r="L97" s="19"/>
      <c r="M97" s="19">
        <f t="shared" si="17"/>
        <v>4481.7039999999997</v>
      </c>
      <c r="N97" s="26" t="s">
        <v>213</v>
      </c>
      <c r="O97" s="26" t="s">
        <v>97</v>
      </c>
    </row>
    <row r="98" spans="1:15" ht="17.45" customHeight="1" x14ac:dyDescent="0.25">
      <c r="A98" s="22">
        <f t="shared" si="21"/>
        <v>73</v>
      </c>
      <c r="B98" s="16" t="s">
        <v>322</v>
      </c>
      <c r="C98" s="23" t="s">
        <v>104</v>
      </c>
      <c r="D98" s="24">
        <v>288.27</v>
      </c>
      <c r="E98" s="25">
        <f t="shared" si="18"/>
        <v>331.712289</v>
      </c>
      <c r="F98" s="25">
        <f t="shared" si="19"/>
        <v>331.712289</v>
      </c>
      <c r="G98" s="20">
        <v>15.2</v>
      </c>
      <c r="H98" s="20">
        <v>15.2</v>
      </c>
      <c r="I98" s="19">
        <f t="shared" si="20"/>
        <v>4381.7039999999997</v>
      </c>
      <c r="J98" s="19">
        <v>100</v>
      </c>
      <c r="K98" s="19"/>
      <c r="L98" s="19"/>
      <c r="M98" s="19">
        <f t="shared" si="17"/>
        <v>4481.7039999999997</v>
      </c>
      <c r="N98" s="26" t="s">
        <v>213</v>
      </c>
      <c r="O98" s="26" t="s">
        <v>97</v>
      </c>
    </row>
    <row r="99" spans="1:15" ht="17.45" customHeight="1" x14ac:dyDescent="0.25">
      <c r="A99" s="22">
        <f t="shared" si="21"/>
        <v>74</v>
      </c>
      <c r="B99" s="16" t="s">
        <v>323</v>
      </c>
      <c r="C99" s="23" t="s">
        <v>105</v>
      </c>
      <c r="D99" s="24">
        <v>288.27</v>
      </c>
      <c r="E99" s="25">
        <f t="shared" si="18"/>
        <v>331.712289</v>
      </c>
      <c r="F99" s="25">
        <f t="shared" si="19"/>
        <v>331.712289</v>
      </c>
      <c r="G99" s="20">
        <v>15.2</v>
      </c>
      <c r="H99" s="20">
        <v>15.2</v>
      </c>
      <c r="I99" s="19">
        <f t="shared" si="20"/>
        <v>4381.7039999999997</v>
      </c>
      <c r="J99" s="19">
        <v>100</v>
      </c>
      <c r="K99" s="19"/>
      <c r="L99" s="19"/>
      <c r="M99" s="19">
        <f t="shared" si="17"/>
        <v>4481.7039999999997</v>
      </c>
      <c r="N99" s="26" t="s">
        <v>213</v>
      </c>
      <c r="O99" s="26" t="s">
        <v>97</v>
      </c>
    </row>
    <row r="100" spans="1:15" ht="17.45" customHeight="1" x14ac:dyDescent="0.25">
      <c r="A100" s="22">
        <f t="shared" si="21"/>
        <v>75</v>
      </c>
      <c r="B100" s="16" t="s">
        <v>324</v>
      </c>
      <c r="C100" s="23" t="s">
        <v>106</v>
      </c>
      <c r="D100" s="24">
        <v>288.27</v>
      </c>
      <c r="E100" s="25">
        <f t="shared" si="18"/>
        <v>331.712289</v>
      </c>
      <c r="F100" s="25">
        <f t="shared" si="19"/>
        <v>331.712289</v>
      </c>
      <c r="G100" s="20">
        <v>15.2</v>
      </c>
      <c r="H100" s="20">
        <v>15.2</v>
      </c>
      <c r="I100" s="19">
        <f t="shared" si="20"/>
        <v>4381.7039999999997</v>
      </c>
      <c r="J100" s="19">
        <v>100</v>
      </c>
      <c r="K100" s="19"/>
      <c r="L100" s="19"/>
      <c r="M100" s="19">
        <f t="shared" si="17"/>
        <v>4481.7039999999997</v>
      </c>
      <c r="N100" s="26" t="s">
        <v>213</v>
      </c>
      <c r="O100" s="26" t="s">
        <v>97</v>
      </c>
    </row>
    <row r="101" spans="1:15" ht="17.45" customHeight="1" x14ac:dyDescent="0.25">
      <c r="A101" s="22">
        <f t="shared" si="21"/>
        <v>76</v>
      </c>
      <c r="B101" s="16" t="s">
        <v>325</v>
      </c>
      <c r="C101" s="23" t="s">
        <v>107</v>
      </c>
      <c r="D101" s="24">
        <v>288.27</v>
      </c>
      <c r="E101" s="25">
        <f t="shared" si="18"/>
        <v>331.712289</v>
      </c>
      <c r="F101" s="25">
        <f t="shared" si="19"/>
        <v>331.712289</v>
      </c>
      <c r="G101" s="20">
        <v>15.2</v>
      </c>
      <c r="H101" s="20">
        <v>15.2</v>
      </c>
      <c r="I101" s="19">
        <f t="shared" si="20"/>
        <v>4381.7039999999997</v>
      </c>
      <c r="J101" s="19">
        <v>100</v>
      </c>
      <c r="K101" s="19"/>
      <c r="L101" s="19"/>
      <c r="M101" s="19">
        <f t="shared" si="17"/>
        <v>4481.7039999999997</v>
      </c>
      <c r="N101" s="26" t="s">
        <v>213</v>
      </c>
      <c r="O101" s="26" t="s">
        <v>97</v>
      </c>
    </row>
    <row r="102" spans="1:15" ht="17.45" customHeight="1" x14ac:dyDescent="0.25">
      <c r="A102" s="22">
        <f t="shared" si="21"/>
        <v>77</v>
      </c>
      <c r="B102" s="16" t="s">
        <v>326</v>
      </c>
      <c r="C102" s="23" t="s">
        <v>108</v>
      </c>
      <c r="D102" s="24">
        <v>260.58999999999997</v>
      </c>
      <c r="E102" s="25">
        <f t="shared" si="18"/>
        <v>299.86091299999998</v>
      </c>
      <c r="F102" s="25">
        <f t="shared" si="19"/>
        <v>299.86091299999998</v>
      </c>
      <c r="G102" s="20">
        <v>15.2</v>
      </c>
      <c r="H102" s="20">
        <v>15.2</v>
      </c>
      <c r="I102" s="19">
        <f t="shared" si="20"/>
        <v>3960.9679999999994</v>
      </c>
      <c r="J102" s="19">
        <v>100</v>
      </c>
      <c r="K102" s="19"/>
      <c r="L102" s="19"/>
      <c r="M102" s="19">
        <f t="shared" si="17"/>
        <v>4060.9679999999994</v>
      </c>
      <c r="N102" s="26" t="s">
        <v>206</v>
      </c>
      <c r="O102" s="26" t="s">
        <v>97</v>
      </c>
    </row>
    <row r="103" spans="1:15" ht="17.45" customHeight="1" x14ac:dyDescent="0.25">
      <c r="A103" s="22">
        <f t="shared" si="21"/>
        <v>78</v>
      </c>
      <c r="B103" s="16" t="s">
        <v>327</v>
      </c>
      <c r="C103" s="23" t="s">
        <v>109</v>
      </c>
      <c r="D103" s="24">
        <v>146.77000000000001</v>
      </c>
      <c r="E103" s="25">
        <f t="shared" si="18"/>
        <v>168.88823900000003</v>
      </c>
      <c r="F103" s="25">
        <f t="shared" si="19"/>
        <v>168.88823900000003</v>
      </c>
      <c r="G103" s="20">
        <v>15.2</v>
      </c>
      <c r="H103" s="20">
        <v>15.2</v>
      </c>
      <c r="I103" s="19">
        <f t="shared" si="20"/>
        <v>2230.904</v>
      </c>
      <c r="J103" s="19">
        <v>100</v>
      </c>
      <c r="K103" s="19"/>
      <c r="L103" s="19">
        <v>51.06</v>
      </c>
      <c r="M103" s="19">
        <f t="shared" si="17"/>
        <v>2381.9639999999999</v>
      </c>
      <c r="N103" s="26" t="s">
        <v>206</v>
      </c>
      <c r="O103" s="26" t="s">
        <v>97</v>
      </c>
    </row>
    <row r="104" spans="1:15" ht="17.45" customHeight="1" x14ac:dyDescent="0.25">
      <c r="A104" s="22">
        <f t="shared" si="21"/>
        <v>79</v>
      </c>
      <c r="B104" s="16" t="s">
        <v>328</v>
      </c>
      <c r="C104" s="23" t="s">
        <v>110</v>
      </c>
      <c r="D104" s="24">
        <v>260.58999999999997</v>
      </c>
      <c r="E104" s="25">
        <f t="shared" si="18"/>
        <v>299.86091299999998</v>
      </c>
      <c r="F104" s="25">
        <f t="shared" si="19"/>
        <v>299.86091299999998</v>
      </c>
      <c r="G104" s="20">
        <v>15.2</v>
      </c>
      <c r="H104" s="20">
        <v>15.2</v>
      </c>
      <c r="I104" s="19">
        <f t="shared" si="20"/>
        <v>3960.9679999999994</v>
      </c>
      <c r="J104" s="19">
        <v>100</v>
      </c>
      <c r="K104" s="19"/>
      <c r="L104" s="19"/>
      <c r="M104" s="19">
        <f t="shared" si="17"/>
        <v>4060.9679999999994</v>
      </c>
      <c r="N104" s="26" t="s">
        <v>206</v>
      </c>
      <c r="O104" s="26" t="s">
        <v>97</v>
      </c>
    </row>
    <row r="105" spans="1:15" ht="17.45" customHeight="1" x14ac:dyDescent="0.25">
      <c r="A105" s="22">
        <f t="shared" si="21"/>
        <v>80</v>
      </c>
      <c r="B105" s="16" t="s">
        <v>329</v>
      </c>
      <c r="C105" s="23" t="s">
        <v>111</v>
      </c>
      <c r="D105" s="24">
        <v>260.58999999999997</v>
      </c>
      <c r="E105" s="25">
        <f t="shared" si="18"/>
        <v>299.86091299999998</v>
      </c>
      <c r="F105" s="25">
        <f t="shared" si="19"/>
        <v>299.86091299999998</v>
      </c>
      <c r="G105" s="20">
        <v>15.2</v>
      </c>
      <c r="H105" s="20">
        <v>15.2</v>
      </c>
      <c r="I105" s="19">
        <f t="shared" si="20"/>
        <v>3960.9679999999994</v>
      </c>
      <c r="J105" s="19">
        <v>100</v>
      </c>
      <c r="K105" s="19"/>
      <c r="L105" s="19"/>
      <c r="M105" s="19">
        <f t="shared" si="17"/>
        <v>4060.9679999999994</v>
      </c>
      <c r="N105" s="26" t="s">
        <v>206</v>
      </c>
      <c r="O105" s="26" t="s">
        <v>97</v>
      </c>
    </row>
    <row r="106" spans="1:15" ht="17.45" customHeight="1" x14ac:dyDescent="0.25">
      <c r="A106" s="22">
        <f t="shared" si="21"/>
        <v>81</v>
      </c>
      <c r="B106" s="16" t="s">
        <v>330</v>
      </c>
      <c r="C106" s="23" t="s">
        <v>112</v>
      </c>
      <c r="D106" s="24">
        <v>260.58999999999997</v>
      </c>
      <c r="E106" s="25">
        <f t="shared" si="18"/>
        <v>299.86091299999998</v>
      </c>
      <c r="F106" s="25">
        <f t="shared" si="19"/>
        <v>299.86091299999998</v>
      </c>
      <c r="G106" s="20">
        <v>15.2</v>
      </c>
      <c r="H106" s="20">
        <v>15.2</v>
      </c>
      <c r="I106" s="19">
        <f t="shared" si="20"/>
        <v>3960.9679999999994</v>
      </c>
      <c r="J106" s="19">
        <v>100</v>
      </c>
      <c r="K106" s="19"/>
      <c r="L106" s="19"/>
      <c r="M106" s="19">
        <f t="shared" si="17"/>
        <v>4060.9679999999994</v>
      </c>
      <c r="N106" s="26" t="s">
        <v>206</v>
      </c>
      <c r="O106" s="26" t="s">
        <v>97</v>
      </c>
    </row>
    <row r="107" spans="1:15" ht="17.45" customHeight="1" x14ac:dyDescent="0.25">
      <c r="A107" s="22">
        <f t="shared" si="21"/>
        <v>82</v>
      </c>
      <c r="B107" s="16" t="s">
        <v>331</v>
      </c>
      <c r="C107" s="23" t="s">
        <v>113</v>
      </c>
      <c r="D107" s="24">
        <v>260.58999999999997</v>
      </c>
      <c r="E107" s="25">
        <f t="shared" si="18"/>
        <v>299.86091299999998</v>
      </c>
      <c r="F107" s="25">
        <f t="shared" si="19"/>
        <v>299.86091299999998</v>
      </c>
      <c r="G107" s="20">
        <v>15.2</v>
      </c>
      <c r="H107" s="20">
        <v>15.2</v>
      </c>
      <c r="I107" s="19">
        <f t="shared" si="20"/>
        <v>3960.9679999999994</v>
      </c>
      <c r="J107" s="19">
        <v>100</v>
      </c>
      <c r="K107" s="19"/>
      <c r="L107" s="19"/>
      <c r="M107" s="19">
        <f t="shared" si="17"/>
        <v>4060.9679999999994</v>
      </c>
      <c r="N107" s="26" t="s">
        <v>205</v>
      </c>
      <c r="O107" s="26" t="s">
        <v>97</v>
      </c>
    </row>
    <row r="108" spans="1:15" ht="17.45" customHeight="1" x14ac:dyDescent="0.25">
      <c r="A108" s="22">
        <f t="shared" si="21"/>
        <v>83</v>
      </c>
      <c r="B108" s="16" t="s">
        <v>332</v>
      </c>
      <c r="C108" s="23" t="s">
        <v>114</v>
      </c>
      <c r="D108" s="24">
        <v>260.58999999999997</v>
      </c>
      <c r="E108" s="25">
        <f t="shared" si="18"/>
        <v>299.86091299999998</v>
      </c>
      <c r="F108" s="25">
        <f t="shared" si="19"/>
        <v>299.86091299999998</v>
      </c>
      <c r="G108" s="20">
        <v>15.2</v>
      </c>
      <c r="H108" s="20">
        <v>15.2</v>
      </c>
      <c r="I108" s="19">
        <f t="shared" si="20"/>
        <v>3960.9679999999994</v>
      </c>
      <c r="J108" s="19">
        <v>100</v>
      </c>
      <c r="K108" s="19"/>
      <c r="L108" s="19"/>
      <c r="M108" s="19">
        <f t="shared" si="17"/>
        <v>4060.9679999999994</v>
      </c>
      <c r="N108" s="26" t="s">
        <v>206</v>
      </c>
      <c r="O108" s="26" t="s">
        <v>97</v>
      </c>
    </row>
    <row r="109" spans="1:15" ht="17.45" customHeight="1" x14ac:dyDescent="0.25">
      <c r="A109" s="22">
        <f t="shared" si="21"/>
        <v>84</v>
      </c>
      <c r="B109" s="16" t="s">
        <v>333</v>
      </c>
      <c r="C109" s="23" t="s">
        <v>115</v>
      </c>
      <c r="D109" s="24">
        <v>260.58999999999997</v>
      </c>
      <c r="E109" s="25">
        <f t="shared" si="18"/>
        <v>299.86091299999998</v>
      </c>
      <c r="F109" s="25">
        <f t="shared" si="19"/>
        <v>299.86091299999998</v>
      </c>
      <c r="G109" s="20">
        <v>15.2</v>
      </c>
      <c r="H109" s="20">
        <v>15.2</v>
      </c>
      <c r="I109" s="19">
        <f t="shared" si="20"/>
        <v>3960.9679999999994</v>
      </c>
      <c r="J109" s="19">
        <v>100</v>
      </c>
      <c r="K109" s="19"/>
      <c r="L109" s="19"/>
      <c r="M109" s="19">
        <f t="shared" si="17"/>
        <v>4060.9679999999994</v>
      </c>
      <c r="N109" s="26" t="s">
        <v>206</v>
      </c>
      <c r="O109" s="26" t="s">
        <v>97</v>
      </c>
    </row>
    <row r="110" spans="1:15" ht="17.45" customHeight="1" x14ac:dyDescent="0.25">
      <c r="A110" s="22">
        <f>A109+1</f>
        <v>85</v>
      </c>
      <c r="B110" s="16" t="s">
        <v>336</v>
      </c>
      <c r="C110" s="29" t="s">
        <v>116</v>
      </c>
      <c r="D110" s="24">
        <v>362.77</v>
      </c>
      <c r="E110" s="25">
        <f>D110*1.1507</f>
        <v>417.43943899999999</v>
      </c>
      <c r="F110" s="25">
        <f>E110</f>
        <v>417.43943899999999</v>
      </c>
      <c r="G110" s="20">
        <v>15.2</v>
      </c>
      <c r="H110" s="20">
        <v>15.2</v>
      </c>
      <c r="I110" s="19">
        <f>D110*H110</f>
        <v>5514.1039999999994</v>
      </c>
      <c r="J110" s="19">
        <v>100</v>
      </c>
      <c r="K110" s="19"/>
      <c r="L110" s="19"/>
      <c r="M110" s="19">
        <f t="shared" si="17"/>
        <v>5614.1039999999994</v>
      </c>
      <c r="N110" s="26" t="s">
        <v>205</v>
      </c>
      <c r="O110" s="26" t="s">
        <v>97</v>
      </c>
    </row>
    <row r="111" spans="1:15" ht="17.45" customHeight="1" x14ac:dyDescent="0.25">
      <c r="A111" s="22">
        <f>A110+1</f>
        <v>86</v>
      </c>
      <c r="B111" s="16" t="s">
        <v>337</v>
      </c>
      <c r="C111" s="23" t="s">
        <v>117</v>
      </c>
      <c r="D111" s="24">
        <v>262.22000000000003</v>
      </c>
      <c r="E111" s="25">
        <f>D111*1.1507</f>
        <v>301.73655400000007</v>
      </c>
      <c r="F111" s="25">
        <f>E111</f>
        <v>301.73655400000007</v>
      </c>
      <c r="G111" s="20">
        <v>15.2</v>
      </c>
      <c r="H111" s="20">
        <v>15.2</v>
      </c>
      <c r="I111" s="19">
        <f>D111*H111</f>
        <v>3985.7440000000001</v>
      </c>
      <c r="J111" s="19">
        <v>100</v>
      </c>
      <c r="K111" s="19"/>
      <c r="L111" s="19"/>
      <c r="M111" s="19">
        <f t="shared" si="17"/>
        <v>4085.7440000000001</v>
      </c>
      <c r="N111" s="26" t="s">
        <v>205</v>
      </c>
      <c r="O111" s="26" t="s">
        <v>97</v>
      </c>
    </row>
    <row r="112" spans="1:15" ht="17.45" customHeight="1" x14ac:dyDescent="0.25">
      <c r="A112" s="22">
        <f>A111+1</f>
        <v>87</v>
      </c>
      <c r="B112" s="16" t="s">
        <v>338</v>
      </c>
      <c r="C112" s="23" t="s">
        <v>118</v>
      </c>
      <c r="D112" s="24">
        <v>262.22000000000003</v>
      </c>
      <c r="E112" s="25">
        <f>D112*1.1507</f>
        <v>301.73655400000007</v>
      </c>
      <c r="F112" s="25">
        <f>E112</f>
        <v>301.73655400000007</v>
      </c>
      <c r="G112" s="20">
        <v>15.2</v>
      </c>
      <c r="H112" s="20">
        <v>15.2</v>
      </c>
      <c r="I112" s="19">
        <f>D112*H112</f>
        <v>3985.7440000000001</v>
      </c>
      <c r="J112" s="19">
        <v>100</v>
      </c>
      <c r="K112" s="19"/>
      <c r="L112" s="19"/>
      <c r="M112" s="19">
        <f t="shared" si="17"/>
        <v>4085.7440000000001</v>
      </c>
      <c r="N112" s="26" t="s">
        <v>214</v>
      </c>
      <c r="O112" s="26" t="s">
        <v>97</v>
      </c>
    </row>
    <row r="113" spans="1:15" ht="17.45" customHeight="1" x14ac:dyDescent="0.25">
      <c r="A113" s="22"/>
      <c r="B113" s="56"/>
      <c r="C113" s="17" t="s">
        <v>120</v>
      </c>
      <c r="D113" s="24"/>
      <c r="E113" s="25"/>
      <c r="F113" s="25"/>
      <c r="G113" s="20"/>
      <c r="H113" s="20"/>
      <c r="I113" s="19"/>
      <c r="J113" s="19"/>
      <c r="K113" s="19"/>
      <c r="L113" s="19"/>
      <c r="M113" s="19"/>
      <c r="N113" s="26"/>
      <c r="O113" s="26"/>
    </row>
    <row r="114" spans="1:15" ht="17.45" customHeight="1" x14ac:dyDescent="0.3">
      <c r="A114" s="3">
        <f>A112+1</f>
        <v>88</v>
      </c>
      <c r="B114" s="27" t="s">
        <v>340</v>
      </c>
      <c r="C114" s="28" t="s">
        <v>121</v>
      </c>
      <c r="D114" s="24">
        <v>422.3</v>
      </c>
      <c r="E114" s="25">
        <f t="shared" ref="E114:E137" si="22">D114*1.1507</f>
        <v>485.94061000000005</v>
      </c>
      <c r="F114" s="25">
        <f t="shared" ref="F114:F137" si="23">E114</f>
        <v>485.94061000000005</v>
      </c>
      <c r="G114" s="20">
        <v>15.2</v>
      </c>
      <c r="H114" s="20">
        <v>15.2</v>
      </c>
      <c r="I114" s="19">
        <f t="shared" ref="I114:I137" si="24">D114*H114</f>
        <v>6418.96</v>
      </c>
      <c r="J114" s="19">
        <v>100</v>
      </c>
      <c r="K114" s="19"/>
      <c r="L114" s="19"/>
      <c r="M114" s="19">
        <f t="shared" si="17"/>
        <v>6518.96</v>
      </c>
      <c r="N114" s="26" t="s">
        <v>194</v>
      </c>
      <c r="O114" s="26" t="s">
        <v>215</v>
      </c>
    </row>
    <row r="115" spans="1:15" ht="17.45" customHeight="1" x14ac:dyDescent="0.25">
      <c r="A115" s="22">
        <f t="shared" ref="A115:A136" si="25">A114+1</f>
        <v>89</v>
      </c>
      <c r="B115" s="16" t="s">
        <v>341</v>
      </c>
      <c r="C115" s="23" t="s">
        <v>122</v>
      </c>
      <c r="D115" s="24">
        <v>428.55</v>
      </c>
      <c r="E115" s="25">
        <f t="shared" si="22"/>
        <v>493.13248500000003</v>
      </c>
      <c r="F115" s="25">
        <f t="shared" si="23"/>
        <v>493.13248500000003</v>
      </c>
      <c r="G115" s="20">
        <v>15.2</v>
      </c>
      <c r="H115" s="20">
        <v>15.2</v>
      </c>
      <c r="I115" s="19">
        <f t="shared" si="24"/>
        <v>6513.96</v>
      </c>
      <c r="J115" s="19">
        <v>100</v>
      </c>
      <c r="K115" s="19"/>
      <c r="L115" s="19"/>
      <c r="M115" s="19">
        <f t="shared" si="17"/>
        <v>6613.96</v>
      </c>
      <c r="N115" s="26" t="s">
        <v>201</v>
      </c>
      <c r="O115" s="26" t="s">
        <v>215</v>
      </c>
    </row>
    <row r="116" spans="1:15" ht="17.45" customHeight="1" x14ac:dyDescent="0.25">
      <c r="A116" s="22">
        <f t="shared" si="25"/>
        <v>90</v>
      </c>
      <c r="B116" s="16" t="s">
        <v>342</v>
      </c>
      <c r="C116" s="23" t="s">
        <v>123</v>
      </c>
      <c r="D116" s="24">
        <v>309</v>
      </c>
      <c r="E116" s="25">
        <f t="shared" si="22"/>
        <v>355.56630000000001</v>
      </c>
      <c r="F116" s="25">
        <f t="shared" si="23"/>
        <v>355.56630000000001</v>
      </c>
      <c r="G116" s="20">
        <v>15.2</v>
      </c>
      <c r="H116" s="20">
        <v>15.2</v>
      </c>
      <c r="I116" s="19">
        <f t="shared" si="24"/>
        <v>4696.8</v>
      </c>
      <c r="J116" s="19">
        <v>100</v>
      </c>
      <c r="K116" s="19"/>
      <c r="L116" s="19"/>
      <c r="M116" s="19">
        <f t="shared" si="17"/>
        <v>4796.8</v>
      </c>
      <c r="N116" s="26" t="s">
        <v>413</v>
      </c>
      <c r="O116" s="26" t="s">
        <v>215</v>
      </c>
    </row>
    <row r="117" spans="1:15" ht="17.45" customHeight="1" x14ac:dyDescent="0.25">
      <c r="A117" s="22">
        <f t="shared" si="25"/>
        <v>91</v>
      </c>
      <c r="B117" s="16" t="s">
        <v>343</v>
      </c>
      <c r="C117" s="23" t="s">
        <v>124</v>
      </c>
      <c r="D117" s="24">
        <v>340.19</v>
      </c>
      <c r="E117" s="25">
        <f t="shared" si="22"/>
        <v>391.45663300000001</v>
      </c>
      <c r="F117" s="25">
        <f t="shared" si="23"/>
        <v>391.45663300000001</v>
      </c>
      <c r="G117" s="20">
        <v>15.2</v>
      </c>
      <c r="H117" s="20">
        <v>15.2</v>
      </c>
      <c r="I117" s="19">
        <f t="shared" si="24"/>
        <v>5170.8879999999999</v>
      </c>
      <c r="J117" s="19">
        <v>100</v>
      </c>
      <c r="K117" s="19"/>
      <c r="L117" s="19"/>
      <c r="M117" s="19">
        <f t="shared" si="17"/>
        <v>5270.8879999999999</v>
      </c>
      <c r="N117" s="26" t="s">
        <v>211</v>
      </c>
      <c r="O117" s="26" t="s">
        <v>215</v>
      </c>
    </row>
    <row r="118" spans="1:15" ht="17.45" customHeight="1" x14ac:dyDescent="0.25">
      <c r="A118" s="22">
        <f t="shared" si="25"/>
        <v>92</v>
      </c>
      <c r="B118" s="16" t="s">
        <v>344</v>
      </c>
      <c r="C118" s="23" t="s">
        <v>125</v>
      </c>
      <c r="D118" s="24">
        <v>309</v>
      </c>
      <c r="E118" s="25">
        <f t="shared" si="22"/>
        <v>355.56630000000001</v>
      </c>
      <c r="F118" s="25">
        <f t="shared" si="23"/>
        <v>355.56630000000001</v>
      </c>
      <c r="G118" s="20">
        <v>15.2</v>
      </c>
      <c r="H118" s="20">
        <v>15.2</v>
      </c>
      <c r="I118" s="19">
        <f t="shared" si="24"/>
        <v>4696.8</v>
      </c>
      <c r="J118" s="19">
        <v>100</v>
      </c>
      <c r="K118" s="19"/>
      <c r="L118" s="19"/>
      <c r="M118" s="19">
        <f t="shared" si="17"/>
        <v>4796.8</v>
      </c>
      <c r="N118" s="26" t="s">
        <v>216</v>
      </c>
      <c r="O118" s="26" t="s">
        <v>215</v>
      </c>
    </row>
    <row r="119" spans="1:15" ht="17.45" customHeight="1" x14ac:dyDescent="0.25">
      <c r="A119" s="22">
        <f t="shared" si="25"/>
        <v>93</v>
      </c>
      <c r="B119" s="16" t="s">
        <v>345</v>
      </c>
      <c r="C119" s="23" t="s">
        <v>126</v>
      </c>
      <c r="D119" s="24">
        <v>309</v>
      </c>
      <c r="E119" s="25">
        <f t="shared" si="22"/>
        <v>355.56630000000001</v>
      </c>
      <c r="F119" s="25">
        <f t="shared" si="23"/>
        <v>355.56630000000001</v>
      </c>
      <c r="G119" s="20">
        <v>15.2</v>
      </c>
      <c r="H119" s="20">
        <v>15.2</v>
      </c>
      <c r="I119" s="19">
        <f t="shared" si="24"/>
        <v>4696.8</v>
      </c>
      <c r="J119" s="19">
        <v>100</v>
      </c>
      <c r="K119" s="19"/>
      <c r="L119" s="19"/>
      <c r="M119" s="19">
        <f t="shared" si="17"/>
        <v>4796.8</v>
      </c>
      <c r="N119" s="26" t="s">
        <v>216</v>
      </c>
      <c r="O119" s="26" t="s">
        <v>215</v>
      </c>
    </row>
    <row r="120" spans="1:15" ht="17.45" customHeight="1" x14ac:dyDescent="0.25">
      <c r="A120" s="22">
        <f t="shared" si="25"/>
        <v>94</v>
      </c>
      <c r="B120" s="16" t="s">
        <v>346</v>
      </c>
      <c r="C120" s="23" t="s">
        <v>127</v>
      </c>
      <c r="D120" s="24">
        <v>309</v>
      </c>
      <c r="E120" s="25">
        <f t="shared" si="22"/>
        <v>355.56630000000001</v>
      </c>
      <c r="F120" s="25">
        <f t="shared" si="23"/>
        <v>355.56630000000001</v>
      </c>
      <c r="G120" s="20">
        <v>15.2</v>
      </c>
      <c r="H120" s="20">
        <v>15.2</v>
      </c>
      <c r="I120" s="19">
        <f t="shared" si="24"/>
        <v>4696.8</v>
      </c>
      <c r="J120" s="19">
        <v>100</v>
      </c>
      <c r="K120" s="19"/>
      <c r="L120" s="19"/>
      <c r="M120" s="19">
        <f t="shared" si="17"/>
        <v>4796.8</v>
      </c>
      <c r="N120" s="26" t="s">
        <v>216</v>
      </c>
      <c r="O120" s="26" t="s">
        <v>215</v>
      </c>
    </row>
    <row r="121" spans="1:15" ht="17.45" customHeight="1" x14ac:dyDescent="0.25">
      <c r="A121" s="22">
        <f t="shared" si="25"/>
        <v>95</v>
      </c>
      <c r="B121" s="16" t="s">
        <v>347</v>
      </c>
      <c r="C121" s="23" t="s">
        <v>128</v>
      </c>
      <c r="D121" s="24">
        <v>309</v>
      </c>
      <c r="E121" s="25">
        <f t="shared" si="22"/>
        <v>355.56630000000001</v>
      </c>
      <c r="F121" s="25">
        <f t="shared" si="23"/>
        <v>355.56630000000001</v>
      </c>
      <c r="G121" s="20">
        <v>15.2</v>
      </c>
      <c r="H121" s="20">
        <v>15.2</v>
      </c>
      <c r="I121" s="19">
        <f t="shared" si="24"/>
        <v>4696.8</v>
      </c>
      <c r="J121" s="19">
        <v>100</v>
      </c>
      <c r="K121" s="19"/>
      <c r="L121" s="19"/>
      <c r="M121" s="19">
        <f t="shared" si="17"/>
        <v>4796.8</v>
      </c>
      <c r="N121" s="26" t="s">
        <v>216</v>
      </c>
      <c r="O121" s="26" t="s">
        <v>215</v>
      </c>
    </row>
    <row r="122" spans="1:15" ht="17.45" customHeight="1" x14ac:dyDescent="0.25">
      <c r="A122" s="22">
        <f t="shared" si="25"/>
        <v>96</v>
      </c>
      <c r="B122" s="16" t="s">
        <v>348</v>
      </c>
      <c r="C122" s="23" t="s">
        <v>129</v>
      </c>
      <c r="D122" s="24">
        <v>309</v>
      </c>
      <c r="E122" s="25">
        <f t="shared" si="22"/>
        <v>355.56630000000001</v>
      </c>
      <c r="F122" s="25">
        <f t="shared" si="23"/>
        <v>355.56630000000001</v>
      </c>
      <c r="G122" s="22">
        <v>15.2</v>
      </c>
      <c r="H122" s="20">
        <v>0</v>
      </c>
      <c r="I122" s="19">
        <f t="shared" si="24"/>
        <v>0</v>
      </c>
      <c r="J122" s="19">
        <v>0</v>
      </c>
      <c r="K122" s="19"/>
      <c r="L122" s="19"/>
      <c r="M122" s="19">
        <f t="shared" si="17"/>
        <v>0</v>
      </c>
      <c r="N122" s="26" t="s">
        <v>216</v>
      </c>
      <c r="O122" s="26" t="s">
        <v>215</v>
      </c>
    </row>
    <row r="123" spans="1:15" ht="17.45" customHeight="1" x14ac:dyDescent="0.25">
      <c r="A123" s="22">
        <f t="shared" si="25"/>
        <v>97</v>
      </c>
      <c r="B123" s="16" t="s">
        <v>349</v>
      </c>
      <c r="C123" s="23" t="s">
        <v>130</v>
      </c>
      <c r="D123" s="24">
        <v>309</v>
      </c>
      <c r="E123" s="25">
        <f t="shared" si="22"/>
        <v>355.56630000000001</v>
      </c>
      <c r="F123" s="25">
        <f t="shared" si="23"/>
        <v>355.56630000000001</v>
      </c>
      <c r="G123" s="20">
        <v>15.2</v>
      </c>
      <c r="H123" s="20">
        <v>15.2</v>
      </c>
      <c r="I123" s="19">
        <f t="shared" si="24"/>
        <v>4696.8</v>
      </c>
      <c r="J123" s="19">
        <v>100</v>
      </c>
      <c r="K123" s="19"/>
      <c r="L123" s="19"/>
      <c r="M123" s="19">
        <f t="shared" si="17"/>
        <v>4796.8</v>
      </c>
      <c r="N123" s="26" t="s">
        <v>216</v>
      </c>
      <c r="O123" s="26" t="s">
        <v>215</v>
      </c>
    </row>
    <row r="124" spans="1:15" ht="17.45" customHeight="1" x14ac:dyDescent="0.25">
      <c r="A124" s="22">
        <f t="shared" si="25"/>
        <v>98</v>
      </c>
      <c r="B124" s="16" t="s">
        <v>350</v>
      </c>
      <c r="C124" s="23" t="s">
        <v>131</v>
      </c>
      <c r="D124" s="24">
        <v>288.39999999999998</v>
      </c>
      <c r="E124" s="25">
        <f t="shared" si="22"/>
        <v>331.86187999999999</v>
      </c>
      <c r="F124" s="25">
        <f t="shared" si="23"/>
        <v>331.86187999999999</v>
      </c>
      <c r="G124" s="20">
        <v>15.2</v>
      </c>
      <c r="H124" s="20">
        <v>15.2</v>
      </c>
      <c r="I124" s="19">
        <f t="shared" si="24"/>
        <v>4383.6799999999994</v>
      </c>
      <c r="J124" s="19">
        <v>100</v>
      </c>
      <c r="K124" s="19"/>
      <c r="L124" s="19"/>
      <c r="M124" s="19">
        <f t="shared" si="17"/>
        <v>4483.6799999999994</v>
      </c>
      <c r="N124" s="26" t="s">
        <v>217</v>
      </c>
      <c r="O124" s="26" t="s">
        <v>215</v>
      </c>
    </row>
    <row r="125" spans="1:15" ht="17.45" customHeight="1" x14ac:dyDescent="0.25">
      <c r="A125" s="22">
        <f t="shared" si="25"/>
        <v>99</v>
      </c>
      <c r="B125" s="16" t="s">
        <v>351</v>
      </c>
      <c r="C125" s="23" t="s">
        <v>132</v>
      </c>
      <c r="D125" s="24">
        <v>288.39999999999998</v>
      </c>
      <c r="E125" s="25">
        <f t="shared" si="22"/>
        <v>331.86187999999999</v>
      </c>
      <c r="F125" s="25">
        <f t="shared" si="23"/>
        <v>331.86187999999999</v>
      </c>
      <c r="G125" s="20">
        <v>15.2</v>
      </c>
      <c r="H125" s="20">
        <v>15.2</v>
      </c>
      <c r="I125" s="19">
        <f t="shared" si="24"/>
        <v>4383.6799999999994</v>
      </c>
      <c r="J125" s="19">
        <v>100</v>
      </c>
      <c r="K125" s="19"/>
      <c r="L125" s="19"/>
      <c r="M125" s="19">
        <f t="shared" si="17"/>
        <v>4483.6799999999994</v>
      </c>
      <c r="N125" s="26" t="s">
        <v>217</v>
      </c>
      <c r="O125" s="26" t="s">
        <v>215</v>
      </c>
    </row>
    <row r="126" spans="1:15" ht="17.45" customHeight="1" x14ac:dyDescent="0.25">
      <c r="A126" s="22">
        <f t="shared" si="25"/>
        <v>100</v>
      </c>
      <c r="B126" s="16" t="s">
        <v>352</v>
      </c>
      <c r="C126" s="23" t="s">
        <v>133</v>
      </c>
      <c r="D126" s="24">
        <v>309</v>
      </c>
      <c r="E126" s="25">
        <f t="shared" si="22"/>
        <v>355.56630000000001</v>
      </c>
      <c r="F126" s="25">
        <f t="shared" si="23"/>
        <v>355.56630000000001</v>
      </c>
      <c r="G126" s="20">
        <v>15.2</v>
      </c>
      <c r="H126" s="20">
        <v>15.2</v>
      </c>
      <c r="I126" s="19">
        <f t="shared" si="24"/>
        <v>4696.8</v>
      </c>
      <c r="J126" s="19">
        <v>100</v>
      </c>
      <c r="K126" s="19"/>
      <c r="L126" s="19"/>
      <c r="M126" s="19">
        <f t="shared" si="17"/>
        <v>4796.8</v>
      </c>
      <c r="N126" s="26" t="s">
        <v>217</v>
      </c>
      <c r="O126" s="26" t="s">
        <v>215</v>
      </c>
    </row>
    <row r="127" spans="1:15" ht="17.45" customHeight="1" x14ac:dyDescent="0.25">
      <c r="A127" s="22">
        <f t="shared" si="25"/>
        <v>101</v>
      </c>
      <c r="B127" s="16" t="s">
        <v>353</v>
      </c>
      <c r="C127" s="23" t="s">
        <v>134</v>
      </c>
      <c r="D127" s="24">
        <v>288.39999999999998</v>
      </c>
      <c r="E127" s="25">
        <f t="shared" si="22"/>
        <v>331.86187999999999</v>
      </c>
      <c r="F127" s="25">
        <f t="shared" si="23"/>
        <v>331.86187999999999</v>
      </c>
      <c r="G127" s="20">
        <v>15.2</v>
      </c>
      <c r="H127" s="20">
        <v>15.2</v>
      </c>
      <c r="I127" s="19">
        <f t="shared" si="24"/>
        <v>4383.6799999999994</v>
      </c>
      <c r="J127" s="19">
        <v>100</v>
      </c>
      <c r="K127" s="19"/>
      <c r="L127" s="19"/>
      <c r="M127" s="19">
        <f t="shared" si="17"/>
        <v>4483.6799999999994</v>
      </c>
      <c r="N127" s="26" t="s">
        <v>217</v>
      </c>
      <c r="O127" s="26" t="s">
        <v>215</v>
      </c>
    </row>
    <row r="128" spans="1:15" ht="17.45" customHeight="1" x14ac:dyDescent="0.25">
      <c r="A128" s="22">
        <f t="shared" si="25"/>
        <v>102</v>
      </c>
      <c r="B128" s="16" t="s">
        <v>354</v>
      </c>
      <c r="C128" s="23" t="s">
        <v>135</v>
      </c>
      <c r="D128" s="24">
        <v>288.39999999999998</v>
      </c>
      <c r="E128" s="25">
        <f t="shared" si="22"/>
        <v>331.86187999999999</v>
      </c>
      <c r="F128" s="25">
        <f t="shared" si="23"/>
        <v>331.86187999999999</v>
      </c>
      <c r="G128" s="20">
        <v>15.2</v>
      </c>
      <c r="H128" s="20">
        <v>15.2</v>
      </c>
      <c r="I128" s="19">
        <f t="shared" si="24"/>
        <v>4383.6799999999994</v>
      </c>
      <c r="J128" s="19">
        <v>100</v>
      </c>
      <c r="K128" s="19"/>
      <c r="L128" s="19"/>
      <c r="M128" s="19">
        <f t="shared" si="17"/>
        <v>4483.6799999999994</v>
      </c>
      <c r="N128" s="26" t="s">
        <v>217</v>
      </c>
      <c r="O128" s="26" t="s">
        <v>215</v>
      </c>
    </row>
    <row r="129" spans="1:15" ht="17.45" customHeight="1" x14ac:dyDescent="0.25">
      <c r="A129" s="22">
        <f t="shared" si="25"/>
        <v>103</v>
      </c>
      <c r="B129" s="16" t="s">
        <v>355</v>
      </c>
      <c r="C129" s="23" t="s">
        <v>136</v>
      </c>
      <c r="D129" s="24">
        <v>288.39999999999998</v>
      </c>
      <c r="E129" s="25">
        <f t="shared" si="22"/>
        <v>331.86187999999999</v>
      </c>
      <c r="F129" s="25">
        <f t="shared" si="23"/>
        <v>331.86187999999999</v>
      </c>
      <c r="G129" s="22">
        <v>15.2</v>
      </c>
      <c r="H129" s="20">
        <v>15.2</v>
      </c>
      <c r="I129" s="19">
        <f t="shared" si="24"/>
        <v>4383.6799999999994</v>
      </c>
      <c r="J129" s="19">
        <v>100</v>
      </c>
      <c r="K129" s="19"/>
      <c r="L129" s="19"/>
      <c r="M129" s="19">
        <f t="shared" si="17"/>
        <v>4483.6799999999994</v>
      </c>
      <c r="N129" s="26" t="s">
        <v>217</v>
      </c>
      <c r="O129" s="26" t="s">
        <v>215</v>
      </c>
    </row>
    <row r="130" spans="1:15" ht="17.45" customHeight="1" x14ac:dyDescent="0.25">
      <c r="A130" s="22">
        <f t="shared" si="25"/>
        <v>104</v>
      </c>
      <c r="B130" s="16" t="s">
        <v>356</v>
      </c>
      <c r="C130" s="23" t="s">
        <v>137</v>
      </c>
      <c r="D130" s="24">
        <v>263.44</v>
      </c>
      <c r="E130" s="25">
        <f t="shared" si="22"/>
        <v>303.14040800000004</v>
      </c>
      <c r="F130" s="25">
        <f t="shared" si="23"/>
        <v>303.14040800000004</v>
      </c>
      <c r="G130" s="20">
        <v>15.2</v>
      </c>
      <c r="H130" s="20">
        <v>15.2</v>
      </c>
      <c r="I130" s="19">
        <f t="shared" si="24"/>
        <v>4004.2879999999996</v>
      </c>
      <c r="J130" s="19">
        <v>100</v>
      </c>
      <c r="K130" s="19"/>
      <c r="L130" s="19"/>
      <c r="M130" s="19">
        <f t="shared" si="17"/>
        <v>4104.2879999999996</v>
      </c>
      <c r="N130" s="26" t="s">
        <v>206</v>
      </c>
      <c r="O130" s="26" t="s">
        <v>215</v>
      </c>
    </row>
    <row r="131" spans="1:15" ht="17.45" customHeight="1" x14ac:dyDescent="0.25">
      <c r="A131" s="22">
        <f t="shared" si="25"/>
        <v>105</v>
      </c>
      <c r="B131" s="16" t="s">
        <v>357</v>
      </c>
      <c r="C131" s="23" t="s">
        <v>138</v>
      </c>
      <c r="D131" s="24">
        <v>288.39999999999998</v>
      </c>
      <c r="E131" s="25">
        <f t="shared" si="22"/>
        <v>331.86187999999999</v>
      </c>
      <c r="F131" s="25">
        <f t="shared" si="23"/>
        <v>331.86187999999999</v>
      </c>
      <c r="G131" s="20">
        <v>15.2</v>
      </c>
      <c r="H131" s="20">
        <v>15.2</v>
      </c>
      <c r="I131" s="19">
        <f t="shared" si="24"/>
        <v>4383.6799999999994</v>
      </c>
      <c r="J131" s="19">
        <v>100</v>
      </c>
      <c r="K131" s="19"/>
      <c r="L131" s="19"/>
      <c r="M131" s="19">
        <f t="shared" si="17"/>
        <v>4483.6799999999994</v>
      </c>
      <c r="N131" s="26" t="s">
        <v>218</v>
      </c>
      <c r="O131" s="26" t="s">
        <v>215</v>
      </c>
    </row>
    <row r="132" spans="1:15" ht="17.45" customHeight="1" x14ac:dyDescent="0.25">
      <c r="A132" s="22">
        <f t="shared" si="25"/>
        <v>106</v>
      </c>
      <c r="B132" s="16" t="s">
        <v>358</v>
      </c>
      <c r="C132" s="23" t="s">
        <v>139</v>
      </c>
      <c r="D132" s="24">
        <v>288.39999999999998</v>
      </c>
      <c r="E132" s="25">
        <f t="shared" si="22"/>
        <v>331.86187999999999</v>
      </c>
      <c r="F132" s="25">
        <f t="shared" si="23"/>
        <v>331.86187999999999</v>
      </c>
      <c r="G132" s="20">
        <v>15.2</v>
      </c>
      <c r="H132" s="20">
        <v>15.2</v>
      </c>
      <c r="I132" s="19">
        <f t="shared" si="24"/>
        <v>4383.6799999999994</v>
      </c>
      <c r="J132" s="19">
        <v>100</v>
      </c>
      <c r="K132" s="19"/>
      <c r="L132" s="19"/>
      <c r="M132" s="19">
        <f t="shared" si="17"/>
        <v>4483.6799999999994</v>
      </c>
      <c r="N132" s="26" t="s">
        <v>210</v>
      </c>
      <c r="O132" s="26" t="s">
        <v>215</v>
      </c>
    </row>
    <row r="133" spans="1:15" ht="17.45" customHeight="1" x14ac:dyDescent="0.25">
      <c r="A133" s="22">
        <f t="shared" si="25"/>
        <v>107</v>
      </c>
      <c r="B133" s="22" t="s">
        <v>359</v>
      </c>
      <c r="C133" s="29" t="s">
        <v>140</v>
      </c>
      <c r="D133" s="24">
        <v>288.39999999999998</v>
      </c>
      <c r="E133" s="25">
        <f t="shared" si="22"/>
        <v>331.86187999999999</v>
      </c>
      <c r="F133" s="25">
        <f t="shared" si="23"/>
        <v>331.86187999999999</v>
      </c>
      <c r="G133" s="20">
        <v>15.2</v>
      </c>
      <c r="H133" s="20">
        <v>15.2</v>
      </c>
      <c r="I133" s="19">
        <f t="shared" si="24"/>
        <v>4383.6799999999994</v>
      </c>
      <c r="J133" s="19">
        <v>100</v>
      </c>
      <c r="K133" s="19"/>
      <c r="L133" s="19"/>
      <c r="M133" s="19">
        <f t="shared" si="17"/>
        <v>4483.6799999999994</v>
      </c>
      <c r="N133" s="26" t="s">
        <v>208</v>
      </c>
      <c r="O133" s="26" t="s">
        <v>215</v>
      </c>
    </row>
    <row r="134" spans="1:15" ht="17.45" customHeight="1" x14ac:dyDescent="0.25">
      <c r="A134" s="22">
        <f t="shared" si="25"/>
        <v>108</v>
      </c>
      <c r="B134" s="16" t="s">
        <v>360</v>
      </c>
      <c r="C134" s="23" t="s">
        <v>141</v>
      </c>
      <c r="D134" s="24">
        <v>288.39999999999998</v>
      </c>
      <c r="E134" s="25">
        <f t="shared" si="22"/>
        <v>331.86187999999999</v>
      </c>
      <c r="F134" s="25">
        <f t="shared" si="23"/>
        <v>331.86187999999999</v>
      </c>
      <c r="G134" s="20">
        <v>15.2</v>
      </c>
      <c r="H134" s="20">
        <v>15.2</v>
      </c>
      <c r="I134" s="19">
        <f t="shared" si="24"/>
        <v>4383.6799999999994</v>
      </c>
      <c r="J134" s="19">
        <v>100</v>
      </c>
      <c r="K134" s="19"/>
      <c r="L134" s="19"/>
      <c r="M134" s="19">
        <f t="shared" si="17"/>
        <v>4483.6799999999994</v>
      </c>
      <c r="N134" s="26" t="s">
        <v>210</v>
      </c>
      <c r="O134" s="26" t="s">
        <v>215</v>
      </c>
    </row>
    <row r="135" spans="1:15" ht="17.45" customHeight="1" x14ac:dyDescent="0.25">
      <c r="A135" s="22">
        <f t="shared" si="25"/>
        <v>109</v>
      </c>
      <c r="B135" s="16" t="s">
        <v>361</v>
      </c>
      <c r="C135" s="23" t="s">
        <v>142</v>
      </c>
      <c r="D135" s="24">
        <v>288.39999999999998</v>
      </c>
      <c r="E135" s="25">
        <f t="shared" si="22"/>
        <v>331.86187999999999</v>
      </c>
      <c r="F135" s="25">
        <f t="shared" si="23"/>
        <v>331.86187999999999</v>
      </c>
      <c r="G135" s="20">
        <v>15.2</v>
      </c>
      <c r="H135" s="20">
        <v>15.2</v>
      </c>
      <c r="I135" s="19">
        <f t="shared" si="24"/>
        <v>4383.6799999999994</v>
      </c>
      <c r="J135" s="19">
        <v>100</v>
      </c>
      <c r="K135" s="19"/>
      <c r="L135" s="19"/>
      <c r="M135" s="19">
        <f t="shared" si="17"/>
        <v>4483.6799999999994</v>
      </c>
      <c r="N135" s="26" t="s">
        <v>210</v>
      </c>
      <c r="O135" s="26" t="s">
        <v>215</v>
      </c>
    </row>
    <row r="136" spans="1:15" ht="17.45" customHeight="1" x14ac:dyDescent="0.25">
      <c r="A136" s="22">
        <f t="shared" si="25"/>
        <v>110</v>
      </c>
      <c r="B136" s="22" t="s">
        <v>365</v>
      </c>
      <c r="C136" s="29" t="s">
        <v>147</v>
      </c>
      <c r="D136" s="24">
        <v>269.8</v>
      </c>
      <c r="E136" s="25">
        <f t="shared" si="22"/>
        <v>310.45886000000002</v>
      </c>
      <c r="F136" s="25">
        <f t="shared" si="23"/>
        <v>310.45886000000002</v>
      </c>
      <c r="G136" s="20">
        <v>15.2</v>
      </c>
      <c r="H136" s="20">
        <v>15.2</v>
      </c>
      <c r="I136" s="19">
        <f t="shared" si="24"/>
        <v>4100.96</v>
      </c>
      <c r="J136" s="19">
        <v>100</v>
      </c>
      <c r="K136" s="19"/>
      <c r="L136" s="19"/>
      <c r="M136" s="19">
        <f t="shared" si="17"/>
        <v>4200.96</v>
      </c>
      <c r="N136" s="26" t="s">
        <v>208</v>
      </c>
      <c r="O136" s="26" t="s">
        <v>215</v>
      </c>
    </row>
    <row r="137" spans="1:15" ht="17.45" customHeight="1" x14ac:dyDescent="0.25">
      <c r="A137" s="22">
        <f>A136+1</f>
        <v>111</v>
      </c>
      <c r="B137" s="16" t="s">
        <v>362</v>
      </c>
      <c r="C137" s="23" t="s">
        <v>143</v>
      </c>
      <c r="D137" s="24">
        <v>269.94</v>
      </c>
      <c r="E137" s="25">
        <f t="shared" si="22"/>
        <v>310.619958</v>
      </c>
      <c r="F137" s="25">
        <f t="shared" si="23"/>
        <v>310.619958</v>
      </c>
      <c r="G137" s="20">
        <v>15.2</v>
      </c>
      <c r="H137" s="20">
        <v>15.2</v>
      </c>
      <c r="I137" s="19">
        <f t="shared" si="24"/>
        <v>4103.0879999999997</v>
      </c>
      <c r="J137" s="19">
        <v>100</v>
      </c>
      <c r="K137" s="19"/>
      <c r="L137" s="19"/>
      <c r="M137" s="19">
        <f t="shared" si="17"/>
        <v>4203.0879999999997</v>
      </c>
      <c r="N137" s="26" t="s">
        <v>217</v>
      </c>
      <c r="O137" s="26" t="s">
        <v>215</v>
      </c>
    </row>
    <row r="138" spans="1:15" ht="17.45" customHeight="1" x14ac:dyDescent="0.25">
      <c r="A138" s="22"/>
      <c r="B138" s="16"/>
      <c r="C138" s="38" t="s">
        <v>144</v>
      </c>
      <c r="D138" s="24"/>
      <c r="E138" s="25"/>
      <c r="F138" s="25"/>
      <c r="G138" s="20"/>
      <c r="H138" s="20"/>
      <c r="I138" s="19"/>
      <c r="J138" s="19"/>
      <c r="K138" s="19"/>
      <c r="L138" s="19"/>
      <c r="M138" s="19"/>
      <c r="N138" s="26"/>
      <c r="O138" s="26"/>
    </row>
    <row r="139" spans="1:15" ht="17.45" customHeight="1" x14ac:dyDescent="0.25">
      <c r="A139" s="22">
        <f>A137+1</f>
        <v>112</v>
      </c>
      <c r="B139" s="16" t="s">
        <v>363</v>
      </c>
      <c r="C139" s="23" t="s">
        <v>145</v>
      </c>
      <c r="D139" s="24">
        <v>422.3</v>
      </c>
      <c r="E139" s="25">
        <f t="shared" ref="E139:E163" si="26">D139*1.1507</f>
        <v>485.94061000000005</v>
      </c>
      <c r="F139" s="25">
        <f t="shared" ref="F139:F163" si="27">E139</f>
        <v>485.94061000000005</v>
      </c>
      <c r="G139" s="20">
        <v>15.2</v>
      </c>
      <c r="H139" s="20">
        <v>15.2</v>
      </c>
      <c r="I139" s="19">
        <f t="shared" ref="I139:I147" si="28">D139*H139</f>
        <v>6418.96</v>
      </c>
      <c r="J139" s="19">
        <v>100</v>
      </c>
      <c r="K139" s="19"/>
      <c r="L139" s="19"/>
      <c r="M139" s="19">
        <f t="shared" si="17"/>
        <v>6518.96</v>
      </c>
      <c r="N139" s="26" t="s">
        <v>194</v>
      </c>
      <c r="O139" s="26" t="s">
        <v>220</v>
      </c>
    </row>
    <row r="140" spans="1:15" ht="17.45" customHeight="1" x14ac:dyDescent="0.25">
      <c r="A140" s="22">
        <f t="shared" ref="A140:A147" si="29">A139+1</f>
        <v>113</v>
      </c>
      <c r="B140" s="16" t="s">
        <v>364</v>
      </c>
      <c r="C140" s="23" t="s">
        <v>146</v>
      </c>
      <c r="D140" s="24">
        <v>340.19</v>
      </c>
      <c r="E140" s="25">
        <f t="shared" si="26"/>
        <v>391.45663300000001</v>
      </c>
      <c r="F140" s="25">
        <f t="shared" si="27"/>
        <v>391.45663300000001</v>
      </c>
      <c r="G140" s="20">
        <v>15.2</v>
      </c>
      <c r="H140" s="20">
        <v>15.2</v>
      </c>
      <c r="I140" s="19">
        <f t="shared" si="28"/>
        <v>5170.8879999999999</v>
      </c>
      <c r="J140" s="19">
        <v>100</v>
      </c>
      <c r="K140" s="19"/>
      <c r="L140" s="19"/>
      <c r="M140" s="19">
        <f t="shared" si="17"/>
        <v>5270.8879999999999</v>
      </c>
      <c r="N140" s="26" t="s">
        <v>211</v>
      </c>
      <c r="O140" s="46" t="s">
        <v>220</v>
      </c>
    </row>
    <row r="141" spans="1:15" ht="17.45" customHeight="1" x14ac:dyDescent="0.25">
      <c r="A141" s="22">
        <f>A140+1</f>
        <v>114</v>
      </c>
      <c r="B141" s="16" t="s">
        <v>366</v>
      </c>
      <c r="C141" s="23" t="s">
        <v>148</v>
      </c>
      <c r="D141" s="24">
        <v>358.99</v>
      </c>
      <c r="E141" s="25">
        <f t="shared" si="26"/>
        <v>413.08979300000004</v>
      </c>
      <c r="F141" s="25">
        <f t="shared" si="27"/>
        <v>413.08979300000004</v>
      </c>
      <c r="G141" s="20">
        <v>15.2</v>
      </c>
      <c r="H141" s="20">
        <v>15.2</v>
      </c>
      <c r="I141" s="19">
        <f t="shared" si="28"/>
        <v>5456.6480000000001</v>
      </c>
      <c r="J141" s="19">
        <v>100</v>
      </c>
      <c r="K141" s="19"/>
      <c r="L141" s="19"/>
      <c r="M141" s="19">
        <f t="shared" ref="M141:M163" si="30">SUM(I141+J141+K141+L141)</f>
        <v>5556.6480000000001</v>
      </c>
      <c r="N141" s="26" t="s">
        <v>221</v>
      </c>
      <c r="O141" s="46" t="s">
        <v>220</v>
      </c>
    </row>
    <row r="142" spans="1:15" ht="17.45" customHeight="1" x14ac:dyDescent="0.25">
      <c r="A142" s="22">
        <f t="shared" si="29"/>
        <v>115</v>
      </c>
      <c r="B142" s="16" t="s">
        <v>367</v>
      </c>
      <c r="C142" s="23" t="s">
        <v>149</v>
      </c>
      <c r="D142" s="24">
        <v>358.99</v>
      </c>
      <c r="E142" s="25">
        <f t="shared" si="26"/>
        <v>413.08979300000004</v>
      </c>
      <c r="F142" s="25">
        <f t="shared" si="27"/>
        <v>413.08979300000004</v>
      </c>
      <c r="G142" s="20">
        <v>15.2</v>
      </c>
      <c r="H142" s="20">
        <v>15.2</v>
      </c>
      <c r="I142" s="19">
        <f t="shared" si="28"/>
        <v>5456.6480000000001</v>
      </c>
      <c r="J142" s="19">
        <v>100</v>
      </c>
      <c r="K142" s="19"/>
      <c r="L142" s="19"/>
      <c r="M142" s="19">
        <f t="shared" si="30"/>
        <v>5556.6480000000001</v>
      </c>
      <c r="N142" s="26" t="s">
        <v>221</v>
      </c>
      <c r="O142" s="46" t="s">
        <v>220</v>
      </c>
    </row>
    <row r="143" spans="1:15" ht="17.45" customHeight="1" x14ac:dyDescent="0.25">
      <c r="A143" s="22">
        <f t="shared" si="29"/>
        <v>116</v>
      </c>
      <c r="B143" s="22" t="s">
        <v>368</v>
      </c>
      <c r="C143" s="29" t="s">
        <v>150</v>
      </c>
      <c r="D143" s="24">
        <v>358.99</v>
      </c>
      <c r="E143" s="25">
        <f t="shared" si="26"/>
        <v>413.08979300000004</v>
      </c>
      <c r="F143" s="25">
        <f t="shared" si="27"/>
        <v>413.08979300000004</v>
      </c>
      <c r="G143" s="37">
        <v>15.2</v>
      </c>
      <c r="H143" s="20">
        <v>15.2</v>
      </c>
      <c r="I143" s="19">
        <f t="shared" si="28"/>
        <v>5456.6480000000001</v>
      </c>
      <c r="J143" s="19">
        <v>100</v>
      </c>
      <c r="K143" s="19"/>
      <c r="L143" s="19"/>
      <c r="M143" s="19">
        <f t="shared" si="30"/>
        <v>5556.6480000000001</v>
      </c>
      <c r="N143" s="26" t="s">
        <v>221</v>
      </c>
      <c r="O143" s="46" t="s">
        <v>220</v>
      </c>
    </row>
    <row r="144" spans="1:15" ht="17.45" customHeight="1" x14ac:dyDescent="0.25">
      <c r="A144" s="22">
        <f t="shared" si="29"/>
        <v>117</v>
      </c>
      <c r="B144" s="22" t="s">
        <v>369</v>
      </c>
      <c r="C144" s="29" t="s">
        <v>151</v>
      </c>
      <c r="D144" s="24">
        <v>323.43</v>
      </c>
      <c r="E144" s="25">
        <f t="shared" si="26"/>
        <v>372.17090100000001</v>
      </c>
      <c r="F144" s="25">
        <f t="shared" si="27"/>
        <v>372.17090100000001</v>
      </c>
      <c r="G144" s="37">
        <v>15.2</v>
      </c>
      <c r="H144" s="20">
        <v>15.2</v>
      </c>
      <c r="I144" s="19">
        <f t="shared" si="28"/>
        <v>4916.1359999999995</v>
      </c>
      <c r="J144" s="19">
        <v>100</v>
      </c>
      <c r="K144" s="19"/>
      <c r="L144" s="19"/>
      <c r="M144" s="19">
        <f t="shared" si="30"/>
        <v>5016.1359999999995</v>
      </c>
      <c r="N144" s="26" t="s">
        <v>221</v>
      </c>
      <c r="O144" s="46" t="s">
        <v>220</v>
      </c>
    </row>
    <row r="145" spans="1:15" ht="17.45" customHeight="1" x14ac:dyDescent="0.25">
      <c r="A145" s="22">
        <f>A144+1</f>
        <v>118</v>
      </c>
      <c r="B145" s="22" t="s">
        <v>411</v>
      </c>
      <c r="C145" s="29" t="s">
        <v>412</v>
      </c>
      <c r="D145" s="24">
        <v>323.43</v>
      </c>
      <c r="E145" s="25">
        <f t="shared" si="26"/>
        <v>372.17090100000001</v>
      </c>
      <c r="F145" s="25">
        <f t="shared" si="27"/>
        <v>372.17090100000001</v>
      </c>
      <c r="G145" s="37">
        <v>15.2</v>
      </c>
      <c r="H145" s="20">
        <v>15.2</v>
      </c>
      <c r="I145" s="19">
        <f t="shared" si="28"/>
        <v>4916.1359999999995</v>
      </c>
      <c r="J145" s="19">
        <v>100</v>
      </c>
      <c r="K145" s="19"/>
      <c r="L145" s="19"/>
      <c r="M145" s="19">
        <f t="shared" si="30"/>
        <v>5016.1359999999995</v>
      </c>
      <c r="N145" s="26" t="s">
        <v>221</v>
      </c>
      <c r="O145" s="46" t="s">
        <v>220</v>
      </c>
    </row>
    <row r="146" spans="1:15" ht="17.45" customHeight="1" x14ac:dyDescent="0.25">
      <c r="A146" s="22">
        <f>A145+1</f>
        <v>119</v>
      </c>
      <c r="B146" s="16" t="s">
        <v>370</v>
      </c>
      <c r="C146" s="23" t="s">
        <v>152</v>
      </c>
      <c r="D146" s="24">
        <v>280.63</v>
      </c>
      <c r="E146" s="25">
        <f t="shared" si="26"/>
        <v>322.92094100000003</v>
      </c>
      <c r="F146" s="25">
        <f t="shared" si="27"/>
        <v>322.92094100000003</v>
      </c>
      <c r="G146" s="20">
        <v>15.2</v>
      </c>
      <c r="H146" s="20">
        <v>15.2</v>
      </c>
      <c r="I146" s="19">
        <f t="shared" si="28"/>
        <v>4265.576</v>
      </c>
      <c r="J146" s="19">
        <v>100</v>
      </c>
      <c r="K146" s="19"/>
      <c r="L146" s="19"/>
      <c r="M146" s="19">
        <f t="shared" si="30"/>
        <v>4365.576</v>
      </c>
      <c r="N146" s="26" t="s">
        <v>210</v>
      </c>
      <c r="O146" s="46" t="s">
        <v>220</v>
      </c>
    </row>
    <row r="147" spans="1:15" ht="17.45" customHeight="1" x14ac:dyDescent="0.25">
      <c r="A147" s="22">
        <f t="shared" si="29"/>
        <v>120</v>
      </c>
      <c r="B147" s="16" t="s">
        <v>371</v>
      </c>
      <c r="C147" s="29" t="s">
        <v>153</v>
      </c>
      <c r="D147" s="24">
        <v>280.63</v>
      </c>
      <c r="E147" s="25">
        <f t="shared" si="26"/>
        <v>322.92094100000003</v>
      </c>
      <c r="F147" s="25">
        <f t="shared" si="27"/>
        <v>322.92094100000003</v>
      </c>
      <c r="G147" s="20">
        <v>15.2</v>
      </c>
      <c r="H147" s="20">
        <v>15.2</v>
      </c>
      <c r="I147" s="19">
        <f t="shared" si="28"/>
        <v>4265.576</v>
      </c>
      <c r="J147" s="19">
        <v>100</v>
      </c>
      <c r="K147" s="19"/>
      <c r="L147" s="19"/>
      <c r="M147" s="19">
        <f t="shared" si="30"/>
        <v>4365.576</v>
      </c>
      <c r="N147" s="26" t="s">
        <v>210</v>
      </c>
      <c r="O147" s="46" t="s">
        <v>220</v>
      </c>
    </row>
    <row r="148" spans="1:15" ht="17.45" customHeight="1" x14ac:dyDescent="0.25">
      <c r="A148" s="22"/>
      <c r="B148" s="16"/>
      <c r="C148" s="17" t="s">
        <v>156</v>
      </c>
      <c r="D148" s="24"/>
      <c r="E148" s="25"/>
      <c r="F148" s="25"/>
      <c r="G148" s="20"/>
      <c r="H148" s="20"/>
      <c r="I148" s="19"/>
      <c r="J148" s="19"/>
      <c r="K148" s="19"/>
      <c r="L148" s="19"/>
      <c r="M148" s="19"/>
      <c r="N148" s="26"/>
      <c r="O148" s="46"/>
    </row>
    <row r="149" spans="1:15" ht="17.45" customHeight="1" x14ac:dyDescent="0.25">
      <c r="A149" s="22">
        <f>A147+1</f>
        <v>121</v>
      </c>
      <c r="B149" s="16" t="s">
        <v>373</v>
      </c>
      <c r="C149" s="30" t="s">
        <v>157</v>
      </c>
      <c r="D149" s="24">
        <v>428.48</v>
      </c>
      <c r="E149" s="25">
        <f t="shared" si="26"/>
        <v>493.05193600000007</v>
      </c>
      <c r="F149" s="25">
        <f t="shared" si="27"/>
        <v>493.05193600000007</v>
      </c>
      <c r="G149" s="22">
        <v>15.2</v>
      </c>
      <c r="H149" s="20">
        <v>15.2</v>
      </c>
      <c r="I149" s="19">
        <f>D149*H149</f>
        <v>6512.8959999999997</v>
      </c>
      <c r="J149" s="19">
        <v>100</v>
      </c>
      <c r="K149" s="19"/>
      <c r="L149" s="19"/>
      <c r="M149" s="19">
        <f t="shared" si="30"/>
        <v>6612.8959999999997</v>
      </c>
      <c r="N149" s="26" t="s">
        <v>195</v>
      </c>
      <c r="O149" s="46" t="s">
        <v>156</v>
      </c>
    </row>
    <row r="150" spans="1:15" ht="17.45" customHeight="1" x14ac:dyDescent="0.25">
      <c r="A150" s="22">
        <f>A149+1</f>
        <v>122</v>
      </c>
      <c r="B150" s="16" t="s">
        <v>374</v>
      </c>
      <c r="C150" s="23" t="s">
        <v>158</v>
      </c>
      <c r="D150" s="24">
        <v>422.3</v>
      </c>
      <c r="E150" s="25">
        <f t="shared" si="26"/>
        <v>485.94061000000005</v>
      </c>
      <c r="F150" s="25">
        <f t="shared" si="27"/>
        <v>485.94061000000005</v>
      </c>
      <c r="G150" s="20">
        <v>15.2</v>
      </c>
      <c r="H150" s="20">
        <v>15.2</v>
      </c>
      <c r="I150" s="19">
        <f>D150*H150</f>
        <v>6418.96</v>
      </c>
      <c r="J150" s="19">
        <v>100</v>
      </c>
      <c r="K150" s="19"/>
      <c r="L150" s="19"/>
      <c r="M150" s="19">
        <f t="shared" si="30"/>
        <v>6518.96</v>
      </c>
      <c r="N150" s="26" t="s">
        <v>195</v>
      </c>
      <c r="O150" s="26" t="s">
        <v>225</v>
      </c>
    </row>
    <row r="151" spans="1:15" ht="17.45" customHeight="1" x14ac:dyDescent="0.25">
      <c r="A151" s="22">
        <f>A150+1</f>
        <v>123</v>
      </c>
      <c r="B151" s="16" t="s">
        <v>375</v>
      </c>
      <c r="C151" s="23" t="s">
        <v>159</v>
      </c>
      <c r="D151" s="24">
        <v>428.48</v>
      </c>
      <c r="E151" s="25">
        <f t="shared" si="26"/>
        <v>493.05193600000007</v>
      </c>
      <c r="F151" s="25">
        <f t="shared" si="27"/>
        <v>493.05193600000007</v>
      </c>
      <c r="G151" s="20">
        <v>15.2</v>
      </c>
      <c r="H151" s="20">
        <v>15.2</v>
      </c>
      <c r="I151" s="19">
        <f>D151*H151</f>
        <v>6512.8959999999997</v>
      </c>
      <c r="J151" s="19">
        <v>100</v>
      </c>
      <c r="K151" s="19"/>
      <c r="L151" s="19"/>
      <c r="M151" s="19">
        <f t="shared" si="30"/>
        <v>6612.8959999999997</v>
      </c>
      <c r="N151" s="26" t="s">
        <v>192</v>
      </c>
      <c r="O151" s="26" t="s">
        <v>156</v>
      </c>
    </row>
    <row r="152" spans="1:15" ht="17.45" customHeight="1" x14ac:dyDescent="0.25">
      <c r="A152" s="22">
        <f>A151+1</f>
        <v>124</v>
      </c>
      <c r="B152" s="16" t="s">
        <v>376</v>
      </c>
      <c r="C152" s="23" t="s">
        <v>160</v>
      </c>
      <c r="D152" s="24">
        <v>428.55</v>
      </c>
      <c r="E152" s="25">
        <f t="shared" si="26"/>
        <v>493.13248500000003</v>
      </c>
      <c r="F152" s="25">
        <f t="shared" si="27"/>
        <v>493.13248500000003</v>
      </c>
      <c r="G152" s="20">
        <v>15.2</v>
      </c>
      <c r="H152" s="20">
        <v>15.2</v>
      </c>
      <c r="I152" s="19">
        <f>D152*H152</f>
        <v>6513.96</v>
      </c>
      <c r="J152" s="19">
        <v>100</v>
      </c>
      <c r="K152" s="19"/>
      <c r="L152" s="19"/>
      <c r="M152" s="19">
        <f t="shared" si="30"/>
        <v>6613.96</v>
      </c>
      <c r="N152" s="26" t="s">
        <v>227</v>
      </c>
      <c r="O152" s="46" t="s">
        <v>156</v>
      </c>
    </row>
    <row r="153" spans="1:15" ht="17.45" customHeight="1" x14ac:dyDescent="0.25">
      <c r="A153" s="22"/>
      <c r="B153" s="22"/>
      <c r="C153" s="17" t="s">
        <v>161</v>
      </c>
      <c r="D153" s="24"/>
      <c r="E153" s="25"/>
      <c r="F153" s="25"/>
      <c r="G153" s="20"/>
      <c r="H153" s="20"/>
      <c r="I153" s="19"/>
      <c r="J153" s="19"/>
      <c r="K153" s="19"/>
      <c r="L153" s="19"/>
      <c r="M153" s="19"/>
      <c r="N153" s="47"/>
      <c r="O153" s="46"/>
    </row>
    <row r="154" spans="1:15" ht="17.45" customHeight="1" x14ac:dyDescent="0.25">
      <c r="A154" s="22">
        <f>A152+1</f>
        <v>125</v>
      </c>
      <c r="B154" s="16" t="s">
        <v>377</v>
      </c>
      <c r="C154" s="23" t="s">
        <v>162</v>
      </c>
      <c r="D154" s="24">
        <v>411.21</v>
      </c>
      <c r="E154" s="25">
        <f t="shared" si="26"/>
        <v>473.17934700000001</v>
      </c>
      <c r="F154" s="25">
        <f t="shared" si="27"/>
        <v>473.17934700000001</v>
      </c>
      <c r="G154" s="20">
        <v>15.2</v>
      </c>
      <c r="H154" s="20">
        <v>15.2</v>
      </c>
      <c r="I154" s="19">
        <f>D154*H154</f>
        <v>6250.3919999999998</v>
      </c>
      <c r="J154" s="19">
        <v>100</v>
      </c>
      <c r="K154" s="19"/>
      <c r="L154" s="19"/>
      <c r="M154" s="19">
        <f t="shared" si="30"/>
        <v>6350.3919999999998</v>
      </c>
      <c r="N154" s="26" t="s">
        <v>192</v>
      </c>
      <c r="O154" s="46" t="s">
        <v>161</v>
      </c>
    </row>
    <row r="155" spans="1:15" ht="17.45" customHeight="1" x14ac:dyDescent="0.25">
      <c r="A155" s="22">
        <f>A154+1</f>
        <v>126</v>
      </c>
      <c r="B155" s="16" t="s">
        <v>378</v>
      </c>
      <c r="C155" s="23" t="s">
        <v>163</v>
      </c>
      <c r="D155" s="24">
        <v>281.89999999999998</v>
      </c>
      <c r="E155" s="25">
        <f t="shared" si="26"/>
        <v>324.38232999999997</v>
      </c>
      <c r="F155" s="25">
        <f t="shared" si="27"/>
        <v>324.38232999999997</v>
      </c>
      <c r="G155" s="20">
        <v>15.2</v>
      </c>
      <c r="H155" s="20">
        <v>15.2</v>
      </c>
      <c r="I155" s="19">
        <f>D155*H155</f>
        <v>4284.8799999999992</v>
      </c>
      <c r="J155" s="19">
        <v>100</v>
      </c>
      <c r="K155" s="19"/>
      <c r="L155" s="19"/>
      <c r="M155" s="19">
        <f t="shared" si="30"/>
        <v>4384.8799999999992</v>
      </c>
      <c r="N155" s="26" t="s">
        <v>192</v>
      </c>
      <c r="O155" s="26" t="s">
        <v>215</v>
      </c>
    </row>
    <row r="156" spans="1:15" ht="17.45" customHeight="1" x14ac:dyDescent="0.25">
      <c r="A156" s="22">
        <f>A155+1</f>
        <v>127</v>
      </c>
      <c r="B156" s="22" t="s">
        <v>379</v>
      </c>
      <c r="C156" s="29" t="s">
        <v>164</v>
      </c>
      <c r="D156" s="24">
        <v>213.66</v>
      </c>
      <c r="E156" s="25">
        <f t="shared" si="26"/>
        <v>245.85856200000001</v>
      </c>
      <c r="F156" s="25">
        <f t="shared" si="27"/>
        <v>245.85856200000001</v>
      </c>
      <c r="G156" s="20">
        <v>15.2</v>
      </c>
      <c r="H156" s="20">
        <v>15.2</v>
      </c>
      <c r="I156" s="19">
        <f>D156*H156</f>
        <v>3247.6319999999996</v>
      </c>
      <c r="J156" s="19">
        <v>100</v>
      </c>
      <c r="K156" s="19"/>
      <c r="L156" s="19"/>
      <c r="M156" s="19">
        <f t="shared" si="30"/>
        <v>3347.6319999999996</v>
      </c>
      <c r="N156" s="26" t="s">
        <v>210</v>
      </c>
      <c r="O156" s="26" t="s">
        <v>90</v>
      </c>
    </row>
    <row r="157" spans="1:15" ht="17.45" customHeight="1" x14ac:dyDescent="0.25">
      <c r="A157" s="22"/>
      <c r="B157" s="22"/>
      <c r="C157" s="34" t="s">
        <v>165</v>
      </c>
      <c r="D157" s="24"/>
      <c r="E157" s="25"/>
      <c r="F157" s="25"/>
      <c r="G157" s="20"/>
      <c r="H157" s="20"/>
      <c r="I157" s="19"/>
      <c r="J157" s="19"/>
      <c r="K157" s="19"/>
      <c r="L157" s="19"/>
      <c r="M157" s="19"/>
      <c r="N157" s="26"/>
      <c r="O157" s="26"/>
    </row>
    <row r="158" spans="1:15" ht="17.45" customHeight="1" x14ac:dyDescent="0.25">
      <c r="A158" s="22">
        <f>A156+1</f>
        <v>128</v>
      </c>
      <c r="B158" s="22" t="s">
        <v>380</v>
      </c>
      <c r="C158" s="29" t="s">
        <v>166</v>
      </c>
      <c r="D158" s="24">
        <v>399.64</v>
      </c>
      <c r="E158" s="25">
        <f t="shared" si="26"/>
        <v>459.865748</v>
      </c>
      <c r="F158" s="25">
        <f t="shared" si="27"/>
        <v>459.865748</v>
      </c>
      <c r="G158" s="20">
        <v>15.2</v>
      </c>
      <c r="H158" s="20">
        <v>15.2</v>
      </c>
      <c r="I158" s="19">
        <f>D158*H158</f>
        <v>6074.5279999999993</v>
      </c>
      <c r="J158" s="19">
        <v>100</v>
      </c>
      <c r="K158" s="19"/>
      <c r="L158" s="19"/>
      <c r="M158" s="19">
        <f t="shared" si="30"/>
        <v>6174.5279999999993</v>
      </c>
      <c r="N158" s="26" t="s">
        <v>414</v>
      </c>
      <c r="O158" s="26" t="s">
        <v>15</v>
      </c>
    </row>
    <row r="159" spans="1:15" ht="17.45" customHeight="1" x14ac:dyDescent="0.25">
      <c r="A159" s="22"/>
      <c r="B159" s="22"/>
      <c r="C159" s="34" t="s">
        <v>167</v>
      </c>
      <c r="D159" s="24"/>
      <c r="E159" s="25"/>
      <c r="F159" s="25"/>
      <c r="G159" s="20"/>
      <c r="H159" s="20"/>
      <c r="I159" s="19"/>
      <c r="J159" s="19"/>
      <c r="K159" s="19"/>
      <c r="L159" s="19"/>
      <c r="M159" s="19"/>
      <c r="N159" s="26"/>
      <c r="O159" s="26"/>
    </row>
    <row r="160" spans="1:15" ht="17.45" customHeight="1" x14ac:dyDescent="0.25">
      <c r="A160" s="22">
        <f>A158+1</f>
        <v>129</v>
      </c>
      <c r="B160" s="22"/>
      <c r="C160" s="29" t="s">
        <v>168</v>
      </c>
      <c r="D160" s="24">
        <v>399.64</v>
      </c>
      <c r="E160" s="25">
        <f t="shared" si="26"/>
        <v>459.865748</v>
      </c>
      <c r="F160" s="25">
        <f t="shared" si="27"/>
        <v>459.865748</v>
      </c>
      <c r="G160" s="20">
        <v>15.2</v>
      </c>
      <c r="H160" s="20">
        <v>15.2</v>
      </c>
      <c r="I160" s="19">
        <f>D160*H160</f>
        <v>6074.5279999999993</v>
      </c>
      <c r="J160" s="19">
        <v>100</v>
      </c>
      <c r="K160" s="19"/>
      <c r="L160" s="19"/>
      <c r="M160" s="19">
        <f t="shared" si="30"/>
        <v>6174.5279999999993</v>
      </c>
      <c r="N160" s="26" t="s">
        <v>407</v>
      </c>
      <c r="O160" s="26" t="s">
        <v>15</v>
      </c>
    </row>
    <row r="161" spans="1:26" ht="17.45" customHeight="1" x14ac:dyDescent="0.3">
      <c r="A161" s="39"/>
      <c r="B161" s="22"/>
      <c r="C161" s="40" t="s">
        <v>381</v>
      </c>
      <c r="D161" s="24"/>
      <c r="E161" s="25"/>
      <c r="F161" s="25"/>
      <c r="G161" s="20"/>
      <c r="H161" s="20"/>
      <c r="I161" s="19"/>
      <c r="J161" s="19"/>
      <c r="K161" s="19"/>
      <c r="L161" s="19"/>
      <c r="M161" s="19"/>
      <c r="N161" s="26"/>
      <c r="O161" s="26"/>
    </row>
    <row r="162" spans="1:26" ht="17.45" customHeight="1" x14ac:dyDescent="0.3">
      <c r="A162" s="39">
        <f>A160+1</f>
        <v>130</v>
      </c>
      <c r="B162" s="22" t="s">
        <v>382</v>
      </c>
      <c r="C162" s="1" t="s">
        <v>170</v>
      </c>
      <c r="D162" s="24">
        <v>422.3</v>
      </c>
      <c r="E162" s="25">
        <f t="shared" si="26"/>
        <v>485.94061000000005</v>
      </c>
      <c r="F162" s="25">
        <f t="shared" si="27"/>
        <v>485.94061000000005</v>
      </c>
      <c r="G162" s="20">
        <v>15.2</v>
      </c>
      <c r="H162" s="20">
        <v>15.2</v>
      </c>
      <c r="I162" s="19">
        <f>D162*H162</f>
        <v>6418.96</v>
      </c>
      <c r="J162" s="19">
        <v>100</v>
      </c>
      <c r="K162" s="19"/>
      <c r="L162" s="19"/>
      <c r="M162" s="19">
        <f t="shared" si="30"/>
        <v>6518.96</v>
      </c>
      <c r="N162" s="26" t="s">
        <v>169</v>
      </c>
      <c r="O162" s="26" t="s">
        <v>399</v>
      </c>
    </row>
    <row r="163" spans="1:26" ht="17.45" customHeight="1" x14ac:dyDescent="0.3">
      <c r="A163" s="39">
        <f>A162+1</f>
        <v>131</v>
      </c>
      <c r="B163" s="22" t="s">
        <v>383</v>
      </c>
      <c r="C163" s="1" t="s">
        <v>384</v>
      </c>
      <c r="D163" s="24">
        <v>378.29</v>
      </c>
      <c r="E163" s="25">
        <f t="shared" si="26"/>
        <v>435.29830300000003</v>
      </c>
      <c r="F163" s="25">
        <f t="shared" si="27"/>
        <v>435.29830300000003</v>
      </c>
      <c r="G163" s="20">
        <v>15.2</v>
      </c>
      <c r="H163" s="20">
        <v>15.2</v>
      </c>
      <c r="I163" s="19">
        <f>D163*H163</f>
        <v>5750.0079999999998</v>
      </c>
      <c r="J163" s="19">
        <v>100</v>
      </c>
      <c r="K163" s="19"/>
      <c r="L163" s="19"/>
      <c r="M163" s="19">
        <f t="shared" si="30"/>
        <v>5850.0079999999998</v>
      </c>
      <c r="N163" s="26" t="s">
        <v>400</v>
      </c>
      <c r="O163" s="26" t="s">
        <v>401</v>
      </c>
    </row>
    <row r="164" spans="1:26" ht="17.45" customHeight="1" x14ac:dyDescent="0.25">
      <c r="A164" s="16"/>
      <c r="C164" s="1"/>
      <c r="D164" s="33"/>
      <c r="E164" s="25"/>
      <c r="F164" s="25"/>
      <c r="G164" s="37"/>
      <c r="H164" s="37"/>
      <c r="I164" s="57">
        <f t="shared" ref="I164:M164" si="31">SUM(I11:I163)</f>
        <v>682430.90400000045</v>
      </c>
      <c r="J164" s="57">
        <f t="shared" si="31"/>
        <v>13000</v>
      </c>
      <c r="K164" s="57">
        <f t="shared" si="31"/>
        <v>288.39999999999998</v>
      </c>
      <c r="L164" s="57">
        <f t="shared" si="31"/>
        <v>156.04000000000002</v>
      </c>
      <c r="M164" s="57">
        <f t="shared" si="31"/>
        <v>695875.34400000062</v>
      </c>
      <c r="N164" s="26"/>
      <c r="O164" s="26"/>
    </row>
    <row r="165" spans="1:26" ht="27.95" customHeight="1" x14ac:dyDescent="0.25">
      <c r="A165" s="16"/>
      <c r="C165" s="1"/>
      <c r="D165" s="33"/>
      <c r="E165" s="25"/>
      <c r="F165" s="25"/>
      <c r="G165" s="37"/>
      <c r="H165" s="37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27.95" customHeight="1" x14ac:dyDescent="0.25">
      <c r="A166" s="16"/>
      <c r="C166" s="1"/>
      <c r="D166" s="33"/>
      <c r="E166" s="25"/>
      <c r="F166" s="25"/>
      <c r="G166" s="37"/>
      <c r="H166" s="37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8" customHeight="1" x14ac:dyDescent="0.25">
      <c r="A167" s="22"/>
      <c r="B167" s="22" t="s">
        <v>0</v>
      </c>
      <c r="C167" s="23"/>
      <c r="D167" s="19"/>
      <c r="E167" s="59"/>
      <c r="F167" s="59"/>
      <c r="G167" s="60"/>
      <c r="H167" s="60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61"/>
      <c r="Y167" s="61"/>
      <c r="Z167" s="61"/>
    </row>
    <row r="168" spans="1:26" ht="17.25" x14ac:dyDescent="0.25">
      <c r="A168" s="30"/>
      <c r="B168" s="62" t="s">
        <v>385</v>
      </c>
      <c r="C168" s="62" t="s">
        <v>386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62" t="s">
        <v>385</v>
      </c>
      <c r="N168" s="62" t="s">
        <v>240</v>
      </c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63"/>
    </row>
    <row r="169" spans="1:26" ht="18" thickBot="1" x14ac:dyDescent="0.3">
      <c r="A169" s="30"/>
      <c r="B169" s="64">
        <v>3</v>
      </c>
      <c r="C169" s="64" t="s">
        <v>178</v>
      </c>
      <c r="D169" s="30"/>
      <c r="E169" s="30" t="s">
        <v>0</v>
      </c>
      <c r="F169" s="30"/>
      <c r="G169" s="30"/>
      <c r="H169" s="30"/>
      <c r="I169" s="30"/>
      <c r="J169" s="30"/>
      <c r="K169" s="30"/>
      <c r="L169" s="30"/>
      <c r="M169" s="64">
        <v>2</v>
      </c>
      <c r="N169" s="65" t="s">
        <v>387</v>
      </c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7.25" x14ac:dyDescent="0.25">
      <c r="A170" s="30"/>
      <c r="B170" s="64">
        <v>1</v>
      </c>
      <c r="C170" s="64" t="s">
        <v>171</v>
      </c>
      <c r="D170" s="30"/>
      <c r="E170" s="30"/>
      <c r="F170" s="66" t="s">
        <v>388</v>
      </c>
      <c r="G170" s="67">
        <v>2.4150000000000001E-2</v>
      </c>
      <c r="H170" s="30"/>
      <c r="I170" s="30"/>
      <c r="J170" s="30"/>
      <c r="K170" s="30"/>
      <c r="L170" s="30"/>
      <c r="M170" s="64">
        <v>4</v>
      </c>
      <c r="N170" s="65" t="s">
        <v>389</v>
      </c>
      <c r="O170" s="30"/>
      <c r="P170" s="30"/>
      <c r="Q170" s="30"/>
      <c r="R170" s="30"/>
      <c r="S170" s="30"/>
      <c r="T170" s="30"/>
      <c r="U170" s="30"/>
      <c r="V170" s="30"/>
      <c r="W170" s="30"/>
      <c r="X170" s="19"/>
      <c r="Y170" s="30"/>
      <c r="Z170" s="30"/>
    </row>
    <row r="171" spans="1:26" ht="18" thickBot="1" x14ac:dyDescent="0.35">
      <c r="A171" s="27" t="s">
        <v>0</v>
      </c>
      <c r="B171" s="41"/>
      <c r="C171" s="41"/>
      <c r="D171" s="27"/>
      <c r="E171" s="27"/>
      <c r="F171" s="68" t="s">
        <v>390</v>
      </c>
      <c r="G171" s="69">
        <v>292.89</v>
      </c>
      <c r="H171" s="27"/>
      <c r="I171" s="27"/>
      <c r="J171" s="27"/>
      <c r="K171" s="27"/>
      <c r="L171" s="27"/>
      <c r="M171" s="64">
        <v>8</v>
      </c>
      <c r="N171" s="65" t="s">
        <v>391</v>
      </c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6.5" thickTop="1" x14ac:dyDescent="0.25">
      <c r="B172" s="41"/>
      <c r="C172" s="41"/>
      <c r="F172" s="68"/>
      <c r="G172" s="70">
        <f>+G171*G170</f>
        <v>7.0732935000000001</v>
      </c>
      <c r="M172" s="64">
        <v>10</v>
      </c>
      <c r="N172" s="65" t="s">
        <v>392</v>
      </c>
    </row>
    <row r="173" spans="1:26" ht="16.5" thickBot="1" x14ac:dyDescent="0.3">
      <c r="B173" s="41"/>
      <c r="C173" s="41"/>
      <c r="F173" s="68" t="s">
        <v>393</v>
      </c>
      <c r="G173" s="71">
        <v>30.4</v>
      </c>
      <c r="M173" s="64">
        <v>12</v>
      </c>
      <c r="N173" s="65" t="s">
        <v>248</v>
      </c>
    </row>
    <row r="174" spans="1:26" ht="16.5" thickTop="1" x14ac:dyDescent="0.25">
      <c r="B174" s="41"/>
      <c r="C174" s="41"/>
      <c r="F174" s="68"/>
      <c r="G174" s="70">
        <f>+G172*G173</f>
        <v>215.0281224</v>
      </c>
      <c r="M174" s="64">
        <v>14</v>
      </c>
      <c r="N174" s="65" t="s">
        <v>249</v>
      </c>
    </row>
    <row r="175" spans="1:26" x14ac:dyDescent="0.25">
      <c r="B175" s="41"/>
      <c r="C175" s="41"/>
      <c r="F175" s="68"/>
      <c r="G175" s="72"/>
      <c r="M175" s="64">
        <v>32</v>
      </c>
      <c r="N175" s="65" t="s">
        <v>246</v>
      </c>
    </row>
    <row r="176" spans="1:26" ht="16.5" thickBot="1" x14ac:dyDescent="0.3">
      <c r="B176" s="41"/>
      <c r="C176" s="41"/>
      <c r="F176" s="73" t="s">
        <v>394</v>
      </c>
      <c r="G176" s="74">
        <f>+G174/2</f>
        <v>107.5140612</v>
      </c>
      <c r="M176" s="64">
        <v>34</v>
      </c>
      <c r="N176" s="65" t="s">
        <v>247</v>
      </c>
    </row>
    <row r="177" spans="2:24" x14ac:dyDescent="0.25">
      <c r="B177" s="41"/>
      <c r="C177" s="41"/>
      <c r="M177" s="41"/>
      <c r="N177" s="75"/>
    </row>
    <row r="178" spans="2:24" x14ac:dyDescent="0.25">
      <c r="B178" s="41"/>
      <c r="C178" s="41"/>
      <c r="M178" s="41"/>
      <c r="N178" s="75"/>
    </row>
    <row r="179" spans="2:24" x14ac:dyDescent="0.25">
      <c r="B179" s="41"/>
      <c r="C179" s="42"/>
      <c r="M179" s="41"/>
      <c r="N179" s="75"/>
    </row>
    <row r="180" spans="2:24" x14ac:dyDescent="0.25">
      <c r="B180" s="41"/>
      <c r="C180" s="41"/>
      <c r="M180" s="41"/>
      <c r="N180" s="75"/>
    </row>
    <row r="181" spans="2:24" x14ac:dyDescent="0.25">
      <c r="B181" s="41"/>
      <c r="C181" s="41"/>
      <c r="M181" s="41"/>
      <c r="N181" s="75"/>
    </row>
    <row r="182" spans="2:24" x14ac:dyDescent="0.25">
      <c r="B182" s="41"/>
      <c r="C182" s="41"/>
      <c r="G182" s="1" t="s">
        <v>0</v>
      </c>
      <c r="M182" s="41"/>
      <c r="N182" s="75"/>
    </row>
    <row r="183" spans="2:24" x14ac:dyDescent="0.25">
      <c r="B183" s="41"/>
      <c r="C183" s="41"/>
      <c r="M183" s="41"/>
      <c r="N183" s="75"/>
    </row>
    <row r="184" spans="2:24" x14ac:dyDescent="0.25">
      <c r="B184" s="41"/>
      <c r="C184" s="41"/>
      <c r="M184" s="41"/>
      <c r="N184" s="75"/>
    </row>
    <row r="185" spans="2:24" x14ac:dyDescent="0.25">
      <c r="B185" s="43"/>
      <c r="C185" s="43"/>
      <c r="M185" s="41"/>
      <c r="N185" s="75"/>
    </row>
    <row r="186" spans="2:24" x14ac:dyDescent="0.25">
      <c r="M186" s="41"/>
      <c r="N186" s="75"/>
      <c r="X186" s="1" t="s">
        <v>238</v>
      </c>
    </row>
    <row r="187" spans="2:24" x14ac:dyDescent="0.25">
      <c r="M187" s="41"/>
      <c r="N187" s="75"/>
    </row>
    <row r="188" spans="2:24" x14ac:dyDescent="0.25">
      <c r="M188" s="41"/>
      <c r="N188" s="75"/>
      <c r="O188" s="1" t="s">
        <v>0</v>
      </c>
    </row>
    <row r="189" spans="2:24" x14ac:dyDescent="0.25">
      <c r="E189" s="1" t="s">
        <v>0</v>
      </c>
      <c r="M189" s="41"/>
    </row>
    <row r="193" spans="5:25" x14ac:dyDescent="0.25">
      <c r="I193" s="1" t="s">
        <v>0</v>
      </c>
    </row>
    <row r="194" spans="5:25" x14ac:dyDescent="0.25">
      <c r="Y194" s="1" t="s">
        <v>0</v>
      </c>
    </row>
    <row r="198" spans="5:25" x14ac:dyDescent="0.25">
      <c r="X198" s="1" t="s">
        <v>0</v>
      </c>
    </row>
    <row r="205" spans="5:25" x14ac:dyDescent="0.25">
      <c r="E205" s="1" t="s">
        <v>0</v>
      </c>
    </row>
    <row r="209" spans="3:3" x14ac:dyDescent="0.25">
      <c r="C209" s="2" t="s">
        <v>0</v>
      </c>
    </row>
  </sheetData>
  <mergeCells count="19">
    <mergeCell ref="A7:A9"/>
    <mergeCell ref="B7:B9"/>
    <mergeCell ref="C7:C9"/>
    <mergeCell ref="D7:D9"/>
    <mergeCell ref="E7:E9"/>
    <mergeCell ref="F7:F9"/>
    <mergeCell ref="D2:X2"/>
    <mergeCell ref="D3:I3"/>
    <mergeCell ref="H4:I4"/>
    <mergeCell ref="D6:I6"/>
    <mergeCell ref="N7:N9"/>
    <mergeCell ref="O7:O9"/>
    <mergeCell ref="M7:M9"/>
    <mergeCell ref="G7:G9"/>
    <mergeCell ref="H7:H9"/>
    <mergeCell ref="I7:I9"/>
    <mergeCell ref="J7:J8"/>
    <mergeCell ref="K7:K8"/>
    <mergeCell ref="L7:L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opLeftCell="A91" workbookViewId="0">
      <selection activeCell="J114" sqref="J114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8" width="14.85546875" style="1" customWidth="1"/>
    <col min="9" max="9" width="15.5703125" style="1" customWidth="1"/>
    <col min="10" max="10" width="28.42578125" style="26" customWidth="1"/>
    <col min="11" max="11" width="30.28515625" style="26" customWidth="1"/>
  </cols>
  <sheetData>
    <row r="1" spans="1:11" x14ac:dyDescent="0.25">
      <c r="B1" s="2" t="s">
        <v>0</v>
      </c>
      <c r="K1" s="26" t="s">
        <v>0</v>
      </c>
    </row>
    <row r="2" spans="1:11" x14ac:dyDescent="0.25">
      <c r="A2" s="3" t="s">
        <v>0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6"/>
      <c r="I3" s="7"/>
      <c r="J3" s="44"/>
      <c r="K3" s="45"/>
    </row>
    <row r="4" spans="1:11" x14ac:dyDescent="0.25">
      <c r="A4" s="4" t="s">
        <v>0</v>
      </c>
      <c r="B4" s="5"/>
      <c r="C4" s="8"/>
      <c r="E4" s="110"/>
      <c r="F4" s="110"/>
      <c r="G4" s="9"/>
      <c r="H4" s="9"/>
      <c r="I4" s="7"/>
    </row>
    <row r="5" spans="1:11" x14ac:dyDescent="0.25">
      <c r="A5" s="4"/>
      <c r="B5" s="5"/>
      <c r="C5" s="10"/>
      <c r="D5" s="10"/>
      <c r="E5" s="10"/>
      <c r="F5" s="10"/>
      <c r="G5" s="10"/>
      <c r="H5" s="10"/>
      <c r="I5" s="7"/>
    </row>
    <row r="6" spans="1:11" x14ac:dyDescent="0.25">
      <c r="A6" s="11"/>
      <c r="B6" s="12"/>
      <c r="C6" s="111" t="s">
        <v>1</v>
      </c>
      <c r="D6" s="112"/>
      <c r="E6" s="112"/>
      <c r="F6" s="113"/>
      <c r="G6" s="13"/>
      <c r="H6" s="13"/>
      <c r="I6" s="14"/>
    </row>
    <row r="7" spans="1:11" ht="15" customHeight="1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14" t="s">
        <v>8</v>
      </c>
      <c r="H7" s="106" t="s">
        <v>172</v>
      </c>
      <c r="I7" s="106" t="s">
        <v>11</v>
      </c>
      <c r="J7" s="103" t="s">
        <v>187</v>
      </c>
      <c r="K7" s="103" t="s">
        <v>188</v>
      </c>
    </row>
    <row r="8" spans="1:11" ht="15" customHeight="1" x14ac:dyDescent="0.25">
      <c r="A8" s="93"/>
      <c r="B8" s="95"/>
      <c r="C8" s="98"/>
      <c r="D8" s="101"/>
      <c r="E8" s="101"/>
      <c r="F8" s="107"/>
      <c r="G8" s="115"/>
      <c r="H8" s="107"/>
      <c r="I8" s="107"/>
      <c r="J8" s="104"/>
      <c r="K8" s="104"/>
    </row>
    <row r="9" spans="1:11" ht="15" customHeight="1" x14ac:dyDescent="0.25">
      <c r="A9" s="93"/>
      <c r="B9" s="96"/>
      <c r="C9" s="99"/>
      <c r="D9" s="102"/>
      <c r="E9" s="102"/>
      <c r="F9" s="108"/>
      <c r="G9" s="15" t="s">
        <v>173</v>
      </c>
      <c r="H9" s="15" t="s">
        <v>174</v>
      </c>
      <c r="I9" s="108"/>
      <c r="J9" s="105"/>
      <c r="K9" s="105"/>
    </row>
    <row r="10" spans="1:11" ht="17.25" x14ac:dyDescent="0.25">
      <c r="A10" s="16"/>
      <c r="B10" s="17" t="s">
        <v>15</v>
      </c>
      <c r="C10" s="18"/>
      <c r="D10" s="20"/>
      <c r="E10" s="20"/>
      <c r="F10" s="19"/>
      <c r="G10" s="19"/>
      <c r="H10" s="19"/>
      <c r="I10" s="21"/>
    </row>
    <row r="11" spans="1:11" ht="17.25" x14ac:dyDescent="0.25">
      <c r="A11" s="22">
        <v>1</v>
      </c>
      <c r="B11" s="23" t="s">
        <v>16</v>
      </c>
      <c r="C11" s="24">
        <v>940</v>
      </c>
      <c r="D11" s="20">
        <v>15.2</v>
      </c>
      <c r="E11" s="20">
        <v>15.2</v>
      </c>
      <c r="F11" s="19">
        <f>C11*E11</f>
        <v>14288</v>
      </c>
      <c r="G11" s="19"/>
      <c r="H11" s="19"/>
      <c r="I11" s="19">
        <f>SUM(F11+G11+H11)</f>
        <v>14288</v>
      </c>
      <c r="J11" s="26" t="s">
        <v>189</v>
      </c>
      <c r="K11" s="26" t="s">
        <v>190</v>
      </c>
    </row>
    <row r="12" spans="1:11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  <c r="I12" s="19"/>
    </row>
    <row r="13" spans="1:11" ht="17.25" x14ac:dyDescent="0.25">
      <c r="A13" s="22">
        <f>A11+1</f>
        <v>2</v>
      </c>
      <c r="B13" s="23" t="s">
        <v>18</v>
      </c>
      <c r="C13" s="24">
        <v>810</v>
      </c>
      <c r="D13" s="20">
        <v>15.2</v>
      </c>
      <c r="E13" s="20">
        <v>15.2</v>
      </c>
      <c r="F13" s="19">
        <f>C13*E13</f>
        <v>12312</v>
      </c>
      <c r="G13" s="19"/>
      <c r="H13" s="19"/>
      <c r="I13" s="19">
        <f>SUM(F13+G13+H13)</f>
        <v>12312</v>
      </c>
      <c r="J13" s="26" t="s">
        <v>191</v>
      </c>
      <c r="K13" s="26" t="s">
        <v>17</v>
      </c>
    </row>
    <row r="14" spans="1:11" ht="17.25" x14ac:dyDescent="0.25">
      <c r="A14" s="22">
        <f>A13+1</f>
        <v>3</v>
      </c>
      <c r="B14" s="23" t="s">
        <v>19</v>
      </c>
      <c r="C14" s="24">
        <v>493.31</v>
      </c>
      <c r="D14" s="20">
        <v>15.2</v>
      </c>
      <c r="E14" s="20">
        <v>15.2</v>
      </c>
      <c r="F14" s="19">
        <f>C14*E14</f>
        <v>7498.3119999999999</v>
      </c>
      <c r="G14" s="19">
        <v>622.32000000000005</v>
      </c>
      <c r="H14" s="19"/>
      <c r="I14" s="19">
        <f>SUM(F14+G14+H14)</f>
        <v>8120.6319999999996</v>
      </c>
      <c r="J14" s="26" t="s">
        <v>192</v>
      </c>
      <c r="K14" s="26" t="s">
        <v>17</v>
      </c>
    </row>
    <row r="15" spans="1:11" ht="17.25" x14ac:dyDescent="0.25">
      <c r="A15" s="22">
        <f>A14+1</f>
        <v>4</v>
      </c>
      <c r="B15" s="23" t="s">
        <v>20</v>
      </c>
      <c r="C15" s="24">
        <f>402.28*1.04</f>
        <v>418.37119999999999</v>
      </c>
      <c r="D15" s="20">
        <v>15.2</v>
      </c>
      <c r="E15" s="20">
        <v>15.2</v>
      </c>
      <c r="F15" s="19">
        <f>C15*E15</f>
        <v>6359.2422399999996</v>
      </c>
      <c r="G15" s="19"/>
      <c r="H15" s="19"/>
      <c r="I15" s="19">
        <f>SUM(F15+G15+H15)</f>
        <v>6359.2422399999996</v>
      </c>
      <c r="J15" s="26" t="s">
        <v>192</v>
      </c>
      <c r="K15" s="26" t="s">
        <v>61</v>
      </c>
    </row>
    <row r="16" spans="1:11" ht="17.25" x14ac:dyDescent="0.25">
      <c r="A16" s="22">
        <f>A15+1</f>
        <v>5</v>
      </c>
      <c r="B16" s="23" t="s">
        <v>21</v>
      </c>
      <c r="C16" s="24">
        <f>336.47*1.04</f>
        <v>349.92880000000002</v>
      </c>
      <c r="D16" s="20">
        <v>15.2</v>
      </c>
      <c r="E16" s="20">
        <v>15.2</v>
      </c>
      <c r="F16" s="19">
        <f>C16*E16</f>
        <v>5318.9177600000003</v>
      </c>
      <c r="G16" s="19">
        <v>1037.2</v>
      </c>
      <c r="H16" s="19"/>
      <c r="I16" s="19">
        <f>SUM(F16+G16+H16)</f>
        <v>6356.1177600000001</v>
      </c>
      <c r="J16" s="26" t="s">
        <v>192</v>
      </c>
      <c r="K16" s="26" t="s">
        <v>17</v>
      </c>
    </row>
    <row r="17" spans="1:11" ht="17.25" x14ac:dyDescent="0.25">
      <c r="A17" s="22">
        <f>A16+1</f>
        <v>6</v>
      </c>
      <c r="B17" s="23" t="s">
        <v>22</v>
      </c>
      <c r="C17" s="24">
        <f>319.39*1.04</f>
        <v>332.16559999999998</v>
      </c>
      <c r="D17" s="20">
        <v>15.2</v>
      </c>
      <c r="E17" s="20">
        <v>15.2</v>
      </c>
      <c r="F17" s="19">
        <f>C17*E17</f>
        <v>5048.9171199999992</v>
      </c>
      <c r="G17" s="19">
        <v>829.76</v>
      </c>
      <c r="H17" s="19"/>
      <c r="I17" s="19">
        <f>SUM(F17+G17+H17)</f>
        <v>5878.6771199999994</v>
      </c>
      <c r="J17" s="26" t="s">
        <v>193</v>
      </c>
      <c r="K17" s="26" t="s">
        <v>17</v>
      </c>
    </row>
    <row r="18" spans="1:11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  <c r="I18" s="19"/>
    </row>
    <row r="19" spans="1:11" ht="17.25" x14ac:dyDescent="0.3">
      <c r="A19" s="26">
        <f>A17+1</f>
        <v>7</v>
      </c>
      <c r="B19" s="28" t="s">
        <v>24</v>
      </c>
      <c r="C19" s="24">
        <v>570</v>
      </c>
      <c r="D19" s="20">
        <v>15.2</v>
      </c>
      <c r="E19" s="20">
        <v>15.2</v>
      </c>
      <c r="F19" s="19">
        <f>C19*E19</f>
        <v>8664</v>
      </c>
      <c r="G19" s="19"/>
      <c r="H19" s="19"/>
      <c r="I19" s="19">
        <f>SUM(F19+G19+H19)</f>
        <v>8664</v>
      </c>
      <c r="J19" s="26" t="s">
        <v>194</v>
      </c>
      <c r="K19" s="26" t="s">
        <v>23</v>
      </c>
    </row>
    <row r="20" spans="1:11" ht="17.25" x14ac:dyDescent="0.25">
      <c r="A20" s="22">
        <f>A19+1</f>
        <v>8</v>
      </c>
      <c r="B20" s="23" t="s">
        <v>25</v>
      </c>
      <c r="C20" s="24">
        <f>317.58*1.04</f>
        <v>330.28320000000002</v>
      </c>
      <c r="D20" s="20">
        <v>15.2</v>
      </c>
      <c r="E20" s="20">
        <v>15.2</v>
      </c>
      <c r="F20" s="19">
        <f>C20*E20</f>
        <v>5020.3046400000003</v>
      </c>
      <c r="G20" s="19">
        <v>1244.6400000000001</v>
      </c>
      <c r="H20" s="19"/>
      <c r="I20" s="19">
        <f>SUM(F20+G20+H20)</f>
        <v>6264.9446400000006</v>
      </c>
      <c r="J20" s="26" t="s">
        <v>196</v>
      </c>
      <c r="K20" s="26" t="s">
        <v>23</v>
      </c>
    </row>
    <row r="21" spans="1:11" ht="17.25" x14ac:dyDescent="0.25">
      <c r="A21" s="22">
        <f>A20+1</f>
        <v>9</v>
      </c>
      <c r="B21" s="23" t="s">
        <v>26</v>
      </c>
      <c r="C21" s="24">
        <f>365.6*1.04</f>
        <v>380.22400000000005</v>
      </c>
      <c r="D21" s="20">
        <v>15.2</v>
      </c>
      <c r="E21" s="20">
        <v>15.2</v>
      </c>
      <c r="F21" s="19">
        <f>C21*E21</f>
        <v>5779.4048000000003</v>
      </c>
      <c r="G21" s="19">
        <v>1037.2</v>
      </c>
      <c r="H21" s="19"/>
      <c r="I21" s="19">
        <f>SUM(F21+G21+H21)</f>
        <v>6816.6048000000001</v>
      </c>
      <c r="J21" s="26" t="s">
        <v>192</v>
      </c>
      <c r="K21" s="26" t="s">
        <v>23</v>
      </c>
    </row>
    <row r="22" spans="1:11" ht="17.25" x14ac:dyDescent="0.3">
      <c r="A22" s="22">
        <f>A21+1</f>
        <v>10</v>
      </c>
      <c r="B22" s="28" t="s">
        <v>27</v>
      </c>
      <c r="C22" s="24">
        <f>262.08*1.04</f>
        <v>272.56319999999999</v>
      </c>
      <c r="D22" s="20">
        <v>15.2</v>
      </c>
      <c r="E22" s="20">
        <v>15.2</v>
      </c>
      <c r="F22" s="19">
        <f>C22*E22</f>
        <v>4142.9606399999993</v>
      </c>
      <c r="G22" s="19"/>
      <c r="H22" s="19"/>
      <c r="I22" s="19">
        <f>SUM(F22+G22+H22)</f>
        <v>4142.9606399999993</v>
      </c>
      <c r="J22" s="26" t="s">
        <v>197</v>
      </c>
      <c r="K22" s="26" t="s">
        <v>23</v>
      </c>
    </row>
    <row r="23" spans="1:11" ht="17.25" x14ac:dyDescent="0.25">
      <c r="A23" s="22">
        <f>A22+1</f>
        <v>11</v>
      </c>
      <c r="B23" s="29" t="s">
        <v>28</v>
      </c>
      <c r="C23" s="24">
        <f>361</f>
        <v>361</v>
      </c>
      <c r="D23" s="20">
        <v>15.2</v>
      </c>
      <c r="E23" s="20">
        <v>15.2</v>
      </c>
      <c r="F23" s="19">
        <f>C23*E23</f>
        <v>5487.2</v>
      </c>
      <c r="G23" s="19"/>
      <c r="H23" s="19"/>
      <c r="I23" s="19">
        <f>SUM(F23+G23+H23)</f>
        <v>5487.2</v>
      </c>
      <c r="J23" s="26" t="s">
        <v>192</v>
      </c>
      <c r="K23" s="26" t="s">
        <v>23</v>
      </c>
    </row>
    <row r="24" spans="1:11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  <c r="I24" s="19"/>
    </row>
    <row r="25" spans="1:11" ht="17.25" x14ac:dyDescent="0.25">
      <c r="A25" s="22">
        <f>A23+1</f>
        <v>12</v>
      </c>
      <c r="B25" s="23" t="s">
        <v>30</v>
      </c>
      <c r="C25" s="24">
        <f>402.28*1.04</f>
        <v>418.37119999999999</v>
      </c>
      <c r="D25" s="20">
        <v>15.2</v>
      </c>
      <c r="E25" s="20">
        <v>15.2</v>
      </c>
      <c r="F25" s="19">
        <f>C25*E25</f>
        <v>6359.2422399999996</v>
      </c>
      <c r="G25" s="19">
        <v>1037.2</v>
      </c>
      <c r="H25" s="19"/>
      <c r="I25" s="19">
        <f>SUM(F25+G25+H25)</f>
        <v>7396.4422399999994</v>
      </c>
      <c r="J25" s="26" t="s">
        <v>192</v>
      </c>
      <c r="K25" s="26" t="s">
        <v>229</v>
      </c>
    </row>
    <row r="26" spans="1:11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  <c r="I26" s="19"/>
    </row>
    <row r="27" spans="1:11" ht="17.25" x14ac:dyDescent="0.25">
      <c r="A27" s="22">
        <f>A25+1</f>
        <v>13</v>
      </c>
      <c r="B27" s="23" t="s">
        <v>32</v>
      </c>
      <c r="C27" s="24">
        <f>400.07*1.04</f>
        <v>416.07280000000003</v>
      </c>
      <c r="D27" s="20">
        <v>15.2</v>
      </c>
      <c r="E27" s="20">
        <v>15.2</v>
      </c>
      <c r="F27" s="19">
        <f>C27*E27</f>
        <v>6324.30656</v>
      </c>
      <c r="G27" s="19">
        <v>1037.2</v>
      </c>
      <c r="H27" s="19"/>
      <c r="I27" s="19">
        <f>SUM(F27+G27+H27)</f>
        <v>7361.5065599999998</v>
      </c>
      <c r="J27" s="26" t="s">
        <v>198</v>
      </c>
      <c r="K27" s="26" t="s">
        <v>33</v>
      </c>
    </row>
    <row r="28" spans="1:11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  <c r="I28" s="19"/>
    </row>
    <row r="29" spans="1:11" ht="17.25" x14ac:dyDescent="0.25">
      <c r="A29" s="22">
        <f>A27+1</f>
        <v>14</v>
      </c>
      <c r="B29" s="23" t="s">
        <v>34</v>
      </c>
      <c r="C29" s="24">
        <f>461</f>
        <v>461</v>
      </c>
      <c r="D29" s="20">
        <v>15.2</v>
      </c>
      <c r="E29" s="20">
        <v>15.2</v>
      </c>
      <c r="F29" s="19">
        <f t="shared" ref="F29:F35" si="0">C29*E29</f>
        <v>7007.2</v>
      </c>
      <c r="G29" s="19">
        <v>829.76</v>
      </c>
      <c r="H29" s="19"/>
      <c r="I29" s="19">
        <f t="shared" ref="I29:I35" si="1">SUM(F29+G29+H29)</f>
        <v>7836.96</v>
      </c>
      <c r="J29" s="26" t="s">
        <v>198</v>
      </c>
      <c r="K29" s="26" t="s">
        <v>33</v>
      </c>
    </row>
    <row r="30" spans="1:11" ht="17.25" x14ac:dyDescent="0.25">
      <c r="A30" s="22">
        <f t="shared" ref="A30:A35" si="2">A29+1</f>
        <v>15</v>
      </c>
      <c r="B30" s="29" t="s">
        <v>35</v>
      </c>
      <c r="C30" s="24">
        <f>410</f>
        <v>410</v>
      </c>
      <c r="D30" s="20">
        <v>15.2</v>
      </c>
      <c r="E30" s="20">
        <v>15.2</v>
      </c>
      <c r="F30" s="19">
        <f t="shared" si="0"/>
        <v>6232</v>
      </c>
      <c r="G30" s="19"/>
      <c r="H30" s="19"/>
      <c r="I30" s="19">
        <f t="shared" si="1"/>
        <v>6232</v>
      </c>
      <c r="J30" s="26" t="s">
        <v>199</v>
      </c>
      <c r="K30" s="26" t="s">
        <v>33</v>
      </c>
    </row>
    <row r="31" spans="1:11" ht="17.25" x14ac:dyDescent="0.25">
      <c r="A31" s="22">
        <f t="shared" si="2"/>
        <v>16</v>
      </c>
      <c r="B31" s="23" t="s">
        <v>36</v>
      </c>
      <c r="C31" s="24">
        <f>275.05*1.04</f>
        <v>286.05200000000002</v>
      </c>
      <c r="D31" s="20">
        <v>15.2</v>
      </c>
      <c r="E31" s="20">
        <v>15.2</v>
      </c>
      <c r="F31" s="19">
        <f t="shared" si="0"/>
        <v>4347.9903999999997</v>
      </c>
      <c r="G31" s="19">
        <v>829.76</v>
      </c>
      <c r="H31" s="19"/>
      <c r="I31" s="19">
        <f t="shared" si="1"/>
        <v>5177.7503999999999</v>
      </c>
      <c r="J31" s="26" t="s">
        <v>196</v>
      </c>
      <c r="K31" s="26" t="s">
        <v>33</v>
      </c>
    </row>
    <row r="32" spans="1:11" ht="17.25" x14ac:dyDescent="0.25">
      <c r="A32" s="22">
        <f t="shared" si="2"/>
        <v>17</v>
      </c>
      <c r="B32" s="23" t="s">
        <v>37</v>
      </c>
      <c r="C32" s="24">
        <f>400.07*1.04</f>
        <v>416.07280000000003</v>
      </c>
      <c r="D32" s="20">
        <v>15.2</v>
      </c>
      <c r="E32" s="20">
        <v>15.2</v>
      </c>
      <c r="F32" s="19">
        <f t="shared" si="0"/>
        <v>6324.30656</v>
      </c>
      <c r="G32" s="19">
        <v>1037.2</v>
      </c>
      <c r="H32" s="19"/>
      <c r="I32" s="19">
        <f t="shared" si="1"/>
        <v>7361.5065599999998</v>
      </c>
      <c r="J32" s="26" t="s">
        <v>198</v>
      </c>
      <c r="K32" s="26" t="s">
        <v>33</v>
      </c>
    </row>
    <row r="33" spans="1:11" ht="17.25" x14ac:dyDescent="0.25">
      <c r="A33" s="22">
        <f t="shared" si="2"/>
        <v>18</v>
      </c>
      <c r="B33" s="23" t="s">
        <v>38</v>
      </c>
      <c r="C33" s="24">
        <f>400.07*1.04</f>
        <v>416.07280000000003</v>
      </c>
      <c r="D33" s="20">
        <v>15.2</v>
      </c>
      <c r="E33" s="20">
        <v>15.2</v>
      </c>
      <c r="F33" s="19">
        <f t="shared" si="0"/>
        <v>6324.30656</v>
      </c>
      <c r="G33" s="19">
        <v>829.76</v>
      </c>
      <c r="H33" s="19"/>
      <c r="I33" s="19">
        <f t="shared" si="1"/>
        <v>7154.0665600000002</v>
      </c>
      <c r="J33" s="26" t="s">
        <v>198</v>
      </c>
      <c r="K33" s="26" t="s">
        <v>33</v>
      </c>
    </row>
    <row r="34" spans="1:11" ht="17.25" x14ac:dyDescent="0.25">
      <c r="A34" s="22">
        <f t="shared" si="2"/>
        <v>19</v>
      </c>
      <c r="B34" s="23" t="s">
        <v>39</v>
      </c>
      <c r="C34" s="24">
        <f>400.07*1.04</f>
        <v>416.07280000000003</v>
      </c>
      <c r="D34" s="20">
        <v>15.2</v>
      </c>
      <c r="E34" s="20">
        <v>15.2</v>
      </c>
      <c r="F34" s="19">
        <f t="shared" si="0"/>
        <v>6324.30656</v>
      </c>
      <c r="G34" s="19">
        <v>829.76</v>
      </c>
      <c r="H34" s="19"/>
      <c r="I34" s="19">
        <f t="shared" si="1"/>
        <v>7154.0665600000002</v>
      </c>
      <c r="J34" s="26" t="s">
        <v>198</v>
      </c>
      <c r="K34" s="26" t="s">
        <v>33</v>
      </c>
    </row>
    <row r="35" spans="1:11" ht="17.25" x14ac:dyDescent="0.25">
      <c r="A35" s="22">
        <f t="shared" si="2"/>
        <v>20</v>
      </c>
      <c r="B35" s="23" t="s">
        <v>40</v>
      </c>
      <c r="C35" s="24">
        <f>309.56*1.04</f>
        <v>321.94240000000002</v>
      </c>
      <c r="D35" s="20">
        <v>15.2</v>
      </c>
      <c r="E35" s="20">
        <v>15.2</v>
      </c>
      <c r="F35" s="19">
        <f t="shared" si="0"/>
        <v>4893.52448</v>
      </c>
      <c r="G35" s="19"/>
      <c r="H35" s="19"/>
      <c r="I35" s="19">
        <f t="shared" si="1"/>
        <v>4893.52448</v>
      </c>
      <c r="J35" s="26" t="s">
        <v>199</v>
      </c>
      <c r="K35" s="26" t="s">
        <v>230</v>
      </c>
    </row>
    <row r="36" spans="1:11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  <c r="I36" s="19"/>
    </row>
    <row r="37" spans="1:11" ht="17.25" x14ac:dyDescent="0.25">
      <c r="A37" s="22">
        <f>A35+1</f>
        <v>21</v>
      </c>
      <c r="B37" s="29" t="s">
        <v>42</v>
      </c>
      <c r="C37" s="24">
        <v>410</v>
      </c>
      <c r="D37" s="20">
        <v>15.2</v>
      </c>
      <c r="E37" s="20">
        <v>15.2</v>
      </c>
      <c r="F37" s="19">
        <f>C37*E37</f>
        <v>6232</v>
      </c>
      <c r="G37" s="19">
        <v>622.32000000000005</v>
      </c>
      <c r="H37" s="19"/>
      <c r="I37" s="19">
        <f>SUM(F37+G37+H37)</f>
        <v>6854.32</v>
      </c>
      <c r="J37" s="26" t="s">
        <v>194</v>
      </c>
      <c r="K37" s="26" t="s">
        <v>41</v>
      </c>
    </row>
    <row r="38" spans="1:11" ht="17.25" x14ac:dyDescent="0.25">
      <c r="A38" s="22">
        <f>A37+1</f>
        <v>22</v>
      </c>
      <c r="B38" s="23" t="s">
        <v>43</v>
      </c>
      <c r="C38" s="24">
        <f>395.3*1.04</f>
        <v>411.11200000000002</v>
      </c>
      <c r="D38" s="20">
        <v>15.2</v>
      </c>
      <c r="E38" s="20">
        <v>15.2</v>
      </c>
      <c r="F38" s="19">
        <f>C38*E38</f>
        <v>6248.9023999999999</v>
      </c>
      <c r="G38" s="19">
        <v>1244.6400000000001</v>
      </c>
      <c r="H38" s="19"/>
      <c r="I38" s="19">
        <f>SUM(F38+G38+H38)</f>
        <v>7493.5424000000003</v>
      </c>
      <c r="J38" s="26" t="s">
        <v>200</v>
      </c>
      <c r="K38" s="26" t="s">
        <v>41</v>
      </c>
    </row>
    <row r="39" spans="1:11" ht="17.25" x14ac:dyDescent="0.25">
      <c r="A39" s="22">
        <f>A38+1</f>
        <v>23</v>
      </c>
      <c r="B39" s="30" t="s">
        <v>44</v>
      </c>
      <c r="C39" s="24">
        <f>318.84*1.04</f>
        <v>331.59359999999998</v>
      </c>
      <c r="D39" s="22">
        <v>15.2</v>
      </c>
      <c r="E39" s="20">
        <v>15.2</v>
      </c>
      <c r="F39" s="19">
        <f>C39*E39</f>
        <v>5040.2227199999998</v>
      </c>
      <c r="G39" s="19"/>
      <c r="H39" s="19"/>
      <c r="I39" s="19">
        <f>SUM(F39+G39+H39)</f>
        <v>5040.2227199999998</v>
      </c>
      <c r="J39" s="26" t="s">
        <v>192</v>
      </c>
      <c r="K39" s="26" t="s">
        <v>41</v>
      </c>
    </row>
    <row r="40" spans="1:11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  <c r="I40" s="19"/>
    </row>
    <row r="41" spans="1:11" ht="17.25" x14ac:dyDescent="0.25">
      <c r="A41" s="22">
        <f>A39+1</f>
        <v>24</v>
      </c>
      <c r="B41" s="31" t="s">
        <v>46</v>
      </c>
      <c r="C41" s="24">
        <v>410</v>
      </c>
      <c r="D41" s="20">
        <v>15.2</v>
      </c>
      <c r="E41" s="20">
        <v>15.2</v>
      </c>
      <c r="F41" s="19">
        <f>C41*E41</f>
        <v>6232</v>
      </c>
      <c r="G41" s="32"/>
      <c r="H41" s="32"/>
      <c r="I41" s="19">
        <f>SUM(F41+G41+H41)</f>
        <v>6232</v>
      </c>
      <c r="J41" s="26" t="s">
        <v>194</v>
      </c>
      <c r="K41" s="26" t="s">
        <v>45</v>
      </c>
    </row>
    <row r="42" spans="1:11" ht="17.25" x14ac:dyDescent="0.25">
      <c r="A42" s="22">
        <f>A41+1</f>
        <v>25</v>
      </c>
      <c r="B42" s="23" t="s">
        <v>47</v>
      </c>
      <c r="C42" s="24">
        <f>400.07*1.04</f>
        <v>416.07280000000003</v>
      </c>
      <c r="D42" s="20">
        <v>15.2</v>
      </c>
      <c r="E42" s="20">
        <v>15.2</v>
      </c>
      <c r="F42" s="19">
        <f>C42*E42</f>
        <v>6324.30656</v>
      </c>
      <c r="G42" s="32">
        <v>1037.2</v>
      </c>
      <c r="H42" s="32"/>
      <c r="I42" s="19">
        <f>SUM(F42+G42+H42)</f>
        <v>7361.5065599999998</v>
      </c>
      <c r="J42" s="26" t="s">
        <v>201</v>
      </c>
      <c r="K42" s="26" t="s">
        <v>45</v>
      </c>
    </row>
    <row r="43" spans="1:11" ht="17.25" x14ac:dyDescent="0.25">
      <c r="A43" s="22">
        <f>A42+1</f>
        <v>26</v>
      </c>
      <c r="B43" s="23" t="s">
        <v>48</v>
      </c>
      <c r="C43" s="24">
        <f>400</f>
        <v>400</v>
      </c>
      <c r="D43" s="20">
        <v>15.2</v>
      </c>
      <c r="E43" s="20">
        <v>15.2</v>
      </c>
      <c r="F43" s="19">
        <f>C43*E43</f>
        <v>6080</v>
      </c>
      <c r="G43" s="32">
        <v>622.32000000000005</v>
      </c>
      <c r="H43" s="32"/>
      <c r="I43" s="19">
        <f>SUM(F43+G43+H43)</f>
        <v>6702.32</v>
      </c>
      <c r="J43" s="26" t="s">
        <v>201</v>
      </c>
      <c r="K43" s="26" t="s">
        <v>45</v>
      </c>
    </row>
    <row r="44" spans="1:11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  <c r="I44" s="19"/>
    </row>
    <row r="45" spans="1:11" ht="17.25" x14ac:dyDescent="0.25">
      <c r="A45" s="22">
        <f>A43+1</f>
        <v>27</v>
      </c>
      <c r="B45" s="23" t="s">
        <v>50</v>
      </c>
      <c r="C45" s="24">
        <f>410</f>
        <v>410</v>
      </c>
      <c r="D45" s="20">
        <v>15.2</v>
      </c>
      <c r="E45" s="20">
        <v>15.2</v>
      </c>
      <c r="F45" s="19">
        <f>C45*E45</f>
        <v>6232</v>
      </c>
      <c r="G45" s="19"/>
      <c r="H45" s="19"/>
      <c r="I45" s="19">
        <f>SUM(F45+G45+H45)</f>
        <v>6232</v>
      </c>
      <c r="J45" s="26" t="s">
        <v>195</v>
      </c>
      <c r="K45" s="26" t="s">
        <v>49</v>
      </c>
    </row>
    <row r="46" spans="1:11" ht="47.25" x14ac:dyDescent="0.25">
      <c r="A46" s="22">
        <f>A45+1</f>
        <v>28</v>
      </c>
      <c r="B46" s="23" t="s">
        <v>51</v>
      </c>
      <c r="C46" s="24">
        <f>345.39*1.04</f>
        <v>359.2056</v>
      </c>
      <c r="D46" s="20">
        <v>15.2</v>
      </c>
      <c r="E46" s="20">
        <v>15.2</v>
      </c>
      <c r="F46" s="19">
        <f>C46*E46</f>
        <v>5459.9251199999999</v>
      </c>
      <c r="G46" s="19">
        <v>1244.6400000000001</v>
      </c>
      <c r="H46" s="19"/>
      <c r="I46" s="19">
        <f>SUM(F46+G46+H46)</f>
        <v>6704.5651200000002</v>
      </c>
      <c r="J46" s="46" t="s">
        <v>202</v>
      </c>
      <c r="K46" s="26" t="s">
        <v>49</v>
      </c>
    </row>
    <row r="47" spans="1:11" ht="47.25" x14ac:dyDescent="0.25">
      <c r="A47" s="22">
        <f>A46+1</f>
        <v>29</v>
      </c>
      <c r="B47" s="23" t="s">
        <v>52</v>
      </c>
      <c r="C47" s="24">
        <f>345.39*1.04</f>
        <v>359.2056</v>
      </c>
      <c r="D47" s="20">
        <v>15.2</v>
      </c>
      <c r="E47" s="20">
        <v>15.2</v>
      </c>
      <c r="F47" s="19">
        <f>C47*E47</f>
        <v>5459.9251199999999</v>
      </c>
      <c r="G47" s="19">
        <v>1037.2</v>
      </c>
      <c r="H47" s="19"/>
      <c r="I47" s="19">
        <f>SUM(F47+G47+H47)</f>
        <v>6497.1251199999997</v>
      </c>
      <c r="J47" s="46" t="s">
        <v>203</v>
      </c>
      <c r="K47" s="26" t="s">
        <v>49</v>
      </c>
    </row>
    <row r="48" spans="1:11" ht="47.25" x14ac:dyDescent="0.25">
      <c r="A48" s="22">
        <f>A47+1</f>
        <v>30</v>
      </c>
      <c r="B48" s="23" t="s">
        <v>53</v>
      </c>
      <c r="C48" s="24">
        <f>316.18*1.04</f>
        <v>328.8272</v>
      </c>
      <c r="D48" s="20">
        <v>15.2</v>
      </c>
      <c r="E48" s="20">
        <v>15.2</v>
      </c>
      <c r="F48" s="19">
        <f>C48*E48</f>
        <v>4998.1734399999996</v>
      </c>
      <c r="G48" s="19">
        <v>1037.2</v>
      </c>
      <c r="H48" s="19"/>
      <c r="I48" s="19">
        <f>SUM(F48+G48+H48)</f>
        <v>6035.3734399999994</v>
      </c>
      <c r="J48" s="46" t="s">
        <v>204</v>
      </c>
      <c r="K48" s="26" t="s">
        <v>49</v>
      </c>
    </row>
    <row r="49" spans="1:11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19"/>
      <c r="J49" s="46"/>
    </row>
    <row r="50" spans="1:11" ht="17.25" x14ac:dyDescent="0.25">
      <c r="A50" s="22">
        <f>A48+1</f>
        <v>31</v>
      </c>
      <c r="B50" s="23" t="s">
        <v>55</v>
      </c>
      <c r="C50" s="24">
        <f>388</f>
        <v>388</v>
      </c>
      <c r="D50" s="20">
        <v>15.2</v>
      </c>
      <c r="E50" s="20">
        <v>15.2</v>
      </c>
      <c r="F50" s="19">
        <f t="shared" ref="F50:F56" si="3">C50*E50</f>
        <v>5897.5999999999995</v>
      </c>
      <c r="G50" s="19"/>
      <c r="H50" s="19"/>
      <c r="I50" s="19">
        <f t="shared" ref="I50:I56" si="4">SUM(F50+G50+H50)</f>
        <v>5897.5999999999995</v>
      </c>
      <c r="J50" s="26" t="s">
        <v>194</v>
      </c>
      <c r="K50" s="26" t="s">
        <v>54</v>
      </c>
    </row>
    <row r="51" spans="1:11" ht="17.25" x14ac:dyDescent="0.25">
      <c r="A51" s="22">
        <f t="shared" ref="A51:A56" si="5">A50+1</f>
        <v>32</v>
      </c>
      <c r="B51" s="23" t="s">
        <v>56</v>
      </c>
      <c r="C51" s="24">
        <f>402.27*1.04</f>
        <v>418.36079999999998</v>
      </c>
      <c r="D51" s="20">
        <v>15.2</v>
      </c>
      <c r="E51" s="20">
        <v>15.2</v>
      </c>
      <c r="F51" s="19">
        <f t="shared" si="3"/>
        <v>6359.0841599999994</v>
      </c>
      <c r="G51" s="19">
        <v>1037.2</v>
      </c>
      <c r="H51" s="19"/>
      <c r="I51" s="19">
        <f t="shared" si="4"/>
        <v>7396.2841599999992</v>
      </c>
      <c r="J51" s="26" t="s">
        <v>192</v>
      </c>
      <c r="K51" s="26" t="s">
        <v>54</v>
      </c>
    </row>
    <row r="52" spans="1:11" ht="17.25" x14ac:dyDescent="0.25">
      <c r="A52" s="22">
        <f t="shared" si="5"/>
        <v>33</v>
      </c>
      <c r="B52" s="23" t="s">
        <v>57</v>
      </c>
      <c r="C52" s="24">
        <f>130.89*1.04</f>
        <v>136.12559999999999</v>
      </c>
      <c r="D52" s="20">
        <v>0</v>
      </c>
      <c r="E52" s="20">
        <v>0</v>
      </c>
      <c r="F52" s="19">
        <f t="shared" si="3"/>
        <v>0</v>
      </c>
      <c r="G52" s="19">
        <v>0</v>
      </c>
      <c r="H52" s="19"/>
      <c r="I52" s="19">
        <f t="shared" si="4"/>
        <v>0</v>
      </c>
      <c r="J52" s="26" t="s">
        <v>205</v>
      </c>
      <c r="K52" s="26" t="s">
        <v>54</v>
      </c>
    </row>
    <row r="53" spans="1:11" ht="17.25" x14ac:dyDescent="0.25">
      <c r="A53" s="22">
        <f t="shared" si="5"/>
        <v>34</v>
      </c>
      <c r="B53" s="23" t="s">
        <v>58</v>
      </c>
      <c r="C53" s="24">
        <f>128.83*1.04</f>
        <v>133.98320000000001</v>
      </c>
      <c r="D53" s="20">
        <v>15.2</v>
      </c>
      <c r="E53" s="20">
        <v>15.2</v>
      </c>
      <c r="F53" s="19">
        <f t="shared" si="3"/>
        <v>2036.5446400000001</v>
      </c>
      <c r="G53" s="19">
        <v>1037.2</v>
      </c>
      <c r="H53" s="19"/>
      <c r="I53" s="19">
        <f t="shared" si="4"/>
        <v>3073.7446399999999</v>
      </c>
      <c r="J53" s="26" t="s">
        <v>205</v>
      </c>
      <c r="K53" s="26" t="s">
        <v>54</v>
      </c>
    </row>
    <row r="54" spans="1:11" ht="17.25" x14ac:dyDescent="0.25">
      <c r="A54" s="22">
        <f t="shared" si="5"/>
        <v>35</v>
      </c>
      <c r="B54" s="23" t="s">
        <v>59</v>
      </c>
      <c r="C54" s="24">
        <f>95.28*1.04</f>
        <v>99.091200000000001</v>
      </c>
      <c r="D54" s="20">
        <v>15.2</v>
      </c>
      <c r="E54" s="20">
        <v>15.2</v>
      </c>
      <c r="F54" s="19">
        <f t="shared" si="3"/>
        <v>1506.18624</v>
      </c>
      <c r="G54" s="19">
        <v>829.76</v>
      </c>
      <c r="H54" s="19"/>
      <c r="I54" s="19">
        <f t="shared" si="4"/>
        <v>2335.9462400000002</v>
      </c>
      <c r="J54" s="26" t="s">
        <v>206</v>
      </c>
      <c r="K54" s="26" t="s">
        <v>54</v>
      </c>
    </row>
    <row r="55" spans="1:11" ht="17.25" x14ac:dyDescent="0.25">
      <c r="A55" s="22">
        <f t="shared" si="5"/>
        <v>36</v>
      </c>
      <c r="B55" s="23" t="s">
        <v>60</v>
      </c>
      <c r="C55" s="24">
        <f>237.61*1.04</f>
        <v>247.11440000000002</v>
      </c>
      <c r="D55" s="20">
        <v>15.2</v>
      </c>
      <c r="E55" s="20">
        <v>15.2</v>
      </c>
      <c r="F55" s="19">
        <f t="shared" si="3"/>
        <v>3756.13888</v>
      </c>
      <c r="G55" s="19">
        <v>622.32000000000005</v>
      </c>
      <c r="H55" s="19"/>
      <c r="I55" s="19">
        <f t="shared" si="4"/>
        <v>4378.4588800000001</v>
      </c>
      <c r="J55" s="26" t="s">
        <v>207</v>
      </c>
      <c r="K55" s="26" t="s">
        <v>54</v>
      </c>
    </row>
    <row r="56" spans="1:11" ht="17.25" x14ac:dyDescent="0.25">
      <c r="A56" s="22">
        <f t="shared" si="5"/>
        <v>37</v>
      </c>
      <c r="B56" s="23" t="s">
        <v>175</v>
      </c>
      <c r="C56" s="24">
        <v>136.12</v>
      </c>
      <c r="D56" s="20">
        <v>15.2</v>
      </c>
      <c r="E56" s="20">
        <v>15.2</v>
      </c>
      <c r="F56" s="19">
        <f t="shared" si="3"/>
        <v>2069.0239999999999</v>
      </c>
      <c r="G56" s="19"/>
      <c r="H56" s="19">
        <v>816.72</v>
      </c>
      <c r="I56" s="19">
        <f t="shared" si="4"/>
        <v>2885.7439999999997</v>
      </c>
      <c r="J56" s="26" t="s">
        <v>206</v>
      </c>
    </row>
    <row r="57" spans="1:11" ht="17.25" x14ac:dyDescent="0.25">
      <c r="A57" s="22"/>
      <c r="B57" s="17" t="s">
        <v>61</v>
      </c>
      <c r="C57" s="24"/>
      <c r="D57" s="20"/>
      <c r="E57" s="20"/>
      <c r="F57" s="19"/>
      <c r="G57" s="19"/>
      <c r="H57" s="19"/>
      <c r="I57" s="19"/>
    </row>
    <row r="58" spans="1:11" ht="17.25" x14ac:dyDescent="0.25">
      <c r="A58" s="22">
        <f>A56+1</f>
        <v>38</v>
      </c>
      <c r="B58" s="29" t="s">
        <v>62</v>
      </c>
      <c r="C58" s="24">
        <f>460</f>
        <v>460</v>
      </c>
      <c r="D58" s="20">
        <v>15.2</v>
      </c>
      <c r="E58" s="20">
        <v>15.2</v>
      </c>
      <c r="F58" s="19">
        <f t="shared" ref="F58:F71" si="6">C58*E58</f>
        <v>6992</v>
      </c>
      <c r="G58" s="33"/>
      <c r="H58" s="33"/>
      <c r="I58" s="19">
        <f t="shared" ref="I58:I71" si="7">SUM(F58+G58+H58)</f>
        <v>6992</v>
      </c>
      <c r="J58" s="26" t="s">
        <v>194</v>
      </c>
      <c r="K58" s="26" t="s">
        <v>61</v>
      </c>
    </row>
    <row r="59" spans="1:11" ht="17.25" x14ac:dyDescent="0.25">
      <c r="A59" s="22">
        <f>A58+1</f>
        <v>39</v>
      </c>
      <c r="B59" s="23" t="s">
        <v>63</v>
      </c>
      <c r="C59" s="24">
        <f>336.47*1.04</f>
        <v>349.92880000000002</v>
      </c>
      <c r="D59" s="20">
        <v>15.2</v>
      </c>
      <c r="E59" s="20">
        <v>15.2</v>
      </c>
      <c r="F59" s="19">
        <f t="shared" si="6"/>
        <v>5318.9177600000003</v>
      </c>
      <c r="G59" s="19">
        <v>1226.6400000000001</v>
      </c>
      <c r="H59" s="19"/>
      <c r="I59" s="19">
        <f t="shared" si="7"/>
        <v>6545.5577600000006</v>
      </c>
      <c r="J59" s="26" t="s">
        <v>192</v>
      </c>
      <c r="K59" s="26" t="s">
        <v>61</v>
      </c>
    </row>
    <row r="60" spans="1:11" ht="17.25" x14ac:dyDescent="0.25">
      <c r="A60" s="22">
        <f t="shared" ref="A60:A71" si="8">A59+1</f>
        <v>40</v>
      </c>
      <c r="B60" s="23" t="s">
        <v>64</v>
      </c>
      <c r="C60" s="24">
        <f>360.84*1.04</f>
        <v>375.27359999999999</v>
      </c>
      <c r="D60" s="20">
        <v>15.2</v>
      </c>
      <c r="E60" s="20">
        <v>15.2</v>
      </c>
      <c r="F60" s="19">
        <f t="shared" si="6"/>
        <v>5704.1587199999994</v>
      </c>
      <c r="G60" s="19"/>
      <c r="H60" s="19"/>
      <c r="I60" s="19">
        <f t="shared" si="7"/>
        <v>5704.1587199999994</v>
      </c>
      <c r="J60" s="26" t="s">
        <v>192</v>
      </c>
      <c r="K60" s="26" t="s">
        <v>61</v>
      </c>
    </row>
    <row r="61" spans="1:11" ht="17.25" x14ac:dyDescent="0.25">
      <c r="A61" s="22">
        <f t="shared" si="8"/>
        <v>41</v>
      </c>
      <c r="B61" s="23" t="s">
        <v>65</v>
      </c>
      <c r="C61" s="24">
        <f>328.57*1.04</f>
        <v>341.71280000000002</v>
      </c>
      <c r="D61" s="20">
        <v>15.2</v>
      </c>
      <c r="E61" s="20">
        <v>15.2</v>
      </c>
      <c r="F61" s="19">
        <f t="shared" si="6"/>
        <v>5194.0345600000001</v>
      </c>
      <c r="G61" s="19">
        <v>1037.2</v>
      </c>
      <c r="H61" s="19"/>
      <c r="I61" s="19">
        <f t="shared" si="7"/>
        <v>6231.2345599999999</v>
      </c>
      <c r="J61" s="26" t="s">
        <v>192</v>
      </c>
      <c r="K61" s="26" t="s">
        <v>61</v>
      </c>
    </row>
    <row r="62" spans="1:11" ht="17.25" x14ac:dyDescent="0.25">
      <c r="A62" s="22">
        <f t="shared" si="8"/>
        <v>42</v>
      </c>
      <c r="B62" s="23" t="s">
        <v>66</v>
      </c>
      <c r="C62" s="24">
        <f>379.27*1.04</f>
        <v>394.44079999999997</v>
      </c>
      <c r="D62" s="20">
        <v>15.2</v>
      </c>
      <c r="E62" s="20">
        <v>15.2</v>
      </c>
      <c r="F62" s="19">
        <f t="shared" si="6"/>
        <v>5995.5001599999996</v>
      </c>
      <c r="G62" s="19"/>
      <c r="H62" s="19"/>
      <c r="I62" s="19">
        <f t="shared" si="7"/>
        <v>5995.5001599999996</v>
      </c>
      <c r="J62" s="26" t="s">
        <v>192</v>
      </c>
      <c r="K62" s="26" t="s">
        <v>61</v>
      </c>
    </row>
    <row r="63" spans="1:11" ht="17.25" x14ac:dyDescent="0.25">
      <c r="A63" s="22">
        <f t="shared" si="8"/>
        <v>43</v>
      </c>
      <c r="B63" s="23" t="s">
        <v>67</v>
      </c>
      <c r="C63" s="24">
        <f>371</f>
        <v>371</v>
      </c>
      <c r="D63" s="20">
        <v>15.2</v>
      </c>
      <c r="E63" s="20">
        <v>15.2</v>
      </c>
      <c r="F63" s="19">
        <f t="shared" si="6"/>
        <v>5639.2</v>
      </c>
      <c r="G63" s="19"/>
      <c r="H63" s="19"/>
      <c r="I63" s="19">
        <f t="shared" si="7"/>
        <v>5639.2</v>
      </c>
      <c r="J63" s="26" t="s">
        <v>192</v>
      </c>
      <c r="K63" s="26" t="s">
        <v>61</v>
      </c>
    </row>
    <row r="64" spans="1:11" ht="17.25" x14ac:dyDescent="0.25">
      <c r="A64" s="22">
        <f t="shared" si="8"/>
        <v>44</v>
      </c>
      <c r="B64" s="23" t="s">
        <v>68</v>
      </c>
      <c r="C64" s="24">
        <f>251.87*1.04</f>
        <v>261.94479999999999</v>
      </c>
      <c r="D64" s="20">
        <v>15.2</v>
      </c>
      <c r="E64" s="20">
        <v>15.2</v>
      </c>
      <c r="F64" s="19">
        <f t="shared" si="6"/>
        <v>3981.5609599999998</v>
      </c>
      <c r="G64" s="19">
        <v>1659.52</v>
      </c>
      <c r="H64" s="19"/>
      <c r="I64" s="19">
        <f t="shared" si="7"/>
        <v>5641.0809599999993</v>
      </c>
      <c r="J64" s="26" t="s">
        <v>208</v>
      </c>
      <c r="K64" s="26" t="s">
        <v>61</v>
      </c>
    </row>
    <row r="65" spans="1:11" ht="17.25" x14ac:dyDescent="0.25">
      <c r="A65" s="22">
        <f t="shared" si="8"/>
        <v>45</v>
      </c>
      <c r="B65" s="23" t="s">
        <v>69</v>
      </c>
      <c r="C65" s="24">
        <f>251.87*1.04</f>
        <v>261.94479999999999</v>
      </c>
      <c r="D65" s="20">
        <v>15.2</v>
      </c>
      <c r="E65" s="20">
        <v>15.2</v>
      </c>
      <c r="F65" s="19">
        <f t="shared" si="6"/>
        <v>3981.5609599999998</v>
      </c>
      <c r="G65" s="19">
        <v>1244.6400000000001</v>
      </c>
      <c r="H65" s="19"/>
      <c r="I65" s="19">
        <f t="shared" si="7"/>
        <v>5226.2009600000001</v>
      </c>
      <c r="J65" s="26" t="s">
        <v>208</v>
      </c>
      <c r="K65" s="26" t="s">
        <v>61</v>
      </c>
    </row>
    <row r="66" spans="1:11" ht="17.25" x14ac:dyDescent="0.25">
      <c r="A66" s="22">
        <f t="shared" si="8"/>
        <v>46</v>
      </c>
      <c r="B66" s="23" t="s">
        <v>70</v>
      </c>
      <c r="C66" s="24">
        <f>251.87*1.04</f>
        <v>261.94479999999999</v>
      </c>
      <c r="D66" s="20">
        <v>15.2</v>
      </c>
      <c r="E66" s="20">
        <v>15.2</v>
      </c>
      <c r="F66" s="19">
        <f t="shared" si="6"/>
        <v>3981.5609599999998</v>
      </c>
      <c r="G66" s="19">
        <v>1244.6400000000001</v>
      </c>
      <c r="H66" s="19"/>
      <c r="I66" s="19">
        <f t="shared" si="7"/>
        <v>5226.2009600000001</v>
      </c>
      <c r="J66" s="26" t="s">
        <v>208</v>
      </c>
      <c r="K66" s="26" t="s">
        <v>61</v>
      </c>
    </row>
    <row r="67" spans="1:11" ht="17.25" x14ac:dyDescent="0.25">
      <c r="A67" s="22">
        <f t="shared" si="8"/>
        <v>47</v>
      </c>
      <c r="B67" s="23" t="s">
        <v>71</v>
      </c>
      <c r="C67" s="24">
        <f>251.87*1.04</f>
        <v>261.94479999999999</v>
      </c>
      <c r="D67" s="20">
        <v>15.2</v>
      </c>
      <c r="E67" s="20">
        <v>15.2</v>
      </c>
      <c r="F67" s="19">
        <f t="shared" si="6"/>
        <v>3981.5609599999998</v>
      </c>
      <c r="G67" s="19">
        <v>1244.6400000000001</v>
      </c>
      <c r="H67" s="19"/>
      <c r="I67" s="19">
        <f t="shared" si="7"/>
        <v>5226.2009600000001</v>
      </c>
      <c r="J67" s="26" t="s">
        <v>208</v>
      </c>
      <c r="K67" s="26" t="s">
        <v>61</v>
      </c>
    </row>
    <row r="68" spans="1:11" ht="17.25" x14ac:dyDescent="0.25">
      <c r="A68" s="22">
        <f t="shared" si="8"/>
        <v>48</v>
      </c>
      <c r="B68" s="23" t="s">
        <v>72</v>
      </c>
      <c r="C68" s="24">
        <f>319.39*1.04</f>
        <v>332.16559999999998</v>
      </c>
      <c r="D68" s="20">
        <v>15.2</v>
      </c>
      <c r="E68" s="20">
        <v>15.2</v>
      </c>
      <c r="F68" s="19">
        <f t="shared" si="6"/>
        <v>5048.9171199999992</v>
      </c>
      <c r="G68" s="19">
        <v>1037.2</v>
      </c>
      <c r="H68" s="19"/>
      <c r="I68" s="19">
        <f t="shared" si="7"/>
        <v>6086.117119999999</v>
      </c>
      <c r="J68" s="26" t="s">
        <v>193</v>
      </c>
      <c r="K68" s="26" t="s">
        <v>61</v>
      </c>
    </row>
    <row r="69" spans="1:11" ht="17.25" x14ac:dyDescent="0.25">
      <c r="A69" s="22">
        <f t="shared" si="8"/>
        <v>49</v>
      </c>
      <c r="B69" s="30" t="s">
        <v>73</v>
      </c>
      <c r="C69" s="24">
        <f>319.39*1.04</f>
        <v>332.16559999999998</v>
      </c>
      <c r="D69" s="20">
        <v>15.2</v>
      </c>
      <c r="E69" s="20">
        <v>15.2</v>
      </c>
      <c r="F69" s="19">
        <f t="shared" si="6"/>
        <v>5048.9171199999992</v>
      </c>
      <c r="G69" s="19"/>
      <c r="H69" s="19"/>
      <c r="I69" s="19">
        <f t="shared" si="7"/>
        <v>5048.9171199999992</v>
      </c>
      <c r="J69" s="26" t="s">
        <v>209</v>
      </c>
      <c r="K69" s="26" t="s">
        <v>61</v>
      </c>
    </row>
    <row r="70" spans="1:11" ht="17.25" x14ac:dyDescent="0.25">
      <c r="A70" s="22">
        <f t="shared" si="8"/>
        <v>50</v>
      </c>
      <c r="B70" s="23" t="s">
        <v>74</v>
      </c>
      <c r="C70" s="24">
        <f>319.39*1.04</f>
        <v>332.16559999999998</v>
      </c>
      <c r="D70" s="20">
        <v>15.2</v>
      </c>
      <c r="E70" s="20">
        <v>15.2</v>
      </c>
      <c r="F70" s="19">
        <f t="shared" si="6"/>
        <v>5048.9171199999992</v>
      </c>
      <c r="G70" s="19">
        <v>829.76</v>
      </c>
      <c r="H70" s="19"/>
      <c r="I70" s="19">
        <f t="shared" si="7"/>
        <v>5878.6771199999994</v>
      </c>
      <c r="J70" s="26" t="s">
        <v>193</v>
      </c>
      <c r="K70" s="26" t="s">
        <v>61</v>
      </c>
    </row>
    <row r="71" spans="1:11" ht="17.25" x14ac:dyDescent="0.25">
      <c r="A71" s="22">
        <f t="shared" si="8"/>
        <v>51</v>
      </c>
      <c r="B71" s="23" t="s">
        <v>75</v>
      </c>
      <c r="C71" s="24">
        <v>207.44</v>
      </c>
      <c r="D71" s="20">
        <v>15.2</v>
      </c>
      <c r="E71" s="20">
        <v>15.2</v>
      </c>
      <c r="F71" s="19">
        <f t="shared" si="6"/>
        <v>3153.0879999999997</v>
      </c>
      <c r="G71" s="19">
        <v>622.32000000000005</v>
      </c>
      <c r="H71" s="19"/>
      <c r="I71" s="19">
        <f t="shared" si="7"/>
        <v>3775.4079999999999</v>
      </c>
      <c r="J71" s="26" t="s">
        <v>219</v>
      </c>
      <c r="K71" s="26" t="s">
        <v>61</v>
      </c>
    </row>
    <row r="72" spans="1:11" ht="17.25" x14ac:dyDescent="0.25">
      <c r="A72" s="22"/>
      <c r="B72" s="17" t="s">
        <v>76</v>
      </c>
      <c r="C72" s="24"/>
      <c r="D72" s="20"/>
      <c r="E72" s="20"/>
      <c r="F72" s="19"/>
      <c r="G72" s="19"/>
      <c r="H72" s="19"/>
      <c r="I72" s="19"/>
    </row>
    <row r="73" spans="1:11" ht="17.25" x14ac:dyDescent="0.25">
      <c r="A73" s="22">
        <f>A71+1</f>
        <v>52</v>
      </c>
      <c r="B73" s="23" t="s">
        <v>77</v>
      </c>
      <c r="C73" s="24">
        <f>261.98*1.04</f>
        <v>272.45920000000001</v>
      </c>
      <c r="D73" s="20">
        <v>15.2</v>
      </c>
      <c r="E73" s="20">
        <v>15.2</v>
      </c>
      <c r="F73" s="19">
        <f t="shared" ref="F73:F79" si="9">C73*E73</f>
        <v>4141.3798399999996</v>
      </c>
      <c r="G73" s="19">
        <v>1452.08</v>
      </c>
      <c r="H73" s="19"/>
      <c r="I73" s="19">
        <f t="shared" ref="I73:I79" si="10">SUM(F73+G73+H73)</f>
        <v>5593.4598399999995</v>
      </c>
      <c r="J73" s="26" t="s">
        <v>208</v>
      </c>
      <c r="K73" s="26" t="s">
        <v>76</v>
      </c>
    </row>
    <row r="74" spans="1:11" ht="17.25" x14ac:dyDescent="0.25">
      <c r="A74" s="22">
        <f t="shared" ref="A74:A79" si="11">A73+1</f>
        <v>53</v>
      </c>
      <c r="B74" s="23" t="s">
        <v>78</v>
      </c>
      <c r="C74" s="24">
        <f>251.87*1.04</f>
        <v>261.94479999999999</v>
      </c>
      <c r="D74" s="20">
        <v>15.2</v>
      </c>
      <c r="E74" s="20">
        <v>15.2</v>
      </c>
      <c r="F74" s="19">
        <f t="shared" si="9"/>
        <v>3981.5609599999998</v>
      </c>
      <c r="G74" s="19">
        <v>1452.08</v>
      </c>
      <c r="H74" s="19"/>
      <c r="I74" s="19">
        <f t="shared" si="10"/>
        <v>5433.6409599999997</v>
      </c>
      <c r="J74" s="26" t="s">
        <v>208</v>
      </c>
      <c r="K74" s="26" t="s">
        <v>76</v>
      </c>
    </row>
    <row r="75" spans="1:11" ht="17.25" x14ac:dyDescent="0.25">
      <c r="A75" s="22">
        <f t="shared" si="11"/>
        <v>54</v>
      </c>
      <c r="B75" s="29" t="s">
        <v>79</v>
      </c>
      <c r="C75" s="24">
        <f>269.11*1.04</f>
        <v>279.87440000000004</v>
      </c>
      <c r="D75" s="22">
        <v>15.2</v>
      </c>
      <c r="E75" s="20">
        <v>15.2</v>
      </c>
      <c r="F75" s="19">
        <f t="shared" si="9"/>
        <v>4254.0908800000007</v>
      </c>
      <c r="G75" s="19">
        <v>622.32000000000005</v>
      </c>
      <c r="H75" s="19"/>
      <c r="I75" s="19">
        <f t="shared" si="10"/>
        <v>4876.4108800000004</v>
      </c>
      <c r="J75" s="26" t="s">
        <v>208</v>
      </c>
      <c r="K75" s="26" t="s">
        <v>76</v>
      </c>
    </row>
    <row r="76" spans="1:11" ht="17.25" x14ac:dyDescent="0.25">
      <c r="A76" s="22">
        <f t="shared" si="11"/>
        <v>55</v>
      </c>
      <c r="B76" s="23" t="s">
        <v>80</v>
      </c>
      <c r="C76" s="24">
        <f>251.87*1.04</f>
        <v>261.94479999999999</v>
      </c>
      <c r="D76" s="20">
        <v>15.2</v>
      </c>
      <c r="E76" s="20">
        <v>15.2</v>
      </c>
      <c r="F76" s="19">
        <f t="shared" si="9"/>
        <v>3981.5609599999998</v>
      </c>
      <c r="G76" s="19">
        <v>1244.6400000000001</v>
      </c>
      <c r="H76" s="19"/>
      <c r="I76" s="19">
        <f t="shared" si="10"/>
        <v>5226.2009600000001</v>
      </c>
      <c r="J76" s="26" t="s">
        <v>208</v>
      </c>
      <c r="K76" s="26" t="s">
        <v>76</v>
      </c>
    </row>
    <row r="77" spans="1:11" ht="17.25" x14ac:dyDescent="0.25">
      <c r="A77" s="22">
        <f t="shared" si="11"/>
        <v>56</v>
      </c>
      <c r="B77" s="23" t="s">
        <v>81</v>
      </c>
      <c r="C77" s="24">
        <f>251.87*1.04</f>
        <v>261.94479999999999</v>
      </c>
      <c r="D77" s="20">
        <v>15.2</v>
      </c>
      <c r="E77" s="20">
        <v>15.2</v>
      </c>
      <c r="F77" s="19">
        <f t="shared" si="9"/>
        <v>3981.5609599999998</v>
      </c>
      <c r="G77" s="19">
        <v>1037.2</v>
      </c>
      <c r="H77" s="19"/>
      <c r="I77" s="19">
        <f t="shared" si="10"/>
        <v>5018.7609599999996</v>
      </c>
      <c r="J77" s="26" t="s">
        <v>208</v>
      </c>
      <c r="K77" s="26" t="s">
        <v>76</v>
      </c>
    </row>
    <row r="78" spans="1:11" ht="17.25" x14ac:dyDescent="0.25">
      <c r="A78" s="3">
        <f t="shared" si="11"/>
        <v>57</v>
      </c>
      <c r="B78" s="23" t="s">
        <v>82</v>
      </c>
      <c r="C78" s="24">
        <f>280</f>
        <v>280</v>
      </c>
      <c r="D78" s="20">
        <v>15.2</v>
      </c>
      <c r="E78" s="20">
        <v>15.2</v>
      </c>
      <c r="F78" s="19">
        <f t="shared" si="9"/>
        <v>4256</v>
      </c>
      <c r="G78" s="19">
        <v>1244.6400000000001</v>
      </c>
      <c r="H78" s="19"/>
      <c r="I78" s="19">
        <f t="shared" si="10"/>
        <v>5500.64</v>
      </c>
      <c r="J78" s="26" t="s">
        <v>208</v>
      </c>
      <c r="K78" s="26" t="s">
        <v>76</v>
      </c>
    </row>
    <row r="79" spans="1:11" ht="17.25" x14ac:dyDescent="0.25">
      <c r="A79" s="22">
        <f t="shared" si="11"/>
        <v>58</v>
      </c>
      <c r="B79" s="23" t="s">
        <v>83</v>
      </c>
      <c r="C79" s="24">
        <f>366.8*1.04</f>
        <v>381.47200000000004</v>
      </c>
      <c r="D79" s="20">
        <v>15.2</v>
      </c>
      <c r="E79" s="20">
        <v>15.2</v>
      </c>
      <c r="F79" s="19">
        <f t="shared" si="9"/>
        <v>5798.3744000000006</v>
      </c>
      <c r="G79" s="19">
        <v>1244.6400000000001</v>
      </c>
      <c r="H79" s="19"/>
      <c r="I79" s="19">
        <f t="shared" si="10"/>
        <v>7043.0144000000009</v>
      </c>
      <c r="J79" s="26" t="s">
        <v>211</v>
      </c>
      <c r="K79" s="26" t="s">
        <v>90</v>
      </c>
    </row>
    <row r="80" spans="1:11" ht="17.25" x14ac:dyDescent="0.25">
      <c r="A80" s="22"/>
      <c r="B80" s="34" t="s">
        <v>84</v>
      </c>
      <c r="C80" s="24"/>
      <c r="D80" s="35"/>
      <c r="E80" s="20"/>
      <c r="F80" s="36"/>
      <c r="G80" s="36"/>
      <c r="H80" s="36"/>
      <c r="I80" s="19"/>
    </row>
    <row r="81" spans="1:11" ht="31.5" x14ac:dyDescent="0.25">
      <c r="A81" s="22">
        <f>A79+1</f>
        <v>59</v>
      </c>
      <c r="B81" s="25" t="s">
        <v>176</v>
      </c>
      <c r="C81" s="24">
        <v>450.65</v>
      </c>
      <c r="D81" s="37">
        <v>15.2</v>
      </c>
      <c r="E81" s="20">
        <v>15.2</v>
      </c>
      <c r="F81" s="19">
        <f>C81*E81</f>
        <v>6849.8799999999992</v>
      </c>
      <c r="G81" s="19"/>
      <c r="H81" s="19"/>
      <c r="I81" s="19">
        <f>SUM(F81+G81+H81)</f>
        <v>6849.8799999999992</v>
      </c>
      <c r="J81" s="26" t="s">
        <v>194</v>
      </c>
      <c r="K81" s="46" t="s">
        <v>84</v>
      </c>
    </row>
    <row r="82" spans="1:11" ht="31.5" x14ac:dyDescent="0.25">
      <c r="A82" s="22">
        <f>A81+1</f>
        <v>60</v>
      </c>
      <c r="B82" s="25" t="s">
        <v>85</v>
      </c>
      <c r="C82" s="24">
        <f>305.88*1.04</f>
        <v>318.11520000000002</v>
      </c>
      <c r="D82" s="37">
        <v>15.2</v>
      </c>
      <c r="E82" s="20">
        <v>15.2</v>
      </c>
      <c r="F82" s="19">
        <f>C82*E82</f>
        <v>4835.3510400000005</v>
      </c>
      <c r="G82" s="19">
        <v>622.32000000000005</v>
      </c>
      <c r="H82" s="19"/>
      <c r="I82" s="19">
        <f>SUM(F82+G82+H82)</f>
        <v>5457.6710400000002</v>
      </c>
      <c r="J82" s="26" t="s">
        <v>192</v>
      </c>
      <c r="K82" s="46" t="s">
        <v>84</v>
      </c>
    </row>
    <row r="83" spans="1:11" ht="31.5" x14ac:dyDescent="0.25">
      <c r="A83" s="22">
        <f>A82+1</f>
        <v>61</v>
      </c>
      <c r="B83" s="25" t="s">
        <v>86</v>
      </c>
      <c r="C83" s="24">
        <f>336.47*1.04</f>
        <v>349.92880000000002</v>
      </c>
      <c r="D83" s="20">
        <v>15.2</v>
      </c>
      <c r="E83" s="20">
        <v>15.2</v>
      </c>
      <c r="F83" s="19">
        <f>C83*E83</f>
        <v>5318.9177600000003</v>
      </c>
      <c r="G83" s="19">
        <v>622.32000000000005</v>
      </c>
      <c r="H83" s="19"/>
      <c r="I83" s="19">
        <f>SUM(F83+G83+H83)</f>
        <v>5941.23776</v>
      </c>
      <c r="J83" s="26" t="s">
        <v>192</v>
      </c>
      <c r="K83" s="46" t="s">
        <v>84</v>
      </c>
    </row>
    <row r="84" spans="1:11" ht="31.5" x14ac:dyDescent="0.25">
      <c r="A84" s="22">
        <f>A83+1</f>
        <v>62</v>
      </c>
      <c r="B84" s="25" t="s">
        <v>87</v>
      </c>
      <c r="C84" s="24">
        <v>349.93</v>
      </c>
      <c r="D84" s="20">
        <v>15.2</v>
      </c>
      <c r="E84" s="20">
        <v>15.2</v>
      </c>
      <c r="F84" s="19">
        <f>C84*E84</f>
        <v>5318.9359999999997</v>
      </c>
      <c r="G84" s="19"/>
      <c r="H84" s="19"/>
      <c r="I84" s="19">
        <f>SUM(F84+G84+H84)</f>
        <v>5318.9359999999997</v>
      </c>
      <c r="J84" s="26" t="s">
        <v>231</v>
      </c>
      <c r="K84" s="46" t="s">
        <v>84</v>
      </c>
    </row>
    <row r="85" spans="1:11" ht="17.25" x14ac:dyDescent="0.25">
      <c r="A85" s="22"/>
      <c r="B85" s="34" t="s">
        <v>88</v>
      </c>
      <c r="C85" s="24"/>
      <c r="D85" s="37"/>
      <c r="E85" s="20"/>
      <c r="F85" s="19"/>
      <c r="G85" s="19"/>
      <c r="H85" s="19"/>
      <c r="I85" s="19"/>
      <c r="K85" s="46"/>
    </row>
    <row r="86" spans="1:11" ht="17.25" x14ac:dyDescent="0.25">
      <c r="A86" s="22">
        <f>A84+1</f>
        <v>63</v>
      </c>
      <c r="B86" s="29" t="s">
        <v>177</v>
      </c>
      <c r="C86" s="24">
        <f>388</f>
        <v>388</v>
      </c>
      <c r="D86" s="20">
        <v>15.2</v>
      </c>
      <c r="E86" s="20">
        <v>15.2</v>
      </c>
      <c r="F86" s="19">
        <f>C86*E86</f>
        <v>5897.5999999999995</v>
      </c>
      <c r="G86" s="19"/>
      <c r="H86" s="19"/>
      <c r="I86" s="19">
        <f>SUM(F86+G86+H86)</f>
        <v>5897.5999999999995</v>
      </c>
      <c r="J86" s="26" t="s">
        <v>195</v>
      </c>
      <c r="K86" s="26" t="s">
        <v>88</v>
      </c>
    </row>
    <row r="87" spans="1:11" ht="17.25" x14ac:dyDescent="0.25">
      <c r="A87" s="22"/>
      <c r="B87" s="17" t="s">
        <v>90</v>
      </c>
      <c r="C87" s="24"/>
      <c r="D87" s="20"/>
      <c r="E87" s="20"/>
      <c r="F87" s="19"/>
      <c r="G87" s="19"/>
      <c r="H87" s="19"/>
      <c r="I87" s="19"/>
    </row>
    <row r="88" spans="1:11" ht="17.25" x14ac:dyDescent="0.3">
      <c r="A88" s="3">
        <f>A86+1</f>
        <v>64</v>
      </c>
      <c r="B88" s="27" t="s">
        <v>91</v>
      </c>
      <c r="C88" s="24">
        <f>410</f>
        <v>410</v>
      </c>
      <c r="D88" s="20">
        <v>15.2</v>
      </c>
      <c r="E88" s="20">
        <v>15.2</v>
      </c>
      <c r="F88" s="19">
        <f t="shared" ref="F88:F93" si="12">C88*E88</f>
        <v>6232</v>
      </c>
      <c r="G88" s="19"/>
      <c r="H88" s="19"/>
      <c r="I88" s="19">
        <f t="shared" ref="I88:I93" si="13">SUM(F88+G88+H88)</f>
        <v>6232</v>
      </c>
      <c r="J88" s="26" t="s">
        <v>195</v>
      </c>
      <c r="K88" s="26" t="s">
        <v>90</v>
      </c>
    </row>
    <row r="89" spans="1:11" ht="17.25" x14ac:dyDescent="0.25">
      <c r="A89" s="3">
        <f>A88+1</f>
        <v>65</v>
      </c>
      <c r="B89" s="23" t="s">
        <v>92</v>
      </c>
      <c r="C89" s="24">
        <f>280</f>
        <v>280</v>
      </c>
      <c r="D89" s="20">
        <v>15.2</v>
      </c>
      <c r="E89" s="20">
        <v>15.2</v>
      </c>
      <c r="F89" s="19">
        <f t="shared" si="12"/>
        <v>4256</v>
      </c>
      <c r="G89" s="19">
        <v>1037.2</v>
      </c>
      <c r="H89" s="19"/>
      <c r="I89" s="19">
        <f t="shared" si="13"/>
        <v>5293.2</v>
      </c>
      <c r="J89" s="26" t="s">
        <v>210</v>
      </c>
      <c r="K89" s="26" t="s">
        <v>90</v>
      </c>
    </row>
    <row r="90" spans="1:11" ht="17.25" x14ac:dyDescent="0.25">
      <c r="A90" s="3">
        <f>A89+1</f>
        <v>66</v>
      </c>
      <c r="B90" s="30" t="s">
        <v>93</v>
      </c>
      <c r="C90" s="24">
        <f>318.76*1.04</f>
        <v>331.5104</v>
      </c>
      <c r="D90" s="20">
        <v>15.2</v>
      </c>
      <c r="E90" s="20">
        <v>15.2</v>
      </c>
      <c r="F90" s="19">
        <f t="shared" si="12"/>
        <v>5038.9580799999994</v>
      </c>
      <c r="G90" s="33"/>
      <c r="H90" s="33"/>
      <c r="I90" s="19">
        <f t="shared" si="13"/>
        <v>5038.9580799999994</v>
      </c>
      <c r="J90" s="26" t="s">
        <v>212</v>
      </c>
      <c r="K90" s="26" t="s">
        <v>90</v>
      </c>
    </row>
    <row r="91" spans="1:11" ht="17.25" x14ac:dyDescent="0.25">
      <c r="A91" s="3">
        <f>A90+1</f>
        <v>67</v>
      </c>
      <c r="B91" s="30" t="s">
        <v>94</v>
      </c>
      <c r="C91" s="24">
        <f>316.18*1.04</f>
        <v>328.8272</v>
      </c>
      <c r="D91" s="20">
        <v>15.2</v>
      </c>
      <c r="E91" s="20">
        <v>15.2</v>
      </c>
      <c r="F91" s="19">
        <f t="shared" si="12"/>
        <v>4998.1734399999996</v>
      </c>
      <c r="G91" s="33">
        <v>622.32000000000005</v>
      </c>
      <c r="H91" s="33"/>
      <c r="I91" s="19">
        <f t="shared" si="13"/>
        <v>5620.4934399999993</v>
      </c>
      <c r="J91" s="26" t="s">
        <v>192</v>
      </c>
      <c r="K91" s="26" t="s">
        <v>90</v>
      </c>
    </row>
    <row r="92" spans="1:11" ht="17.25" x14ac:dyDescent="0.25">
      <c r="A92" s="3">
        <f>A91+1</f>
        <v>68</v>
      </c>
      <c r="B92" s="23" t="s">
        <v>95</v>
      </c>
      <c r="C92" s="24">
        <f>410</f>
        <v>410</v>
      </c>
      <c r="D92" s="20">
        <v>15.2</v>
      </c>
      <c r="E92" s="20">
        <v>15.2</v>
      </c>
      <c r="F92" s="19">
        <f t="shared" si="12"/>
        <v>6232</v>
      </c>
      <c r="G92" s="19">
        <v>622.32000000000005</v>
      </c>
      <c r="H92" s="19"/>
      <c r="I92" s="19">
        <f t="shared" si="13"/>
        <v>6854.32</v>
      </c>
      <c r="J92" s="26" t="s">
        <v>193</v>
      </c>
      <c r="K92" s="26" t="s">
        <v>90</v>
      </c>
    </row>
    <row r="93" spans="1:11" ht="17.25" x14ac:dyDescent="0.25">
      <c r="A93" s="3">
        <f>A92+1</f>
        <v>69</v>
      </c>
      <c r="B93" s="23" t="s">
        <v>96</v>
      </c>
      <c r="C93" s="24">
        <v>280</v>
      </c>
      <c r="D93" s="20">
        <v>15.2</v>
      </c>
      <c r="E93" s="20">
        <v>15.2</v>
      </c>
      <c r="F93" s="19">
        <f t="shared" si="12"/>
        <v>4256</v>
      </c>
      <c r="G93" s="19"/>
      <c r="H93" s="19"/>
      <c r="I93" s="19">
        <f t="shared" si="13"/>
        <v>4256</v>
      </c>
      <c r="J93" s="26" t="s">
        <v>210</v>
      </c>
      <c r="K93" s="26" t="s">
        <v>90</v>
      </c>
    </row>
    <row r="94" spans="1:11" ht="17.25" x14ac:dyDescent="0.25">
      <c r="A94" s="22"/>
      <c r="B94" s="17" t="s">
        <v>97</v>
      </c>
      <c r="C94" s="24"/>
      <c r="D94" s="20"/>
      <c r="E94" s="20"/>
      <c r="F94" s="19"/>
      <c r="G94" s="19"/>
      <c r="H94" s="19"/>
      <c r="I94" s="19"/>
    </row>
    <row r="95" spans="1:11" ht="17.25" x14ac:dyDescent="0.25">
      <c r="A95" s="22">
        <f>A93+1</f>
        <v>70</v>
      </c>
      <c r="B95" s="29" t="s">
        <v>98</v>
      </c>
      <c r="C95" s="24">
        <v>410</v>
      </c>
      <c r="D95" s="20">
        <v>15.2</v>
      </c>
      <c r="E95" s="20">
        <v>15.2</v>
      </c>
      <c r="F95" s="19">
        <f t="shared" ref="F95:F116" si="14">C95*E95</f>
        <v>6232</v>
      </c>
      <c r="G95" s="19"/>
      <c r="H95" s="19"/>
      <c r="I95" s="19">
        <f t="shared" ref="I95:I116" si="15">SUM(F95+G95+H95)</f>
        <v>6232</v>
      </c>
      <c r="J95" s="26" t="s">
        <v>194</v>
      </c>
      <c r="K95" s="26" t="s">
        <v>97</v>
      </c>
    </row>
    <row r="96" spans="1:11" ht="17.25" x14ac:dyDescent="0.25">
      <c r="A96" s="22">
        <f>A95+1</f>
        <v>71</v>
      </c>
      <c r="B96" s="23" t="s">
        <v>99</v>
      </c>
      <c r="C96" s="24">
        <f>269.11*1.04</f>
        <v>279.87440000000004</v>
      </c>
      <c r="D96" s="20">
        <v>15.2</v>
      </c>
      <c r="E96" s="20">
        <v>15.2</v>
      </c>
      <c r="F96" s="19">
        <f t="shared" si="14"/>
        <v>4254.0908800000007</v>
      </c>
      <c r="G96" s="19">
        <v>1244.6400000000001</v>
      </c>
      <c r="H96" s="19"/>
      <c r="I96" s="19">
        <f t="shared" si="15"/>
        <v>5498.730880000001</v>
      </c>
      <c r="J96" s="26" t="s">
        <v>213</v>
      </c>
      <c r="K96" s="26" t="s">
        <v>97</v>
      </c>
    </row>
    <row r="97" spans="1:11" ht="17.25" x14ac:dyDescent="0.25">
      <c r="A97" s="22">
        <f>A96+1</f>
        <v>72</v>
      </c>
      <c r="B97" s="23" t="s">
        <v>100</v>
      </c>
      <c r="C97" s="24">
        <f t="shared" ref="C97:C104" si="16">269.11*1.04</f>
        <v>279.87440000000004</v>
      </c>
      <c r="D97" s="20">
        <v>15.2</v>
      </c>
      <c r="E97" s="20">
        <v>15.2</v>
      </c>
      <c r="F97" s="19">
        <f t="shared" si="14"/>
        <v>4254.0908800000007</v>
      </c>
      <c r="G97" s="19">
        <v>1452.08</v>
      </c>
      <c r="H97" s="19"/>
      <c r="I97" s="19">
        <f t="shared" si="15"/>
        <v>5706.1708800000006</v>
      </c>
      <c r="J97" s="26" t="s">
        <v>213</v>
      </c>
      <c r="K97" s="26" t="s">
        <v>97</v>
      </c>
    </row>
    <row r="98" spans="1:11" ht="17.25" x14ac:dyDescent="0.25">
      <c r="A98" s="22">
        <f t="shared" ref="A98:A152" si="17">A97+1</f>
        <v>73</v>
      </c>
      <c r="B98" s="23" t="s">
        <v>101</v>
      </c>
      <c r="C98" s="24">
        <f t="shared" si="16"/>
        <v>279.87440000000004</v>
      </c>
      <c r="D98" s="20">
        <v>15.2</v>
      </c>
      <c r="E98" s="20">
        <v>15.2</v>
      </c>
      <c r="F98" s="19">
        <f t="shared" si="14"/>
        <v>4254.0908800000007</v>
      </c>
      <c r="G98" s="19">
        <v>1037.2</v>
      </c>
      <c r="H98" s="19"/>
      <c r="I98" s="19">
        <f t="shared" si="15"/>
        <v>5291.2908800000005</v>
      </c>
      <c r="J98" s="26" t="s">
        <v>213</v>
      </c>
      <c r="K98" s="26" t="s">
        <v>97</v>
      </c>
    </row>
    <row r="99" spans="1:11" ht="17.25" x14ac:dyDescent="0.25">
      <c r="A99" s="22">
        <f t="shared" si="17"/>
        <v>74</v>
      </c>
      <c r="B99" s="23" t="s">
        <v>102</v>
      </c>
      <c r="C99" s="24">
        <f t="shared" si="16"/>
        <v>279.87440000000004</v>
      </c>
      <c r="D99" s="20">
        <v>15.2</v>
      </c>
      <c r="E99" s="20">
        <v>15.2</v>
      </c>
      <c r="F99" s="19">
        <f t="shared" si="14"/>
        <v>4254.0908800000007</v>
      </c>
      <c r="G99" s="19">
        <v>622.32000000000005</v>
      </c>
      <c r="H99" s="19"/>
      <c r="I99" s="19">
        <f t="shared" si="15"/>
        <v>4876.4108800000004</v>
      </c>
      <c r="J99" s="26" t="s">
        <v>213</v>
      </c>
      <c r="K99" s="26" t="s">
        <v>97</v>
      </c>
    </row>
    <row r="100" spans="1:11" ht="17.25" x14ac:dyDescent="0.25">
      <c r="A100" s="22">
        <f t="shared" si="17"/>
        <v>75</v>
      </c>
      <c r="B100" s="23" t="s">
        <v>103</v>
      </c>
      <c r="C100" s="24">
        <f t="shared" si="16"/>
        <v>279.87440000000004</v>
      </c>
      <c r="D100" s="20">
        <v>15.2</v>
      </c>
      <c r="E100" s="20">
        <v>15.2</v>
      </c>
      <c r="F100" s="19">
        <f t="shared" si="14"/>
        <v>4254.0908800000007</v>
      </c>
      <c r="G100" s="19">
        <v>1244.6400000000001</v>
      </c>
      <c r="H100" s="19"/>
      <c r="I100" s="19">
        <f t="shared" si="15"/>
        <v>5498.730880000001</v>
      </c>
      <c r="J100" s="26" t="s">
        <v>213</v>
      </c>
      <c r="K100" s="26" t="s">
        <v>97</v>
      </c>
    </row>
    <row r="101" spans="1:11" ht="17.25" x14ac:dyDescent="0.25">
      <c r="A101" s="22">
        <f t="shared" si="17"/>
        <v>76</v>
      </c>
      <c r="B101" s="23" t="s">
        <v>104</v>
      </c>
      <c r="C101" s="24">
        <f t="shared" si="16"/>
        <v>279.87440000000004</v>
      </c>
      <c r="D101" s="20">
        <v>15.2</v>
      </c>
      <c r="E101" s="20">
        <v>15.2</v>
      </c>
      <c r="F101" s="19">
        <f t="shared" si="14"/>
        <v>4254.0908800000007</v>
      </c>
      <c r="G101" s="19">
        <v>1244.6400000000001</v>
      </c>
      <c r="H101" s="19"/>
      <c r="I101" s="19">
        <f t="shared" si="15"/>
        <v>5498.730880000001</v>
      </c>
      <c r="J101" s="26" t="s">
        <v>213</v>
      </c>
      <c r="K101" s="26" t="s">
        <v>97</v>
      </c>
    </row>
    <row r="102" spans="1:11" ht="17.25" x14ac:dyDescent="0.25">
      <c r="A102" s="22">
        <f t="shared" si="17"/>
        <v>77</v>
      </c>
      <c r="B102" s="23" t="s">
        <v>105</v>
      </c>
      <c r="C102" s="24">
        <f t="shared" si="16"/>
        <v>279.87440000000004</v>
      </c>
      <c r="D102" s="20">
        <v>15.2</v>
      </c>
      <c r="E102" s="20">
        <v>15.2</v>
      </c>
      <c r="F102" s="19">
        <f t="shared" si="14"/>
        <v>4254.0908800000007</v>
      </c>
      <c r="G102" s="19">
        <v>829.76</v>
      </c>
      <c r="H102" s="19"/>
      <c r="I102" s="19">
        <f t="shared" si="15"/>
        <v>5083.8508800000009</v>
      </c>
      <c r="J102" s="26" t="s">
        <v>213</v>
      </c>
      <c r="K102" s="26" t="s">
        <v>97</v>
      </c>
    </row>
    <row r="103" spans="1:11" ht="17.25" x14ac:dyDescent="0.25">
      <c r="A103" s="22">
        <f t="shared" si="17"/>
        <v>78</v>
      </c>
      <c r="B103" s="23" t="s">
        <v>106</v>
      </c>
      <c r="C103" s="24">
        <f t="shared" si="16"/>
        <v>279.87440000000004</v>
      </c>
      <c r="D103" s="20">
        <v>15.2</v>
      </c>
      <c r="E103" s="20">
        <v>15.2</v>
      </c>
      <c r="F103" s="19">
        <f t="shared" si="14"/>
        <v>4254.0908800000007</v>
      </c>
      <c r="G103" s="19">
        <v>1244.6400000000001</v>
      </c>
      <c r="H103" s="19"/>
      <c r="I103" s="19">
        <f t="shared" si="15"/>
        <v>5498.730880000001</v>
      </c>
      <c r="J103" s="26" t="s">
        <v>213</v>
      </c>
      <c r="K103" s="26" t="s">
        <v>97</v>
      </c>
    </row>
    <row r="104" spans="1:11" ht="17.25" x14ac:dyDescent="0.25">
      <c r="A104" s="22">
        <f t="shared" si="17"/>
        <v>79</v>
      </c>
      <c r="B104" s="23" t="s">
        <v>107</v>
      </c>
      <c r="C104" s="24">
        <f t="shared" si="16"/>
        <v>279.87440000000004</v>
      </c>
      <c r="D104" s="20">
        <v>15.2</v>
      </c>
      <c r="E104" s="20">
        <v>15.2</v>
      </c>
      <c r="F104" s="19">
        <f t="shared" si="14"/>
        <v>4254.0908800000007</v>
      </c>
      <c r="G104" s="19">
        <v>1037.2</v>
      </c>
      <c r="H104" s="19"/>
      <c r="I104" s="19">
        <f t="shared" si="15"/>
        <v>5291.2908800000005</v>
      </c>
      <c r="J104" s="26" t="s">
        <v>213</v>
      </c>
      <c r="K104" s="26" t="s">
        <v>97</v>
      </c>
    </row>
    <row r="105" spans="1:11" ht="17.25" x14ac:dyDescent="0.25">
      <c r="A105" s="22">
        <f t="shared" si="17"/>
        <v>80</v>
      </c>
      <c r="B105" s="23" t="s">
        <v>108</v>
      </c>
      <c r="C105" s="24">
        <f>253</f>
        <v>253</v>
      </c>
      <c r="D105" s="20">
        <v>15.2</v>
      </c>
      <c r="E105" s="20">
        <v>15.2</v>
      </c>
      <c r="F105" s="19">
        <f t="shared" si="14"/>
        <v>3845.6</v>
      </c>
      <c r="G105" s="19">
        <v>1244.6400000000001</v>
      </c>
      <c r="H105" s="19"/>
      <c r="I105" s="19">
        <f t="shared" si="15"/>
        <v>5090.24</v>
      </c>
      <c r="J105" s="26" t="s">
        <v>206</v>
      </c>
      <c r="K105" s="26" t="s">
        <v>97</v>
      </c>
    </row>
    <row r="106" spans="1:11" ht="17.25" x14ac:dyDescent="0.25">
      <c r="A106" s="22">
        <f t="shared" si="17"/>
        <v>81</v>
      </c>
      <c r="B106" s="23" t="s">
        <v>109</v>
      </c>
      <c r="C106" s="24">
        <f>137.01*1.04</f>
        <v>142.49039999999999</v>
      </c>
      <c r="D106" s="20">
        <v>15.2</v>
      </c>
      <c r="E106" s="20">
        <v>15.2</v>
      </c>
      <c r="F106" s="19">
        <f t="shared" si="14"/>
        <v>2165.8540799999996</v>
      </c>
      <c r="G106" s="19">
        <v>1244.6400000000001</v>
      </c>
      <c r="H106" s="19"/>
      <c r="I106" s="19">
        <f t="shared" si="15"/>
        <v>3410.4940799999995</v>
      </c>
      <c r="J106" s="26" t="s">
        <v>206</v>
      </c>
      <c r="K106" s="26" t="s">
        <v>97</v>
      </c>
    </row>
    <row r="107" spans="1:11" ht="17.25" x14ac:dyDescent="0.25">
      <c r="A107" s="22">
        <f t="shared" si="17"/>
        <v>82</v>
      </c>
      <c r="B107" s="23" t="s">
        <v>110</v>
      </c>
      <c r="C107" s="24">
        <v>253</v>
      </c>
      <c r="D107" s="20">
        <v>15.2</v>
      </c>
      <c r="E107" s="20">
        <v>15.2</v>
      </c>
      <c r="F107" s="19">
        <f t="shared" si="14"/>
        <v>3845.6</v>
      </c>
      <c r="G107" s="19">
        <v>1244.6400000000001</v>
      </c>
      <c r="H107" s="19"/>
      <c r="I107" s="19">
        <f t="shared" si="15"/>
        <v>5090.24</v>
      </c>
      <c r="J107" s="26" t="s">
        <v>206</v>
      </c>
      <c r="K107" s="26" t="s">
        <v>97</v>
      </c>
    </row>
    <row r="108" spans="1:11" ht="17.25" x14ac:dyDescent="0.25">
      <c r="A108" s="22">
        <f t="shared" si="17"/>
        <v>83</v>
      </c>
      <c r="B108" s="23" t="s">
        <v>111</v>
      </c>
      <c r="C108" s="24">
        <v>253</v>
      </c>
      <c r="D108" s="20">
        <v>15.2</v>
      </c>
      <c r="E108" s="20">
        <v>15.2</v>
      </c>
      <c r="F108" s="19">
        <f t="shared" si="14"/>
        <v>3845.6</v>
      </c>
      <c r="G108" s="19">
        <v>1037.2</v>
      </c>
      <c r="H108" s="19"/>
      <c r="I108" s="19">
        <f t="shared" si="15"/>
        <v>4882.8</v>
      </c>
      <c r="J108" s="26" t="s">
        <v>206</v>
      </c>
      <c r="K108" s="26" t="s">
        <v>97</v>
      </c>
    </row>
    <row r="109" spans="1:11" ht="17.25" x14ac:dyDescent="0.25">
      <c r="A109" s="22">
        <f t="shared" si="17"/>
        <v>84</v>
      </c>
      <c r="B109" s="23" t="s">
        <v>112</v>
      </c>
      <c r="C109" s="24">
        <v>253</v>
      </c>
      <c r="D109" s="20">
        <v>15.2</v>
      </c>
      <c r="E109" s="20">
        <v>15.2</v>
      </c>
      <c r="F109" s="19">
        <f t="shared" si="14"/>
        <v>3845.6</v>
      </c>
      <c r="G109" s="19">
        <v>829.76</v>
      </c>
      <c r="H109" s="19"/>
      <c r="I109" s="19">
        <f t="shared" si="15"/>
        <v>4675.3599999999997</v>
      </c>
      <c r="J109" s="26" t="s">
        <v>206</v>
      </c>
      <c r="K109" s="26" t="s">
        <v>97</v>
      </c>
    </row>
    <row r="110" spans="1:11" ht="17.25" x14ac:dyDescent="0.25">
      <c r="A110" s="22">
        <f t="shared" si="17"/>
        <v>85</v>
      </c>
      <c r="B110" s="23" t="s">
        <v>113</v>
      </c>
      <c r="C110" s="24">
        <f>243.27*1.04</f>
        <v>253.00080000000003</v>
      </c>
      <c r="D110" s="20">
        <v>15.2</v>
      </c>
      <c r="E110" s="20">
        <v>15.2</v>
      </c>
      <c r="F110" s="19">
        <f t="shared" si="14"/>
        <v>3845.6121600000001</v>
      </c>
      <c r="G110" s="19">
        <v>1037.2</v>
      </c>
      <c r="H110" s="19"/>
      <c r="I110" s="19">
        <f t="shared" si="15"/>
        <v>4882.8121600000004</v>
      </c>
      <c r="J110" s="26" t="s">
        <v>206</v>
      </c>
      <c r="K110" s="26" t="s">
        <v>97</v>
      </c>
    </row>
    <row r="111" spans="1:11" ht="17.25" x14ac:dyDescent="0.25">
      <c r="A111" s="22">
        <f t="shared" si="17"/>
        <v>86</v>
      </c>
      <c r="B111" s="23" t="s">
        <v>114</v>
      </c>
      <c r="C111" s="24">
        <v>253</v>
      </c>
      <c r="D111" s="20">
        <v>15.2</v>
      </c>
      <c r="E111" s="20">
        <v>15.2</v>
      </c>
      <c r="F111" s="19">
        <f t="shared" si="14"/>
        <v>3845.6</v>
      </c>
      <c r="G111" s="19">
        <v>1037.2</v>
      </c>
      <c r="H111" s="19"/>
      <c r="I111" s="19">
        <f t="shared" si="15"/>
        <v>4882.8</v>
      </c>
      <c r="J111" s="26" t="s">
        <v>205</v>
      </c>
      <c r="K111" s="26" t="s">
        <v>97</v>
      </c>
    </row>
    <row r="112" spans="1:11" ht="17.25" x14ac:dyDescent="0.25">
      <c r="A112" s="22">
        <f t="shared" si="17"/>
        <v>87</v>
      </c>
      <c r="B112" s="23" t="s">
        <v>115</v>
      </c>
      <c r="C112" s="24">
        <v>253</v>
      </c>
      <c r="D112" s="20">
        <v>15.2</v>
      </c>
      <c r="E112" s="20">
        <v>15.2</v>
      </c>
      <c r="F112" s="19">
        <f t="shared" si="14"/>
        <v>3845.6</v>
      </c>
      <c r="G112" s="19"/>
      <c r="H112" s="19"/>
      <c r="I112" s="19">
        <f t="shared" si="15"/>
        <v>3845.6</v>
      </c>
      <c r="J112" s="26" t="s">
        <v>206</v>
      </c>
      <c r="K112" s="26" t="s">
        <v>97</v>
      </c>
    </row>
    <row r="113" spans="1:11" ht="17.25" x14ac:dyDescent="0.25">
      <c r="A113" s="22">
        <f t="shared" si="17"/>
        <v>88</v>
      </c>
      <c r="B113" s="29" t="s">
        <v>116</v>
      </c>
      <c r="C113" s="24">
        <f>338.66*1.04</f>
        <v>352.20640000000003</v>
      </c>
      <c r="D113" s="20">
        <v>15.2</v>
      </c>
      <c r="E113" s="20">
        <v>15.2</v>
      </c>
      <c r="F113" s="19">
        <f t="shared" si="14"/>
        <v>5353.5372800000005</v>
      </c>
      <c r="G113" s="19"/>
      <c r="H113" s="19"/>
      <c r="I113" s="19">
        <f t="shared" si="15"/>
        <v>5353.5372800000005</v>
      </c>
      <c r="J113" s="26" t="s">
        <v>205</v>
      </c>
      <c r="K113" s="26" t="s">
        <v>97</v>
      </c>
    </row>
    <row r="114" spans="1:11" ht="17.25" x14ac:dyDescent="0.25">
      <c r="A114" s="22">
        <f t="shared" si="17"/>
        <v>89</v>
      </c>
      <c r="B114" s="23" t="s">
        <v>117</v>
      </c>
      <c r="C114" s="24">
        <f>244.79*1.04</f>
        <v>254.58160000000001</v>
      </c>
      <c r="D114" s="20">
        <v>15.2</v>
      </c>
      <c r="E114" s="20">
        <v>15.2</v>
      </c>
      <c r="F114" s="19">
        <f t="shared" si="14"/>
        <v>3869.64032</v>
      </c>
      <c r="G114" s="19">
        <v>829.76</v>
      </c>
      <c r="H114" s="19"/>
      <c r="I114" s="19">
        <f t="shared" si="15"/>
        <v>4699.4003199999997</v>
      </c>
      <c r="J114" s="26" t="s">
        <v>214</v>
      </c>
      <c r="K114" s="26" t="s">
        <v>97</v>
      </c>
    </row>
    <row r="115" spans="1:11" ht="17.25" x14ac:dyDescent="0.25">
      <c r="A115" s="22">
        <f>A114+1</f>
        <v>90</v>
      </c>
      <c r="B115" s="23" t="s">
        <v>118</v>
      </c>
      <c r="C115" s="24">
        <f>244.79*1.04</f>
        <v>254.58160000000001</v>
      </c>
      <c r="D115" s="20">
        <v>15.2</v>
      </c>
      <c r="E115" s="20">
        <v>15.2</v>
      </c>
      <c r="F115" s="19">
        <f t="shared" si="14"/>
        <v>3869.64032</v>
      </c>
      <c r="G115" s="19">
        <v>1037.2</v>
      </c>
      <c r="H115" s="19"/>
      <c r="I115" s="19">
        <f t="shared" si="15"/>
        <v>4906.8403200000002</v>
      </c>
      <c r="J115" s="26" t="s">
        <v>214</v>
      </c>
      <c r="K115" s="26" t="s">
        <v>97</v>
      </c>
    </row>
    <row r="116" spans="1:11" ht="17.25" x14ac:dyDescent="0.25">
      <c r="A116" s="22">
        <f>A115+1</f>
        <v>91</v>
      </c>
      <c r="B116" s="29" t="s">
        <v>119</v>
      </c>
      <c r="C116" s="24">
        <f>244.79*1.04</f>
        <v>254.58160000000001</v>
      </c>
      <c r="D116" s="20">
        <v>15.2</v>
      </c>
      <c r="E116" s="20">
        <v>15.2</v>
      </c>
      <c r="F116" s="19">
        <f t="shared" si="14"/>
        <v>3869.64032</v>
      </c>
      <c r="G116" s="19"/>
      <c r="H116" s="19"/>
      <c r="I116" s="19">
        <f t="shared" si="15"/>
        <v>3869.64032</v>
      </c>
      <c r="J116" s="26" t="s">
        <v>208</v>
      </c>
      <c r="K116" s="26" t="s">
        <v>97</v>
      </c>
    </row>
    <row r="117" spans="1:11" ht="17.25" x14ac:dyDescent="0.25">
      <c r="A117" s="22"/>
      <c r="B117" s="17" t="s">
        <v>120</v>
      </c>
      <c r="C117" s="24"/>
      <c r="D117" s="20"/>
      <c r="E117" s="20"/>
      <c r="F117" s="19"/>
      <c r="G117" s="19"/>
      <c r="H117" s="19"/>
      <c r="I117" s="19"/>
    </row>
    <row r="118" spans="1:11" ht="17.25" x14ac:dyDescent="0.3">
      <c r="A118" s="3">
        <f>A116+1</f>
        <v>92</v>
      </c>
      <c r="B118" s="28" t="s">
        <v>121</v>
      </c>
      <c r="C118" s="24">
        <v>410</v>
      </c>
      <c r="D118" s="20">
        <v>15.2</v>
      </c>
      <c r="E118" s="20">
        <v>15.2</v>
      </c>
      <c r="F118" s="19">
        <f t="shared" ref="F118:F140" si="18">C118*E118</f>
        <v>6232</v>
      </c>
      <c r="G118" s="19"/>
      <c r="H118" s="19"/>
      <c r="I118" s="19">
        <f t="shared" ref="I118:I140" si="19">SUM(F118+G118+H118)</f>
        <v>6232</v>
      </c>
      <c r="J118" s="26" t="s">
        <v>194</v>
      </c>
      <c r="K118" s="26" t="s">
        <v>215</v>
      </c>
    </row>
    <row r="119" spans="1:11" ht="17.25" x14ac:dyDescent="0.25">
      <c r="A119" s="22">
        <f>A118+1</f>
        <v>93</v>
      </c>
      <c r="B119" s="23" t="s">
        <v>122</v>
      </c>
      <c r="C119" s="24">
        <f>400.07*1.04</f>
        <v>416.07280000000003</v>
      </c>
      <c r="D119" s="20">
        <v>15.2</v>
      </c>
      <c r="E119" s="20">
        <v>15.2</v>
      </c>
      <c r="F119" s="19">
        <f t="shared" si="18"/>
        <v>6324.30656</v>
      </c>
      <c r="G119" s="19">
        <v>1037.2</v>
      </c>
      <c r="H119" s="19"/>
      <c r="I119" s="19">
        <f t="shared" si="19"/>
        <v>7361.5065599999998</v>
      </c>
      <c r="J119" s="26" t="s">
        <v>201</v>
      </c>
      <c r="K119" s="26" t="s">
        <v>215</v>
      </c>
    </row>
    <row r="120" spans="1:11" ht="17.25" x14ac:dyDescent="0.25">
      <c r="A120" s="22">
        <f t="shared" si="17"/>
        <v>94</v>
      </c>
      <c r="B120" s="23" t="s">
        <v>123</v>
      </c>
      <c r="C120" s="24">
        <v>300</v>
      </c>
      <c r="D120" s="20">
        <v>15.2</v>
      </c>
      <c r="E120" s="20">
        <v>15.2</v>
      </c>
      <c r="F120" s="19">
        <f t="shared" si="18"/>
        <v>4560</v>
      </c>
      <c r="G120" s="19">
        <v>1244.6400000000001</v>
      </c>
      <c r="H120" s="19"/>
      <c r="I120" s="19">
        <f t="shared" si="19"/>
        <v>5804.64</v>
      </c>
      <c r="J120" s="26" t="s">
        <v>207</v>
      </c>
      <c r="K120" s="26" t="s">
        <v>215</v>
      </c>
    </row>
    <row r="121" spans="1:11" ht="17.25" x14ac:dyDescent="0.25">
      <c r="A121" s="22">
        <f t="shared" si="17"/>
        <v>95</v>
      </c>
      <c r="B121" s="23" t="s">
        <v>124</v>
      </c>
      <c r="C121" s="24">
        <f>317.58*1.04</f>
        <v>330.28320000000002</v>
      </c>
      <c r="D121" s="20">
        <v>15.2</v>
      </c>
      <c r="E121" s="20">
        <v>15.2</v>
      </c>
      <c r="F121" s="19">
        <f t="shared" si="18"/>
        <v>5020.3046400000003</v>
      </c>
      <c r="G121" s="19">
        <v>1037.2</v>
      </c>
      <c r="H121" s="19"/>
      <c r="I121" s="19">
        <f t="shared" si="19"/>
        <v>6057.5046400000001</v>
      </c>
      <c r="J121" s="26" t="s">
        <v>211</v>
      </c>
      <c r="K121" s="26" t="s">
        <v>215</v>
      </c>
    </row>
    <row r="122" spans="1:11" ht="17.25" x14ac:dyDescent="0.25">
      <c r="A122" s="22">
        <f t="shared" si="17"/>
        <v>96</v>
      </c>
      <c r="B122" s="23" t="s">
        <v>125</v>
      </c>
      <c r="C122" s="24">
        <v>300</v>
      </c>
      <c r="D122" s="20">
        <v>15.2</v>
      </c>
      <c r="E122" s="20">
        <v>15.2</v>
      </c>
      <c r="F122" s="19">
        <f t="shared" si="18"/>
        <v>4560</v>
      </c>
      <c r="G122" s="19">
        <v>829.76</v>
      </c>
      <c r="H122" s="19"/>
      <c r="I122" s="19">
        <f t="shared" si="19"/>
        <v>5389.76</v>
      </c>
      <c r="J122" s="26" t="s">
        <v>216</v>
      </c>
      <c r="K122" s="26" t="s">
        <v>215</v>
      </c>
    </row>
    <row r="123" spans="1:11" ht="17.25" x14ac:dyDescent="0.25">
      <c r="A123" s="22">
        <f t="shared" si="17"/>
        <v>97</v>
      </c>
      <c r="B123" s="23" t="s">
        <v>126</v>
      </c>
      <c r="C123" s="24">
        <v>300</v>
      </c>
      <c r="D123" s="20">
        <v>15.2</v>
      </c>
      <c r="E123" s="20">
        <v>15.2</v>
      </c>
      <c r="F123" s="19">
        <f t="shared" si="18"/>
        <v>4560</v>
      </c>
      <c r="G123" s="19">
        <v>1244.6400000000001</v>
      </c>
      <c r="H123" s="19"/>
      <c r="I123" s="19">
        <f t="shared" si="19"/>
        <v>5804.64</v>
      </c>
      <c r="J123" s="26" t="s">
        <v>216</v>
      </c>
      <c r="K123" s="26" t="s">
        <v>215</v>
      </c>
    </row>
    <row r="124" spans="1:11" ht="17.25" x14ac:dyDescent="0.25">
      <c r="A124" s="22">
        <f t="shared" si="17"/>
        <v>98</v>
      </c>
      <c r="B124" s="23" t="s">
        <v>127</v>
      </c>
      <c r="C124" s="24">
        <v>300</v>
      </c>
      <c r="D124" s="20">
        <v>15.2</v>
      </c>
      <c r="E124" s="20">
        <v>15.2</v>
      </c>
      <c r="F124" s="19">
        <f t="shared" si="18"/>
        <v>4560</v>
      </c>
      <c r="G124" s="19">
        <v>829.76</v>
      </c>
      <c r="H124" s="19"/>
      <c r="I124" s="19">
        <f t="shared" si="19"/>
        <v>5389.76</v>
      </c>
      <c r="J124" s="26" t="s">
        <v>216</v>
      </c>
      <c r="K124" s="26" t="s">
        <v>215</v>
      </c>
    </row>
    <row r="125" spans="1:11" ht="17.25" x14ac:dyDescent="0.25">
      <c r="A125" s="22">
        <f t="shared" si="17"/>
        <v>99</v>
      </c>
      <c r="B125" s="23" t="s">
        <v>128</v>
      </c>
      <c r="C125" s="24">
        <v>300</v>
      </c>
      <c r="D125" s="20">
        <v>15.2</v>
      </c>
      <c r="E125" s="20">
        <v>15.2</v>
      </c>
      <c r="F125" s="19">
        <f t="shared" si="18"/>
        <v>4560</v>
      </c>
      <c r="G125" s="19">
        <v>1037.2</v>
      </c>
      <c r="H125" s="19"/>
      <c r="I125" s="19">
        <f t="shared" si="19"/>
        <v>5597.2</v>
      </c>
      <c r="J125" s="26" t="s">
        <v>216</v>
      </c>
      <c r="K125" s="26" t="s">
        <v>215</v>
      </c>
    </row>
    <row r="126" spans="1:11" ht="17.25" x14ac:dyDescent="0.25">
      <c r="A126" s="22">
        <f t="shared" si="17"/>
        <v>100</v>
      </c>
      <c r="B126" s="23" t="s">
        <v>129</v>
      </c>
      <c r="C126" s="24">
        <v>300</v>
      </c>
      <c r="D126" s="22">
        <v>15.2</v>
      </c>
      <c r="E126" s="20">
        <v>15.2</v>
      </c>
      <c r="F126" s="19">
        <f t="shared" si="18"/>
        <v>4560</v>
      </c>
      <c r="G126" s="19">
        <v>622.32000000000005</v>
      </c>
      <c r="H126" s="19"/>
      <c r="I126" s="19">
        <f t="shared" si="19"/>
        <v>5182.32</v>
      </c>
      <c r="J126" s="26" t="s">
        <v>216</v>
      </c>
      <c r="K126" s="26" t="s">
        <v>215</v>
      </c>
    </row>
    <row r="127" spans="1:11" ht="17.25" x14ac:dyDescent="0.25">
      <c r="A127" s="22">
        <f t="shared" si="17"/>
        <v>101</v>
      </c>
      <c r="B127" s="23" t="s">
        <v>130</v>
      </c>
      <c r="C127" s="24">
        <v>300</v>
      </c>
      <c r="D127" s="20">
        <v>15.2</v>
      </c>
      <c r="E127" s="20">
        <v>15.2</v>
      </c>
      <c r="F127" s="19">
        <f t="shared" si="18"/>
        <v>4560</v>
      </c>
      <c r="G127" s="19">
        <v>622.32000000000005</v>
      </c>
      <c r="H127" s="19"/>
      <c r="I127" s="19">
        <f t="shared" si="19"/>
        <v>5182.32</v>
      </c>
      <c r="J127" s="26" t="s">
        <v>216</v>
      </c>
      <c r="K127" s="26" t="s">
        <v>215</v>
      </c>
    </row>
    <row r="128" spans="1:11" ht="17.25" x14ac:dyDescent="0.25">
      <c r="A128" s="22">
        <f t="shared" si="17"/>
        <v>102</v>
      </c>
      <c r="B128" s="23" t="s">
        <v>131</v>
      </c>
      <c r="C128" s="24">
        <v>280</v>
      </c>
      <c r="D128" s="20">
        <v>15.2</v>
      </c>
      <c r="E128" s="20">
        <v>15.2</v>
      </c>
      <c r="F128" s="19">
        <f t="shared" si="18"/>
        <v>4256</v>
      </c>
      <c r="G128" s="19">
        <v>1244.6400000000001</v>
      </c>
      <c r="H128" s="19"/>
      <c r="I128" s="19">
        <f t="shared" si="19"/>
        <v>5500.64</v>
      </c>
      <c r="J128" s="26" t="s">
        <v>216</v>
      </c>
      <c r="K128" s="26" t="s">
        <v>215</v>
      </c>
    </row>
    <row r="129" spans="1:11" ht="17.25" x14ac:dyDescent="0.25">
      <c r="A129" s="22">
        <f t="shared" si="17"/>
        <v>103</v>
      </c>
      <c r="B129" s="23" t="s">
        <v>132</v>
      </c>
      <c r="C129" s="24">
        <v>280</v>
      </c>
      <c r="D129" s="20">
        <v>15.2</v>
      </c>
      <c r="E129" s="20">
        <v>15.2</v>
      </c>
      <c r="F129" s="19">
        <f t="shared" si="18"/>
        <v>4256</v>
      </c>
      <c r="G129" s="19">
        <v>1037.2</v>
      </c>
      <c r="H129" s="19"/>
      <c r="I129" s="19">
        <f t="shared" si="19"/>
        <v>5293.2</v>
      </c>
      <c r="J129" s="26" t="s">
        <v>217</v>
      </c>
      <c r="K129" s="26" t="s">
        <v>215</v>
      </c>
    </row>
    <row r="130" spans="1:11" ht="17.25" x14ac:dyDescent="0.25">
      <c r="A130" s="22">
        <f t="shared" si="17"/>
        <v>104</v>
      </c>
      <c r="B130" s="23" t="s">
        <v>133</v>
      </c>
      <c r="C130" s="24">
        <f>280</f>
        <v>280</v>
      </c>
      <c r="D130" s="20">
        <v>15.2</v>
      </c>
      <c r="E130" s="20">
        <v>15.2</v>
      </c>
      <c r="F130" s="19">
        <f t="shared" si="18"/>
        <v>4256</v>
      </c>
      <c r="G130" s="19">
        <v>1244.6400000000001</v>
      </c>
      <c r="H130" s="19"/>
      <c r="I130" s="19">
        <f t="shared" si="19"/>
        <v>5500.64</v>
      </c>
      <c r="J130" s="26" t="s">
        <v>217</v>
      </c>
      <c r="K130" s="26" t="s">
        <v>215</v>
      </c>
    </row>
    <row r="131" spans="1:11" ht="17.25" x14ac:dyDescent="0.25">
      <c r="A131" s="22">
        <f t="shared" si="17"/>
        <v>105</v>
      </c>
      <c r="B131" s="23" t="s">
        <v>134</v>
      </c>
      <c r="C131" s="24">
        <v>280</v>
      </c>
      <c r="D131" s="20">
        <v>15.2</v>
      </c>
      <c r="E131" s="20">
        <v>15.2</v>
      </c>
      <c r="F131" s="19">
        <f t="shared" si="18"/>
        <v>4256</v>
      </c>
      <c r="G131" s="19">
        <v>1244.6400000000001</v>
      </c>
      <c r="H131" s="19"/>
      <c r="I131" s="19">
        <f t="shared" si="19"/>
        <v>5500.64</v>
      </c>
      <c r="J131" s="26" t="s">
        <v>217</v>
      </c>
      <c r="K131" s="26" t="s">
        <v>215</v>
      </c>
    </row>
    <row r="132" spans="1:11" ht="17.25" x14ac:dyDescent="0.25">
      <c r="A132" s="22">
        <f t="shared" si="17"/>
        <v>106</v>
      </c>
      <c r="B132" s="23" t="s">
        <v>135</v>
      </c>
      <c r="C132" s="24">
        <f>280</f>
        <v>280</v>
      </c>
      <c r="D132" s="20">
        <v>15.2</v>
      </c>
      <c r="E132" s="20">
        <v>15.2</v>
      </c>
      <c r="F132" s="19">
        <f t="shared" si="18"/>
        <v>4256</v>
      </c>
      <c r="G132" s="19">
        <v>622.32000000000005</v>
      </c>
      <c r="H132" s="19"/>
      <c r="I132" s="19">
        <f t="shared" si="19"/>
        <v>4878.32</v>
      </c>
      <c r="J132" s="26" t="s">
        <v>217</v>
      </c>
      <c r="K132" s="26" t="s">
        <v>215</v>
      </c>
    </row>
    <row r="133" spans="1:11" ht="17.25" x14ac:dyDescent="0.25">
      <c r="A133" s="22">
        <f t="shared" si="17"/>
        <v>107</v>
      </c>
      <c r="B133" s="23" t="s">
        <v>136</v>
      </c>
      <c r="C133" s="24">
        <v>280</v>
      </c>
      <c r="D133" s="22">
        <v>15.2</v>
      </c>
      <c r="E133" s="20">
        <v>15.2</v>
      </c>
      <c r="F133" s="19">
        <f t="shared" si="18"/>
        <v>4256</v>
      </c>
      <c r="G133" s="19">
        <v>622.32000000000005</v>
      </c>
      <c r="H133" s="19"/>
      <c r="I133" s="19">
        <f t="shared" si="19"/>
        <v>4878.32</v>
      </c>
      <c r="J133" s="26" t="s">
        <v>217</v>
      </c>
      <c r="K133" s="26" t="s">
        <v>215</v>
      </c>
    </row>
    <row r="134" spans="1:11" ht="17.25" x14ac:dyDescent="0.25">
      <c r="A134" s="22">
        <f t="shared" si="17"/>
        <v>108</v>
      </c>
      <c r="B134" s="23" t="s">
        <v>137</v>
      </c>
      <c r="C134" s="24">
        <f>245.93*1.04</f>
        <v>255.7672</v>
      </c>
      <c r="D134" s="20">
        <v>15.2</v>
      </c>
      <c r="E134" s="20">
        <v>15.2</v>
      </c>
      <c r="F134" s="19">
        <f t="shared" si="18"/>
        <v>3887.6614399999999</v>
      </c>
      <c r="G134" s="19">
        <v>829.76</v>
      </c>
      <c r="H134" s="19"/>
      <c r="I134" s="19">
        <f t="shared" si="19"/>
        <v>4717.4214400000001</v>
      </c>
      <c r="J134" s="26" t="s">
        <v>206</v>
      </c>
      <c r="K134" s="26" t="s">
        <v>215</v>
      </c>
    </row>
    <row r="135" spans="1:11" ht="17.25" x14ac:dyDescent="0.25">
      <c r="A135" s="22">
        <f t="shared" si="17"/>
        <v>109</v>
      </c>
      <c r="B135" s="23" t="s">
        <v>138</v>
      </c>
      <c r="C135" s="24">
        <v>280</v>
      </c>
      <c r="D135" s="20">
        <v>15.2</v>
      </c>
      <c r="E135" s="20">
        <v>15.2</v>
      </c>
      <c r="F135" s="19">
        <f t="shared" si="18"/>
        <v>4256</v>
      </c>
      <c r="G135" s="19"/>
      <c r="H135" s="19"/>
      <c r="I135" s="19">
        <f t="shared" si="19"/>
        <v>4256</v>
      </c>
      <c r="J135" s="26" t="s">
        <v>218</v>
      </c>
      <c r="K135" s="26" t="s">
        <v>215</v>
      </c>
    </row>
    <row r="136" spans="1:11" ht="17.25" x14ac:dyDescent="0.25">
      <c r="A136" s="22">
        <f t="shared" si="17"/>
        <v>110</v>
      </c>
      <c r="B136" s="23" t="s">
        <v>139</v>
      </c>
      <c r="C136" s="24">
        <v>280</v>
      </c>
      <c r="D136" s="20">
        <v>15.2</v>
      </c>
      <c r="E136" s="20">
        <v>15.2</v>
      </c>
      <c r="F136" s="19">
        <f t="shared" si="18"/>
        <v>4256</v>
      </c>
      <c r="G136" s="19">
        <v>1659.52</v>
      </c>
      <c r="H136" s="19"/>
      <c r="I136" s="19">
        <f t="shared" si="19"/>
        <v>5915.52</v>
      </c>
      <c r="J136" s="26" t="s">
        <v>208</v>
      </c>
      <c r="K136" s="26" t="s">
        <v>215</v>
      </c>
    </row>
    <row r="137" spans="1:11" ht="17.25" x14ac:dyDescent="0.25">
      <c r="A137" s="22">
        <f t="shared" si="17"/>
        <v>111</v>
      </c>
      <c r="B137" s="29" t="s">
        <v>140</v>
      </c>
      <c r="C137" s="24">
        <v>280</v>
      </c>
      <c r="D137" s="20">
        <v>15.2</v>
      </c>
      <c r="E137" s="20">
        <v>15.2</v>
      </c>
      <c r="F137" s="19">
        <f t="shared" si="18"/>
        <v>4256</v>
      </c>
      <c r="G137" s="19">
        <v>1244.6400000000001</v>
      </c>
      <c r="H137" s="19"/>
      <c r="I137" s="19">
        <f t="shared" si="19"/>
        <v>5500.64</v>
      </c>
      <c r="J137" s="26" t="s">
        <v>208</v>
      </c>
      <c r="K137" s="26" t="s">
        <v>215</v>
      </c>
    </row>
    <row r="138" spans="1:11" ht="17.25" x14ac:dyDescent="0.25">
      <c r="A138" s="22">
        <f t="shared" si="17"/>
        <v>112</v>
      </c>
      <c r="B138" s="23" t="s">
        <v>141</v>
      </c>
      <c r="C138" s="24">
        <v>280</v>
      </c>
      <c r="D138" s="20">
        <v>15.2</v>
      </c>
      <c r="E138" s="20">
        <v>15.2</v>
      </c>
      <c r="F138" s="19">
        <f t="shared" si="18"/>
        <v>4256</v>
      </c>
      <c r="G138" s="19">
        <v>829.76</v>
      </c>
      <c r="H138" s="19"/>
      <c r="I138" s="19">
        <f t="shared" si="19"/>
        <v>5085.76</v>
      </c>
      <c r="J138" s="26" t="s">
        <v>210</v>
      </c>
      <c r="K138" s="26" t="s">
        <v>215</v>
      </c>
    </row>
    <row r="139" spans="1:11" ht="17.25" x14ac:dyDescent="0.25">
      <c r="A139" s="22">
        <f t="shared" si="17"/>
        <v>113</v>
      </c>
      <c r="B139" s="23" t="s">
        <v>142</v>
      </c>
      <c r="C139" s="24">
        <v>280</v>
      </c>
      <c r="D139" s="20">
        <v>15.2</v>
      </c>
      <c r="E139" s="20">
        <v>15.2</v>
      </c>
      <c r="F139" s="19">
        <f t="shared" si="18"/>
        <v>4256</v>
      </c>
      <c r="G139" s="19">
        <v>1244.6400000000001</v>
      </c>
      <c r="H139" s="19"/>
      <c r="I139" s="19">
        <f t="shared" si="19"/>
        <v>5500.64</v>
      </c>
      <c r="J139" s="26" t="s">
        <v>210</v>
      </c>
      <c r="K139" s="26" t="s">
        <v>215</v>
      </c>
    </row>
    <row r="140" spans="1:11" ht="17.25" x14ac:dyDescent="0.25">
      <c r="A140" s="22">
        <f t="shared" si="17"/>
        <v>114</v>
      </c>
      <c r="B140" s="23" t="s">
        <v>143</v>
      </c>
      <c r="C140" s="24">
        <f>252*1.04</f>
        <v>262.08</v>
      </c>
      <c r="D140" s="20">
        <v>15.2</v>
      </c>
      <c r="E140" s="20">
        <v>15.2</v>
      </c>
      <c r="F140" s="19">
        <f t="shared" si="18"/>
        <v>3983.6159999999995</v>
      </c>
      <c r="G140" s="19"/>
      <c r="H140" s="19"/>
      <c r="I140" s="19">
        <f t="shared" si="19"/>
        <v>3983.6159999999995</v>
      </c>
      <c r="J140" s="26" t="s">
        <v>219</v>
      </c>
      <c r="K140" s="26" t="s">
        <v>215</v>
      </c>
    </row>
    <row r="141" spans="1:11" ht="17.25" x14ac:dyDescent="0.25">
      <c r="A141" s="22"/>
      <c r="B141" s="38" t="s">
        <v>144</v>
      </c>
      <c r="C141" s="24"/>
      <c r="D141" s="20"/>
      <c r="E141" s="20"/>
      <c r="F141" s="19"/>
      <c r="G141" s="19"/>
      <c r="H141" s="19"/>
      <c r="I141" s="19"/>
    </row>
    <row r="142" spans="1:11" ht="31.5" x14ac:dyDescent="0.25">
      <c r="A142" s="22">
        <f>A140+1</f>
        <v>115</v>
      </c>
      <c r="B142" s="23" t="s">
        <v>145</v>
      </c>
      <c r="C142" s="24">
        <v>410</v>
      </c>
      <c r="D142" s="20">
        <v>15.2</v>
      </c>
      <c r="E142" s="20">
        <v>15.2</v>
      </c>
      <c r="F142" s="19">
        <f t="shared" ref="F142:F152" si="20">C142*E142</f>
        <v>6232</v>
      </c>
      <c r="G142" s="19">
        <v>829.76</v>
      </c>
      <c r="H142" s="19"/>
      <c r="I142" s="19">
        <f t="shared" ref="I142:I152" si="21">SUM(F142+G142+H142)</f>
        <v>7061.76</v>
      </c>
      <c r="J142" s="26" t="s">
        <v>194</v>
      </c>
      <c r="K142" s="46" t="s">
        <v>220</v>
      </c>
    </row>
    <row r="143" spans="1:11" ht="31.5" x14ac:dyDescent="0.25">
      <c r="A143" s="22">
        <f t="shared" si="17"/>
        <v>116</v>
      </c>
      <c r="B143" s="23" t="s">
        <v>146</v>
      </c>
      <c r="C143" s="24">
        <f>317.58*1.04</f>
        <v>330.28320000000002</v>
      </c>
      <c r="D143" s="20">
        <v>15.2</v>
      </c>
      <c r="E143" s="20">
        <v>15.2</v>
      </c>
      <c r="F143" s="19">
        <f t="shared" si="20"/>
        <v>5020.3046400000003</v>
      </c>
      <c r="G143" s="19">
        <v>1037.2</v>
      </c>
      <c r="H143" s="19"/>
      <c r="I143" s="19">
        <f t="shared" si="21"/>
        <v>6057.5046400000001</v>
      </c>
      <c r="J143" s="26" t="s">
        <v>192</v>
      </c>
      <c r="K143" s="46" t="s">
        <v>220</v>
      </c>
    </row>
    <row r="144" spans="1:11" ht="31.5" x14ac:dyDescent="0.25">
      <c r="A144" s="22">
        <f t="shared" si="17"/>
        <v>117</v>
      </c>
      <c r="B144" s="29" t="s">
        <v>147</v>
      </c>
      <c r="C144" s="24">
        <f>251.87*1.04</f>
        <v>261.94479999999999</v>
      </c>
      <c r="D144" s="20">
        <v>15.2</v>
      </c>
      <c r="E144" s="20">
        <v>15.2</v>
      </c>
      <c r="F144" s="19">
        <f t="shared" si="20"/>
        <v>3981.5609599999998</v>
      </c>
      <c r="G144" s="19"/>
      <c r="H144" s="19"/>
      <c r="I144" s="19">
        <f t="shared" si="21"/>
        <v>3981.5609599999998</v>
      </c>
      <c r="J144" s="26" t="s">
        <v>221</v>
      </c>
      <c r="K144" s="46" t="s">
        <v>220</v>
      </c>
    </row>
    <row r="145" spans="1:11" ht="31.5" x14ac:dyDescent="0.25">
      <c r="A145" s="22">
        <f t="shared" si="17"/>
        <v>118</v>
      </c>
      <c r="B145" s="23" t="s">
        <v>148</v>
      </c>
      <c r="C145" s="24">
        <f>335.13*1.04</f>
        <v>348.53520000000003</v>
      </c>
      <c r="D145" s="20">
        <v>15.2</v>
      </c>
      <c r="E145" s="20">
        <v>15.2</v>
      </c>
      <c r="F145" s="19">
        <f t="shared" si="20"/>
        <v>5297.7350400000005</v>
      </c>
      <c r="G145" s="19">
        <v>1244.6400000000001</v>
      </c>
      <c r="H145" s="19"/>
      <c r="I145" s="19">
        <f t="shared" si="21"/>
        <v>6542.3750400000008</v>
      </c>
      <c r="J145" s="26" t="s">
        <v>221</v>
      </c>
      <c r="K145" s="46" t="s">
        <v>220</v>
      </c>
    </row>
    <row r="146" spans="1:11" ht="31.5" x14ac:dyDescent="0.25">
      <c r="A146" s="22">
        <f t="shared" si="17"/>
        <v>119</v>
      </c>
      <c r="B146" s="23" t="s">
        <v>149</v>
      </c>
      <c r="C146" s="24">
        <f>335.13*1.04</f>
        <v>348.53520000000003</v>
      </c>
      <c r="D146" s="20">
        <v>15.2</v>
      </c>
      <c r="E146" s="20">
        <v>15.2</v>
      </c>
      <c r="F146" s="19">
        <f t="shared" si="20"/>
        <v>5297.7350400000005</v>
      </c>
      <c r="G146" s="19">
        <v>622.32000000000005</v>
      </c>
      <c r="H146" s="19"/>
      <c r="I146" s="19">
        <f t="shared" si="21"/>
        <v>5920.0550400000002</v>
      </c>
      <c r="J146" s="26" t="s">
        <v>221</v>
      </c>
      <c r="K146" s="46" t="s">
        <v>220</v>
      </c>
    </row>
    <row r="147" spans="1:11" ht="31.5" x14ac:dyDescent="0.25">
      <c r="A147" s="22">
        <f t="shared" si="17"/>
        <v>120</v>
      </c>
      <c r="B147" s="29" t="s">
        <v>150</v>
      </c>
      <c r="C147" s="24">
        <f>335.13*1.04</f>
        <v>348.53520000000003</v>
      </c>
      <c r="D147" s="37">
        <v>15.2</v>
      </c>
      <c r="E147" s="20">
        <v>15.2</v>
      </c>
      <c r="F147" s="19">
        <f t="shared" si="20"/>
        <v>5297.7350400000005</v>
      </c>
      <c r="G147" s="19">
        <v>622.32000000000005</v>
      </c>
      <c r="H147" s="19"/>
      <c r="I147" s="19">
        <f t="shared" si="21"/>
        <v>5920.0550400000002</v>
      </c>
      <c r="J147" s="26" t="s">
        <v>222</v>
      </c>
      <c r="K147" s="46" t="s">
        <v>220</v>
      </c>
    </row>
    <row r="148" spans="1:11" ht="31.5" x14ac:dyDescent="0.25">
      <c r="A148" s="22">
        <f t="shared" si="17"/>
        <v>121</v>
      </c>
      <c r="B148" s="29" t="s">
        <v>151</v>
      </c>
      <c r="C148" s="24">
        <f>301.93*1.04</f>
        <v>314.00720000000001</v>
      </c>
      <c r="D148" s="37">
        <v>15.2</v>
      </c>
      <c r="E148" s="20">
        <v>15.2</v>
      </c>
      <c r="F148" s="19">
        <f t="shared" si="20"/>
        <v>4772.9094400000004</v>
      </c>
      <c r="G148" s="19"/>
      <c r="H148" s="19"/>
      <c r="I148" s="19">
        <f t="shared" si="21"/>
        <v>4772.9094400000004</v>
      </c>
      <c r="J148" s="26" t="s">
        <v>221</v>
      </c>
      <c r="K148" s="46" t="s">
        <v>220</v>
      </c>
    </row>
    <row r="149" spans="1:11" ht="31.5" x14ac:dyDescent="0.25">
      <c r="A149" s="22">
        <f t="shared" si="17"/>
        <v>122</v>
      </c>
      <c r="B149" s="23" t="s">
        <v>152</v>
      </c>
      <c r="C149" s="24">
        <f>261.98*1.04</f>
        <v>272.45920000000001</v>
      </c>
      <c r="D149" s="20">
        <v>15.2</v>
      </c>
      <c r="E149" s="20">
        <v>15.2</v>
      </c>
      <c r="F149" s="19">
        <f t="shared" si="20"/>
        <v>4141.3798399999996</v>
      </c>
      <c r="G149" s="19">
        <v>1244.6400000000001</v>
      </c>
      <c r="H149" s="19"/>
      <c r="I149" s="19">
        <f t="shared" si="21"/>
        <v>5386.0198399999999</v>
      </c>
      <c r="J149" s="26" t="s">
        <v>210</v>
      </c>
      <c r="K149" s="46" t="s">
        <v>220</v>
      </c>
    </row>
    <row r="150" spans="1:11" ht="31.5" x14ac:dyDescent="0.25">
      <c r="A150" s="22">
        <f t="shared" si="17"/>
        <v>123</v>
      </c>
      <c r="B150" s="29" t="s">
        <v>153</v>
      </c>
      <c r="C150" s="24">
        <f>261.98*1.04</f>
        <v>272.45920000000001</v>
      </c>
      <c r="D150" s="20">
        <v>15.2</v>
      </c>
      <c r="E150" s="20">
        <v>15.2</v>
      </c>
      <c r="F150" s="19">
        <f t="shared" si="20"/>
        <v>4141.3798399999996</v>
      </c>
      <c r="G150" s="33">
        <v>829.76</v>
      </c>
      <c r="H150" s="33"/>
      <c r="I150" s="19">
        <f t="shared" si="21"/>
        <v>4971.1398399999998</v>
      </c>
      <c r="J150" s="26" t="s">
        <v>210</v>
      </c>
      <c r="K150" s="46" t="s">
        <v>220</v>
      </c>
    </row>
    <row r="151" spans="1:11" ht="31.5" x14ac:dyDescent="0.25">
      <c r="A151" s="22">
        <f t="shared" si="17"/>
        <v>124</v>
      </c>
      <c r="B151" s="29" t="s">
        <v>154</v>
      </c>
      <c r="C151" s="24">
        <v>237.12</v>
      </c>
      <c r="D151" s="20">
        <v>15.2</v>
      </c>
      <c r="E151" s="20">
        <v>15.2</v>
      </c>
      <c r="F151" s="19">
        <f t="shared" si="20"/>
        <v>3604.2239999999997</v>
      </c>
      <c r="G151" s="33"/>
      <c r="H151" s="33"/>
      <c r="I151" s="19">
        <f t="shared" si="21"/>
        <v>3604.2239999999997</v>
      </c>
      <c r="J151" s="26" t="s">
        <v>223</v>
      </c>
      <c r="K151" s="46" t="s">
        <v>220</v>
      </c>
    </row>
    <row r="152" spans="1:11" ht="31.5" x14ac:dyDescent="0.25">
      <c r="A152" s="22">
        <f t="shared" si="17"/>
        <v>125</v>
      </c>
      <c r="B152" s="29" t="s">
        <v>155</v>
      </c>
      <c r="C152" s="24">
        <v>314.08</v>
      </c>
      <c r="D152" s="20">
        <v>15.2</v>
      </c>
      <c r="E152" s="20">
        <v>15.2</v>
      </c>
      <c r="F152" s="19">
        <f t="shared" si="20"/>
        <v>4774.0159999999996</v>
      </c>
      <c r="G152" s="33"/>
      <c r="H152" s="33"/>
      <c r="I152" s="19">
        <f t="shared" si="21"/>
        <v>4774.0159999999996</v>
      </c>
      <c r="J152" s="26" t="s">
        <v>224</v>
      </c>
      <c r="K152" s="46" t="s">
        <v>220</v>
      </c>
    </row>
    <row r="153" spans="1:11" ht="17.25" x14ac:dyDescent="0.25">
      <c r="A153" s="22"/>
      <c r="B153" s="17" t="s">
        <v>156</v>
      </c>
      <c r="C153" s="24"/>
      <c r="D153" s="20"/>
      <c r="E153" s="20"/>
      <c r="F153" s="19"/>
      <c r="G153" s="19"/>
      <c r="H153" s="19"/>
      <c r="I153" s="19"/>
      <c r="K153" s="46"/>
    </row>
    <row r="154" spans="1:11" ht="17.25" x14ac:dyDescent="0.25">
      <c r="A154" s="22">
        <f>A152+1</f>
        <v>126</v>
      </c>
      <c r="B154" s="30" t="s">
        <v>157</v>
      </c>
      <c r="C154" s="24">
        <f>400*1.04</f>
        <v>416</v>
      </c>
      <c r="D154" s="22">
        <v>15.2</v>
      </c>
      <c r="E154" s="20">
        <v>15.2</v>
      </c>
      <c r="F154" s="19">
        <f>C154*E154</f>
        <v>6323.2</v>
      </c>
      <c r="G154" s="19"/>
      <c r="H154" s="19"/>
      <c r="I154" s="19">
        <f>SUM(F154+G154+H154)</f>
        <v>6323.2</v>
      </c>
      <c r="J154" s="26" t="s">
        <v>195</v>
      </c>
      <c r="K154" s="26" t="s">
        <v>156</v>
      </c>
    </row>
    <row r="155" spans="1:11" ht="17.25" x14ac:dyDescent="0.25">
      <c r="A155" s="22">
        <f>A154+1</f>
        <v>127</v>
      </c>
      <c r="B155" s="23" t="s">
        <v>158</v>
      </c>
      <c r="C155" s="24">
        <v>410</v>
      </c>
      <c r="D155" s="20">
        <v>15.2</v>
      </c>
      <c r="E155" s="20">
        <v>15.2</v>
      </c>
      <c r="F155" s="19">
        <f>C155*E155</f>
        <v>6232</v>
      </c>
      <c r="G155" s="19"/>
      <c r="H155" s="19"/>
      <c r="I155" s="19">
        <f>SUM(F155+G155+H155)</f>
        <v>6232</v>
      </c>
      <c r="J155" s="26" t="s">
        <v>194</v>
      </c>
      <c r="K155" s="46" t="s">
        <v>225</v>
      </c>
    </row>
    <row r="156" spans="1:11" ht="17.25" x14ac:dyDescent="0.25">
      <c r="A156" s="22">
        <f>A155+1</f>
        <v>128</v>
      </c>
      <c r="B156" s="23" t="s">
        <v>159</v>
      </c>
      <c r="C156" s="24">
        <f>400*1.04</f>
        <v>416</v>
      </c>
      <c r="D156" s="20">
        <v>15.2</v>
      </c>
      <c r="E156" s="20">
        <v>15.2</v>
      </c>
      <c r="F156" s="19">
        <f>C156*E156</f>
        <v>6323.2</v>
      </c>
      <c r="G156" s="19">
        <v>1244.6400000000001</v>
      </c>
      <c r="H156" s="19"/>
      <c r="I156" s="19">
        <f>SUM(F156+G156+H156)</f>
        <v>7567.84</v>
      </c>
      <c r="J156" s="47" t="s">
        <v>192</v>
      </c>
      <c r="K156" s="46" t="s">
        <v>33</v>
      </c>
    </row>
    <row r="157" spans="1:11" ht="31.5" x14ac:dyDescent="0.25">
      <c r="A157" s="22">
        <f>A156+1</f>
        <v>129</v>
      </c>
      <c r="B157" s="23" t="s">
        <v>160</v>
      </c>
      <c r="C157" s="24">
        <f>400.07*1.04</f>
        <v>416.07280000000003</v>
      </c>
      <c r="D157" s="20">
        <v>15.2</v>
      </c>
      <c r="E157" s="20">
        <v>15.2</v>
      </c>
      <c r="F157" s="19">
        <f>C157*E157</f>
        <v>6324.30656</v>
      </c>
      <c r="G157" s="32">
        <v>1037.2</v>
      </c>
      <c r="H157" s="32"/>
      <c r="I157" s="19">
        <f>SUM(F157+G157+H157)</f>
        <v>7361.5065599999998</v>
      </c>
      <c r="J157" s="26" t="s">
        <v>195</v>
      </c>
      <c r="K157" s="46" t="s">
        <v>226</v>
      </c>
    </row>
    <row r="158" spans="1:11" ht="17.25" x14ac:dyDescent="0.25">
      <c r="A158" s="22"/>
      <c r="B158" s="17" t="s">
        <v>161</v>
      </c>
      <c r="C158" s="24"/>
      <c r="D158" s="20"/>
      <c r="E158" s="20"/>
      <c r="F158" s="19"/>
      <c r="G158" s="19"/>
      <c r="H158" s="19"/>
      <c r="I158" s="19"/>
      <c r="J158" s="26" t="s">
        <v>227</v>
      </c>
      <c r="K158" s="46" t="s">
        <v>45</v>
      </c>
    </row>
    <row r="159" spans="1:11" ht="17.25" x14ac:dyDescent="0.25">
      <c r="A159" s="22">
        <f>A157+1</f>
        <v>130</v>
      </c>
      <c r="B159" s="23" t="s">
        <v>162</v>
      </c>
      <c r="C159" s="24">
        <f>383.88*1.04</f>
        <v>399.23520000000002</v>
      </c>
      <c r="D159" s="20">
        <v>15.2</v>
      </c>
      <c r="E159" s="20">
        <v>15.2</v>
      </c>
      <c r="F159" s="19">
        <f>C159*E159</f>
        <v>6068.3750399999999</v>
      </c>
      <c r="G159" s="19">
        <v>1037.2</v>
      </c>
      <c r="H159" s="19"/>
      <c r="I159" s="19">
        <f>SUM(F159+G159+H159)</f>
        <v>7105.5750399999997</v>
      </c>
      <c r="J159" s="26" t="s">
        <v>192</v>
      </c>
      <c r="K159" s="26" t="s">
        <v>161</v>
      </c>
    </row>
    <row r="160" spans="1:11" ht="17.25" x14ac:dyDescent="0.25">
      <c r="A160" s="22">
        <f>A159+1</f>
        <v>131</v>
      </c>
      <c r="B160" s="23" t="s">
        <v>163</v>
      </c>
      <c r="C160" s="24">
        <f>263.16*1.04</f>
        <v>273.68640000000005</v>
      </c>
      <c r="D160" s="20">
        <v>15.2</v>
      </c>
      <c r="E160" s="20">
        <v>15.2</v>
      </c>
      <c r="F160" s="19">
        <f>C160*E160</f>
        <v>4160.0332800000006</v>
      </c>
      <c r="G160" s="19"/>
      <c r="H160" s="19"/>
      <c r="I160" s="19">
        <f>SUM(F160+G160+H160)</f>
        <v>4160.0332800000006</v>
      </c>
      <c r="J160" s="26" t="s">
        <v>213</v>
      </c>
      <c r="K160" s="26" t="s">
        <v>215</v>
      </c>
    </row>
    <row r="161" spans="1:11" ht="17.25" x14ac:dyDescent="0.25">
      <c r="A161" s="22">
        <f>A160+1</f>
        <v>132</v>
      </c>
      <c r="B161" s="29" t="s">
        <v>164</v>
      </c>
      <c r="C161" s="24">
        <v>207.44</v>
      </c>
      <c r="D161" s="20">
        <v>15.2</v>
      </c>
      <c r="E161" s="20">
        <v>15.2</v>
      </c>
      <c r="F161" s="19">
        <f>C161*E161</f>
        <v>3153.0879999999997</v>
      </c>
      <c r="G161" s="19"/>
      <c r="H161" s="19"/>
      <c r="I161" s="19">
        <f>SUM(F161+G161+H161)</f>
        <v>3153.0879999999997</v>
      </c>
      <c r="J161" s="26" t="s">
        <v>210</v>
      </c>
      <c r="K161" s="26" t="s">
        <v>161</v>
      </c>
    </row>
    <row r="162" spans="1:11" ht="17.25" x14ac:dyDescent="0.25">
      <c r="A162" s="22"/>
      <c r="B162" s="34" t="s">
        <v>165</v>
      </c>
      <c r="C162" s="24"/>
      <c r="D162" s="20"/>
      <c r="E162" s="20"/>
      <c r="F162" s="19"/>
      <c r="G162" s="19"/>
      <c r="H162" s="19"/>
      <c r="I162" s="19"/>
    </row>
    <row r="163" spans="1:11" ht="17.25" x14ac:dyDescent="0.25">
      <c r="A163" s="22">
        <f>A161+1</f>
        <v>133</v>
      </c>
      <c r="B163" s="29" t="s">
        <v>166</v>
      </c>
      <c r="C163" s="24">
        <v>388</v>
      </c>
      <c r="D163" s="20">
        <v>15.2</v>
      </c>
      <c r="E163" s="20">
        <v>15.2</v>
      </c>
      <c r="F163" s="19">
        <f>C163*E163</f>
        <v>5897.5999999999995</v>
      </c>
      <c r="G163" s="19"/>
      <c r="H163" s="19"/>
      <c r="I163" s="19">
        <f>SUM(F163+G163+H163)</f>
        <v>5897.5999999999995</v>
      </c>
      <c r="J163" s="26" t="s">
        <v>165</v>
      </c>
      <c r="K163" s="26" t="s">
        <v>232</v>
      </c>
    </row>
    <row r="164" spans="1:11" ht="17.25" x14ac:dyDescent="0.25">
      <c r="A164" s="22"/>
      <c r="B164" s="34" t="s">
        <v>167</v>
      </c>
      <c r="C164" s="24"/>
      <c r="D164" s="20"/>
      <c r="E164" s="20"/>
      <c r="F164" s="19"/>
      <c r="G164" s="19"/>
      <c r="H164" s="19"/>
      <c r="I164" s="19"/>
    </row>
    <row r="165" spans="1:11" ht="17.25" x14ac:dyDescent="0.25">
      <c r="A165" s="22">
        <f>A163+1</f>
        <v>134</v>
      </c>
      <c r="B165" s="29" t="s">
        <v>168</v>
      </c>
      <c r="C165" s="24">
        <v>388</v>
      </c>
      <c r="D165" s="20">
        <v>15.2</v>
      </c>
      <c r="E165" s="20">
        <v>15.2</v>
      </c>
      <c r="F165" s="19">
        <f>C165*E165</f>
        <v>5897.5999999999995</v>
      </c>
      <c r="G165" s="19"/>
      <c r="H165" s="19"/>
      <c r="I165" s="19">
        <f>SUM(F165+G165+H165)</f>
        <v>5897.5999999999995</v>
      </c>
      <c r="J165" s="26" t="s">
        <v>167</v>
      </c>
      <c r="K165" s="26" t="s">
        <v>15</v>
      </c>
    </row>
    <row r="166" spans="1:11" ht="17.25" x14ac:dyDescent="0.3">
      <c r="A166" s="39"/>
      <c r="B166" s="40" t="s">
        <v>169</v>
      </c>
      <c r="C166" s="24"/>
      <c r="D166" s="20"/>
      <c r="E166" s="20"/>
      <c r="F166" s="19"/>
      <c r="G166" s="19"/>
      <c r="H166" s="19"/>
      <c r="I166" s="19"/>
    </row>
    <row r="167" spans="1:11" ht="17.25" x14ac:dyDescent="0.3">
      <c r="A167" s="39">
        <f>A165+1</f>
        <v>135</v>
      </c>
      <c r="B167" s="1" t="s">
        <v>170</v>
      </c>
      <c r="C167" s="24">
        <v>410</v>
      </c>
      <c r="D167" s="20">
        <v>15.2</v>
      </c>
      <c r="E167" s="20">
        <v>15.2</v>
      </c>
      <c r="F167" s="19">
        <f>C167*E167</f>
        <v>6232</v>
      </c>
      <c r="G167" s="19"/>
      <c r="H167" s="19"/>
      <c r="I167" s="19">
        <f>SUM(F167+G167+H167)</f>
        <v>6232</v>
      </c>
      <c r="J167" s="26" t="s">
        <v>169</v>
      </c>
      <c r="K167" s="26" t="s">
        <v>228</v>
      </c>
    </row>
    <row r="168" spans="1:11" ht="17.25" x14ac:dyDescent="0.25">
      <c r="A168" s="16"/>
      <c r="B168" s="41"/>
      <c r="I168" s="41"/>
    </row>
    <row r="169" spans="1:11" ht="17.25" x14ac:dyDescent="0.25">
      <c r="A169" s="22"/>
      <c r="B169" s="41"/>
      <c r="I169" s="41"/>
    </row>
    <row r="170" spans="1:11" ht="17.25" x14ac:dyDescent="0.25">
      <c r="A170" s="22"/>
      <c r="B170" s="42"/>
      <c r="I170" s="41"/>
    </row>
    <row r="171" spans="1:11" ht="17.25" x14ac:dyDescent="0.25">
      <c r="A171" s="22"/>
      <c r="B171" s="41"/>
      <c r="I171" s="41"/>
    </row>
    <row r="172" spans="1:11" ht="17.25" x14ac:dyDescent="0.25">
      <c r="A172" s="30"/>
      <c r="B172" s="41"/>
      <c r="I172" s="41"/>
    </row>
    <row r="173" spans="1:11" ht="17.25" x14ac:dyDescent="0.25">
      <c r="A173" s="30"/>
      <c r="B173" s="41"/>
      <c r="D173" s="1" t="s">
        <v>0</v>
      </c>
      <c r="I173" s="41"/>
    </row>
    <row r="174" spans="1:11" ht="17.25" x14ac:dyDescent="0.25">
      <c r="A174" s="30"/>
      <c r="B174" s="41"/>
      <c r="I174" s="41"/>
    </row>
    <row r="175" spans="1:11" ht="17.25" x14ac:dyDescent="0.3">
      <c r="A175" s="27" t="s">
        <v>0</v>
      </c>
      <c r="B175" s="41"/>
      <c r="I175" s="41"/>
    </row>
    <row r="176" spans="1:11" x14ac:dyDescent="0.25">
      <c r="B176" s="43"/>
      <c r="I176" s="41"/>
    </row>
    <row r="177" spans="6:9" x14ac:dyDescent="0.25">
      <c r="I177" s="41"/>
    </row>
    <row r="178" spans="6:9" x14ac:dyDescent="0.25">
      <c r="I178" s="41"/>
    </row>
    <row r="179" spans="6:9" x14ac:dyDescent="0.25">
      <c r="I179" s="41"/>
    </row>
    <row r="184" spans="6:9" x14ac:dyDescent="0.25">
      <c r="F184" s="1" t="s">
        <v>0</v>
      </c>
    </row>
    <row r="200" spans="2:2" x14ac:dyDescent="0.25">
      <c r="B200" s="2" t="s">
        <v>0</v>
      </c>
    </row>
  </sheetData>
  <mergeCells count="14">
    <mergeCell ref="J7:J9"/>
    <mergeCell ref="K7:K9"/>
    <mergeCell ref="C3:F3"/>
    <mergeCell ref="E4:F4"/>
    <mergeCell ref="C6:F6"/>
    <mergeCell ref="F7:F9"/>
    <mergeCell ref="G7:G8"/>
    <mergeCell ref="H7:H8"/>
    <mergeCell ref="I7:I9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tabSelected="1" workbookViewId="0">
      <selection activeCell="C12" sqref="C12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2" width="14.85546875" style="1" customWidth="1"/>
    <col min="13" max="13" width="45.42578125" style="1" customWidth="1"/>
    <col min="14" max="14" width="41" style="1" customWidth="1"/>
    <col min="15" max="16" width="13.7109375" style="1" customWidth="1"/>
    <col min="17" max="17" width="11.7109375" style="1" customWidth="1"/>
    <col min="18" max="18" width="13.5703125" style="1" customWidth="1"/>
    <col min="19" max="19" width="14.28515625" style="1" customWidth="1"/>
    <col min="20" max="22" width="14.5703125" style="1" customWidth="1"/>
    <col min="23" max="23" width="14.7109375" style="1" customWidth="1"/>
    <col min="24" max="24" width="14.5703125" style="1" customWidth="1"/>
    <col min="25" max="25" width="17.28515625" style="1" customWidth="1"/>
    <col min="26" max="26" width="27" style="1" customWidth="1"/>
    <col min="27" max="16384" width="12.7109375" style="1"/>
  </cols>
  <sheetData>
    <row r="1" spans="1:27" x14ac:dyDescent="0.25">
      <c r="B1" s="1" t="s">
        <v>0</v>
      </c>
      <c r="C1" s="2" t="s">
        <v>0</v>
      </c>
      <c r="E1" s="1" t="s">
        <v>0</v>
      </c>
      <c r="N1" s="1" t="s">
        <v>0</v>
      </c>
      <c r="W1" s="1" t="s">
        <v>0</v>
      </c>
    </row>
    <row r="2" spans="1:27" x14ac:dyDescent="0.25">
      <c r="A2" s="3" t="s">
        <v>0</v>
      </c>
      <c r="B2" s="3" t="s">
        <v>0</v>
      </c>
      <c r="D2" s="122" t="s">
        <v>234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" t="s">
        <v>0</v>
      </c>
    </row>
    <row r="3" spans="1:27" x14ac:dyDescent="0.25">
      <c r="A3" s="4" t="s">
        <v>0</v>
      </c>
      <c r="B3" s="4"/>
      <c r="C3" s="5" t="s">
        <v>0</v>
      </c>
      <c r="D3" s="109" t="s">
        <v>235</v>
      </c>
      <c r="E3" s="109"/>
      <c r="F3" s="109"/>
      <c r="G3" s="109"/>
      <c r="H3" s="109"/>
      <c r="I3" s="109"/>
      <c r="J3" s="48"/>
      <c r="K3" s="48"/>
      <c r="L3" s="48"/>
      <c r="M3" s="50"/>
      <c r="N3" s="51"/>
      <c r="O3" s="51"/>
      <c r="P3" s="51"/>
      <c r="Q3" s="51"/>
      <c r="R3" s="51"/>
      <c r="S3" s="51"/>
      <c r="T3" s="51"/>
      <c r="U3" s="51"/>
      <c r="V3" s="51"/>
      <c r="W3" s="52"/>
      <c r="X3" s="53" t="s">
        <v>0</v>
      </c>
      <c r="Y3" s="53"/>
    </row>
    <row r="4" spans="1:27" x14ac:dyDescent="0.25">
      <c r="A4" s="4" t="s">
        <v>0</v>
      </c>
      <c r="B4" s="4" t="s">
        <v>0</v>
      </c>
      <c r="C4" s="5"/>
      <c r="D4" s="8" t="s">
        <v>236</v>
      </c>
      <c r="E4" s="54" t="s">
        <v>237</v>
      </c>
      <c r="F4" s="54"/>
      <c r="H4" s="110"/>
      <c r="I4" s="110"/>
      <c r="J4" s="49"/>
      <c r="K4" s="49"/>
      <c r="L4" s="49"/>
      <c r="Y4" s="55"/>
      <c r="Z4" s="55"/>
      <c r="AA4" s="55"/>
    </row>
    <row r="5" spans="1:27" x14ac:dyDescent="0.25">
      <c r="A5" s="4"/>
      <c r="B5" s="4" t="s">
        <v>238</v>
      </c>
      <c r="C5" s="5"/>
      <c r="D5" s="10" t="s">
        <v>239</v>
      </c>
      <c r="E5" s="10"/>
      <c r="F5" s="10"/>
      <c r="G5" s="10"/>
      <c r="H5" s="10"/>
      <c r="I5" s="10"/>
      <c r="J5" s="10"/>
      <c r="K5" s="10"/>
      <c r="L5" s="10"/>
    </row>
    <row r="6" spans="1:27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3"/>
    </row>
    <row r="7" spans="1:27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178</v>
      </c>
      <c r="K7" s="106" t="s">
        <v>405</v>
      </c>
      <c r="L7" s="106" t="s">
        <v>11</v>
      </c>
      <c r="M7" s="103" t="s">
        <v>187</v>
      </c>
      <c r="N7" s="103" t="s">
        <v>188</v>
      </c>
    </row>
    <row r="8" spans="1:27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08"/>
      <c r="L8" s="107"/>
      <c r="M8" s="104"/>
      <c r="N8" s="104"/>
    </row>
    <row r="9" spans="1:27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173</v>
      </c>
      <c r="K9" s="15" t="s">
        <v>250</v>
      </c>
      <c r="L9" s="108"/>
      <c r="M9" s="105"/>
      <c r="N9" s="105"/>
    </row>
    <row r="10" spans="1:27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21"/>
      <c r="M10" s="26"/>
      <c r="N10" s="26"/>
    </row>
    <row r="11" spans="1:27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>
        <v>100</v>
      </c>
      <c r="K11" s="19"/>
      <c r="L11" s="19">
        <f>SUM(I11+J11+K11)</f>
        <v>14816.64</v>
      </c>
      <c r="M11" s="26" t="s">
        <v>189</v>
      </c>
      <c r="N11" s="26" t="s">
        <v>190</v>
      </c>
    </row>
    <row r="12" spans="1:27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26"/>
      <c r="N12" s="26"/>
    </row>
    <row r="13" spans="1:27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>D13*1.1507</f>
        <v>960.02900999999997</v>
      </c>
      <c r="F13" s="25">
        <f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>
        <v>100</v>
      </c>
      <c r="K13" s="19"/>
      <c r="L13" s="19">
        <f t="shared" ref="L13:L76" si="0">SUM(I13+J13+K13)</f>
        <v>12781.359999999999</v>
      </c>
      <c r="M13" s="26" t="s">
        <v>398</v>
      </c>
      <c r="N13" s="26" t="s">
        <v>17</v>
      </c>
    </row>
    <row r="14" spans="1:27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>D14*1.1507</f>
        <v>584.68217700000002</v>
      </c>
      <c r="F14" s="25">
        <f>E14</f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100</v>
      </c>
      <c r="K14" s="19"/>
      <c r="L14" s="19">
        <f t="shared" si="0"/>
        <v>7823.2719999999999</v>
      </c>
      <c r="M14" s="26" t="s">
        <v>395</v>
      </c>
      <c r="N14" s="26" t="s">
        <v>17</v>
      </c>
    </row>
    <row r="15" spans="1:27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>D15*1.1507</f>
        <v>495.85964400000006</v>
      </c>
      <c r="F15" s="25">
        <f>E15</f>
        <v>495.85964400000006</v>
      </c>
      <c r="G15" s="20">
        <v>15.2</v>
      </c>
      <c r="H15" s="20">
        <v>15.2</v>
      </c>
      <c r="I15" s="19">
        <f>D15*H15</f>
        <v>6549.9840000000004</v>
      </c>
      <c r="J15" s="19">
        <v>100</v>
      </c>
      <c r="K15" s="19"/>
      <c r="L15" s="19">
        <f t="shared" si="0"/>
        <v>6649.9840000000004</v>
      </c>
      <c r="M15" s="26" t="s">
        <v>192</v>
      </c>
      <c r="N15" s="26" t="s">
        <v>17</v>
      </c>
    </row>
    <row r="16" spans="1:27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>D16*1.1507</f>
        <v>414.746801</v>
      </c>
      <c r="F16" s="25">
        <f>E16</f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100</v>
      </c>
      <c r="K16" s="19"/>
      <c r="L16" s="19">
        <f t="shared" si="0"/>
        <v>5578.5360000000001</v>
      </c>
      <c r="M16" s="26" t="s">
        <v>192</v>
      </c>
      <c r="N16" s="26" t="s">
        <v>17</v>
      </c>
    </row>
    <row r="17" spans="1:14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>D17*1.1507</f>
        <v>393.68899099999999</v>
      </c>
      <c r="F17" s="25">
        <f>E17</f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100</v>
      </c>
      <c r="K17" s="19"/>
      <c r="L17" s="19">
        <f t="shared" si="0"/>
        <v>5300.3759999999993</v>
      </c>
      <c r="M17" s="26" t="s">
        <v>193</v>
      </c>
      <c r="N17" s="26" t="s">
        <v>17</v>
      </c>
    </row>
    <row r="18" spans="1:14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26"/>
      <c r="N18" s="26"/>
    </row>
    <row r="19" spans="1:14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>D19*1.1507</f>
        <v>675.5759700000001</v>
      </c>
      <c r="F19" s="25">
        <f>E19</f>
        <v>675.5759700000001</v>
      </c>
      <c r="G19" s="20">
        <v>15.2</v>
      </c>
      <c r="H19" s="20">
        <v>15.2</v>
      </c>
      <c r="I19" s="19">
        <f>D19*H19</f>
        <v>8923.92</v>
      </c>
      <c r="J19" s="19">
        <v>100</v>
      </c>
      <c r="K19" s="19"/>
      <c r="L19" s="19">
        <f t="shared" si="0"/>
        <v>9023.92</v>
      </c>
      <c r="M19" s="26" t="s">
        <v>194</v>
      </c>
      <c r="N19" s="26" t="s">
        <v>23</v>
      </c>
    </row>
    <row r="20" spans="1:14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>D20*1.1507</f>
        <v>402.745</v>
      </c>
      <c r="F20" s="25">
        <f>E20</f>
        <v>402.745</v>
      </c>
      <c r="G20" s="20">
        <v>15.2</v>
      </c>
      <c r="H20" s="20">
        <v>15.2</v>
      </c>
      <c r="I20" s="19">
        <f>D20*H20</f>
        <v>5320</v>
      </c>
      <c r="J20" s="19">
        <v>100</v>
      </c>
      <c r="K20" s="19"/>
      <c r="L20" s="19">
        <f t="shared" si="0"/>
        <v>5420</v>
      </c>
      <c r="M20" s="26" t="s">
        <v>197</v>
      </c>
      <c r="N20" s="26" t="s">
        <v>23</v>
      </c>
    </row>
    <row r="21" spans="1:14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>D21*1.1507</f>
        <v>450.648641</v>
      </c>
      <c r="F21" s="25">
        <f>E21</f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100</v>
      </c>
      <c r="K21" s="19"/>
      <c r="L21" s="19">
        <f t="shared" si="0"/>
        <v>6052.7759999999998</v>
      </c>
      <c r="M21" s="26" t="s">
        <v>192</v>
      </c>
      <c r="N21" s="26" t="s">
        <v>23</v>
      </c>
    </row>
    <row r="22" spans="1:14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>D22*1.1507</f>
        <v>345.21000000000004</v>
      </c>
      <c r="F22" s="25">
        <f>E22</f>
        <v>345.21000000000004</v>
      </c>
      <c r="G22" s="20">
        <v>15.2</v>
      </c>
      <c r="H22" s="20">
        <v>15.2</v>
      </c>
      <c r="I22" s="19">
        <f>D22*H22</f>
        <v>4560</v>
      </c>
      <c r="J22" s="19">
        <v>100</v>
      </c>
      <c r="K22" s="19"/>
      <c r="L22" s="19">
        <f t="shared" si="0"/>
        <v>4660</v>
      </c>
      <c r="M22" s="26" t="s">
        <v>197</v>
      </c>
      <c r="N22" s="26" t="s">
        <v>23</v>
      </c>
    </row>
    <row r="23" spans="1:14" ht="17.45" customHeight="1" x14ac:dyDescent="0.25">
      <c r="A23" s="22">
        <f>A22+1</f>
        <v>11</v>
      </c>
      <c r="B23" s="16" t="s">
        <v>260</v>
      </c>
      <c r="C23" s="29" t="s">
        <v>28</v>
      </c>
      <c r="D23" s="24">
        <v>391.63</v>
      </c>
      <c r="E23" s="25">
        <f>D23*1.1507</f>
        <v>450.648641</v>
      </c>
      <c r="F23" s="25">
        <f>E23</f>
        <v>450.648641</v>
      </c>
      <c r="G23" s="20">
        <v>15.2</v>
      </c>
      <c r="H23" s="20">
        <v>15.2</v>
      </c>
      <c r="I23" s="19">
        <f>D23*H23</f>
        <v>5952.7759999999998</v>
      </c>
      <c r="J23" s="19">
        <v>100</v>
      </c>
      <c r="K23" s="19"/>
      <c r="L23" s="19">
        <f t="shared" si="0"/>
        <v>6052.7759999999998</v>
      </c>
      <c r="M23" s="26" t="s">
        <v>192</v>
      </c>
      <c r="N23" s="26" t="s">
        <v>23</v>
      </c>
    </row>
    <row r="24" spans="1:14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26"/>
      <c r="N24" s="26"/>
    </row>
    <row r="25" spans="1:14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>D25*1.1507</f>
        <v>495.85964400000006</v>
      </c>
      <c r="F25" s="25">
        <f>E25</f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100</v>
      </c>
      <c r="K25" s="19"/>
      <c r="L25" s="19">
        <f t="shared" si="0"/>
        <v>6649.9840000000004</v>
      </c>
      <c r="M25" s="26" t="s">
        <v>192</v>
      </c>
      <c r="N25" s="26" t="s">
        <v>229</v>
      </c>
    </row>
    <row r="26" spans="1:14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26"/>
      <c r="N26" s="26"/>
    </row>
    <row r="27" spans="1:14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>D27*1.1507</f>
        <v>493.13248500000003</v>
      </c>
      <c r="F27" s="25">
        <f>E27</f>
        <v>493.13248500000003</v>
      </c>
      <c r="G27" s="20">
        <v>15.2</v>
      </c>
      <c r="H27" s="20">
        <v>15.2</v>
      </c>
      <c r="I27" s="19">
        <f>D27*H27</f>
        <v>6513.96</v>
      </c>
      <c r="J27" s="19">
        <v>100</v>
      </c>
      <c r="K27" s="19"/>
      <c r="L27" s="19">
        <f t="shared" si="0"/>
        <v>6613.96</v>
      </c>
      <c r="M27" s="26" t="s">
        <v>198</v>
      </c>
      <c r="N27" s="26" t="s">
        <v>33</v>
      </c>
    </row>
    <row r="28" spans="1:14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26"/>
      <c r="N28" s="26"/>
    </row>
    <row r="29" spans="1:14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ref="E29:E35" si="1">D29*1.1507</f>
        <v>521.49724000000003</v>
      </c>
      <c r="F29" s="25">
        <f t="shared" ref="F29:F35" si="2">E29</f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100</v>
      </c>
      <c r="K29" s="19"/>
      <c r="L29" s="19">
        <f t="shared" si="0"/>
        <v>6988.6399999999994</v>
      </c>
      <c r="M29" s="26" t="s">
        <v>198</v>
      </c>
      <c r="N29" s="26" t="s">
        <v>33</v>
      </c>
    </row>
    <row r="30" spans="1:14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1"/>
        <v>509.64503000000002</v>
      </c>
      <c r="F30" s="25">
        <f t="shared" si="2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>
        <v>100</v>
      </c>
      <c r="K30" s="19"/>
      <c r="L30" s="19">
        <f t="shared" si="0"/>
        <v>6832.079999999999</v>
      </c>
      <c r="M30" s="26" t="s">
        <v>397</v>
      </c>
      <c r="N30" s="26" t="s">
        <v>396</v>
      </c>
    </row>
    <row r="31" spans="1:14" ht="17.45" customHeight="1" x14ac:dyDescent="0.25">
      <c r="A31" s="22">
        <f t="shared" si="4"/>
        <v>16</v>
      </c>
      <c r="B31" s="16" t="s">
        <v>265</v>
      </c>
      <c r="C31" s="23" t="s">
        <v>36</v>
      </c>
      <c r="D31" s="24">
        <v>350</v>
      </c>
      <c r="E31" s="25">
        <f t="shared" si="1"/>
        <v>402.745</v>
      </c>
      <c r="F31" s="25">
        <f t="shared" si="2"/>
        <v>402.745</v>
      </c>
      <c r="G31" s="20">
        <v>15.2</v>
      </c>
      <c r="H31" s="20">
        <v>15.2</v>
      </c>
      <c r="I31" s="19">
        <f t="shared" si="3"/>
        <v>5320</v>
      </c>
      <c r="J31" s="19">
        <v>100</v>
      </c>
      <c r="K31" s="19"/>
      <c r="L31" s="19">
        <f t="shared" si="0"/>
        <v>5420</v>
      </c>
      <c r="M31" s="26" t="s">
        <v>196</v>
      </c>
      <c r="N31" s="26" t="s">
        <v>33</v>
      </c>
    </row>
    <row r="32" spans="1:14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1"/>
        <v>493.13248500000003</v>
      </c>
      <c r="F32" s="25">
        <f t="shared" si="2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100</v>
      </c>
      <c r="K32" s="19"/>
      <c r="L32" s="19">
        <f t="shared" si="0"/>
        <v>6613.96</v>
      </c>
      <c r="M32" s="26" t="s">
        <v>198</v>
      </c>
      <c r="N32" s="26" t="s">
        <v>33</v>
      </c>
    </row>
    <row r="33" spans="1:14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1"/>
        <v>493.13248500000003</v>
      </c>
      <c r="F33" s="25">
        <f t="shared" si="2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100</v>
      </c>
      <c r="K33" s="19"/>
      <c r="L33" s="19">
        <f t="shared" si="0"/>
        <v>6613.96</v>
      </c>
      <c r="M33" s="26" t="s">
        <v>198</v>
      </c>
      <c r="N33" s="26" t="s">
        <v>33</v>
      </c>
    </row>
    <row r="34" spans="1:14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1"/>
        <v>493.13248500000003</v>
      </c>
      <c r="F34" s="25">
        <f t="shared" si="2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100</v>
      </c>
      <c r="K34" s="19"/>
      <c r="L34" s="19">
        <f t="shared" si="0"/>
        <v>6613.96</v>
      </c>
      <c r="M34" s="26" t="s">
        <v>198</v>
      </c>
      <c r="N34" s="26" t="s">
        <v>33</v>
      </c>
    </row>
    <row r="35" spans="1:14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1"/>
        <v>473.17934700000001</v>
      </c>
      <c r="F35" s="25">
        <f t="shared" si="2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>
        <v>100</v>
      </c>
      <c r="K35" s="19"/>
      <c r="L35" s="19">
        <f t="shared" si="0"/>
        <v>6350.3919999999998</v>
      </c>
      <c r="M35" s="26" t="s">
        <v>200</v>
      </c>
      <c r="N35" s="26" t="s">
        <v>156</v>
      </c>
    </row>
    <row r="36" spans="1:14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26"/>
      <c r="N36" s="26"/>
    </row>
    <row r="37" spans="1:14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>D37*1.1507</f>
        <v>485.94061000000005</v>
      </c>
      <c r="F37" s="25">
        <f>E37</f>
        <v>485.94061000000005</v>
      </c>
      <c r="G37" s="20">
        <v>15.2</v>
      </c>
      <c r="H37" s="20">
        <v>15.2</v>
      </c>
      <c r="I37" s="19">
        <f>D37*H37</f>
        <v>6418.96</v>
      </c>
      <c r="J37" s="19">
        <v>100</v>
      </c>
      <c r="K37" s="19"/>
      <c r="L37" s="19">
        <f t="shared" si="0"/>
        <v>6518.96</v>
      </c>
      <c r="M37" s="26" t="s">
        <v>194</v>
      </c>
      <c r="N37" s="26" t="s">
        <v>41</v>
      </c>
    </row>
    <row r="38" spans="1:14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>D38*1.1507</f>
        <v>487.263915</v>
      </c>
      <c r="F38" s="25">
        <f>E38</f>
        <v>487.263915</v>
      </c>
      <c r="G38" s="20">
        <v>15.2</v>
      </c>
      <c r="H38" s="20">
        <v>15.2</v>
      </c>
      <c r="I38" s="19">
        <f>D38*H38</f>
        <v>6436.44</v>
      </c>
      <c r="J38" s="19">
        <v>100</v>
      </c>
      <c r="K38" s="19"/>
      <c r="L38" s="19">
        <f t="shared" si="0"/>
        <v>6536.44</v>
      </c>
      <c r="M38" s="26" t="s">
        <v>200</v>
      </c>
      <c r="N38" s="26" t="s">
        <v>41</v>
      </c>
    </row>
    <row r="39" spans="1:14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>D39*1.1507</f>
        <v>393.01007800000002</v>
      </c>
      <c r="F39" s="25">
        <f>E39</f>
        <v>393.01007800000002</v>
      </c>
      <c r="G39" s="22">
        <v>15.2</v>
      </c>
      <c r="H39" s="20">
        <v>15.2</v>
      </c>
      <c r="I39" s="19">
        <f>D39*H39</f>
        <v>5191.4080000000004</v>
      </c>
      <c r="J39" s="19">
        <v>100</v>
      </c>
      <c r="K39" s="19"/>
      <c r="L39" s="19">
        <f t="shared" si="0"/>
        <v>5291.4080000000004</v>
      </c>
      <c r="M39" s="26" t="s">
        <v>192</v>
      </c>
      <c r="N39" s="26" t="s">
        <v>41</v>
      </c>
    </row>
    <row r="40" spans="1:14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26"/>
      <c r="N40" s="26"/>
    </row>
    <row r="41" spans="1:14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>D41*1.1507</f>
        <v>485.94061000000005</v>
      </c>
      <c r="F41" s="25">
        <f>E41</f>
        <v>485.94061000000005</v>
      </c>
      <c r="G41" s="20">
        <v>15.2</v>
      </c>
      <c r="H41" s="20">
        <v>15.2</v>
      </c>
      <c r="I41" s="19">
        <f>D41*H41</f>
        <v>6418.96</v>
      </c>
      <c r="J41" s="19">
        <v>100</v>
      </c>
      <c r="K41" s="19"/>
      <c r="L41" s="19">
        <f t="shared" si="0"/>
        <v>6518.96</v>
      </c>
      <c r="M41" s="26" t="s">
        <v>194</v>
      </c>
      <c r="N41" s="26" t="s">
        <v>45</v>
      </c>
    </row>
    <row r="42" spans="1:14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>D42*1.1507</f>
        <v>493.13248500000003</v>
      </c>
      <c r="F42" s="25">
        <f>E42</f>
        <v>493.13248500000003</v>
      </c>
      <c r="G42" s="20">
        <v>15.2</v>
      </c>
      <c r="H42" s="20">
        <v>15.2</v>
      </c>
      <c r="I42" s="19">
        <f>D42*H42</f>
        <v>6513.96</v>
      </c>
      <c r="J42" s="19">
        <v>100</v>
      </c>
      <c r="K42" s="19"/>
      <c r="L42" s="19">
        <f t="shared" si="0"/>
        <v>6613.96</v>
      </c>
      <c r="M42" s="26" t="s">
        <v>201</v>
      </c>
      <c r="N42" s="26" t="s">
        <v>45</v>
      </c>
    </row>
    <row r="43" spans="1:14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>D43*1.1507</f>
        <v>474.08840000000004</v>
      </c>
      <c r="F43" s="25">
        <f>E43</f>
        <v>474.08840000000004</v>
      </c>
      <c r="G43" s="20">
        <v>15.2</v>
      </c>
      <c r="H43" s="20">
        <v>15.2</v>
      </c>
      <c r="I43" s="19">
        <f>D43*H43</f>
        <v>6262.4</v>
      </c>
      <c r="J43" s="19">
        <v>100</v>
      </c>
      <c r="K43" s="19"/>
      <c r="L43" s="19">
        <f t="shared" si="0"/>
        <v>6362.4</v>
      </c>
      <c r="M43" s="26" t="s">
        <v>201</v>
      </c>
      <c r="N43" s="26" t="s">
        <v>45</v>
      </c>
    </row>
    <row r="44" spans="1:14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26"/>
      <c r="N44" s="26"/>
    </row>
    <row r="45" spans="1:14" ht="17.45" customHeight="1" x14ac:dyDescent="0.25">
      <c r="A45" s="22">
        <f>A43+1</f>
        <v>27</v>
      </c>
      <c r="B45" s="16" t="s">
        <v>276</v>
      </c>
      <c r="C45" s="23" t="s">
        <v>50</v>
      </c>
      <c r="D45" s="24">
        <v>422.3</v>
      </c>
      <c r="E45" s="25">
        <f>D45*1.1507</f>
        <v>485.94061000000005</v>
      </c>
      <c r="F45" s="25">
        <f>E45</f>
        <v>485.94061000000005</v>
      </c>
      <c r="G45" s="20">
        <v>15.2</v>
      </c>
      <c r="H45" s="20">
        <v>15.2</v>
      </c>
      <c r="I45" s="19">
        <f>D45*H45</f>
        <v>6418.96</v>
      </c>
      <c r="J45" s="19">
        <v>100</v>
      </c>
      <c r="K45" s="19"/>
      <c r="L45" s="19">
        <f t="shared" si="0"/>
        <v>6518.96</v>
      </c>
      <c r="M45" s="26" t="s">
        <v>195</v>
      </c>
      <c r="N45" s="26" t="s">
        <v>49</v>
      </c>
    </row>
    <row r="46" spans="1:14" ht="17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>D46*1.1507</f>
        <v>425.73598600000003</v>
      </c>
      <c r="F46" s="25">
        <f>E46</f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100</v>
      </c>
      <c r="K46" s="19"/>
      <c r="L46" s="19">
        <f t="shared" si="0"/>
        <v>5723.6959999999999</v>
      </c>
      <c r="M46" s="90" t="s">
        <v>202</v>
      </c>
      <c r="N46" s="26" t="s">
        <v>49</v>
      </c>
    </row>
    <row r="47" spans="1:14" ht="17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>D47*1.1507</f>
        <v>425.73598600000003</v>
      </c>
      <c r="F47" s="25">
        <f>E47</f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100</v>
      </c>
      <c r="K47" s="19"/>
      <c r="L47" s="19">
        <f t="shared" si="0"/>
        <v>5723.6959999999999</v>
      </c>
      <c r="M47" s="90" t="s">
        <v>203</v>
      </c>
      <c r="N47" s="26" t="s">
        <v>49</v>
      </c>
    </row>
    <row r="48" spans="1:14" ht="27" customHeight="1" x14ac:dyDescent="0.25">
      <c r="A48" s="22">
        <f>A47+1</f>
        <v>30</v>
      </c>
      <c r="B48" s="16" t="s">
        <v>279</v>
      </c>
      <c r="C48" s="23" t="s">
        <v>53</v>
      </c>
      <c r="D48" s="24">
        <v>338.69</v>
      </c>
      <c r="E48" s="25">
        <f>D48*1.1507</f>
        <v>389.73058300000002</v>
      </c>
      <c r="F48" s="25">
        <f>E48</f>
        <v>389.73058300000002</v>
      </c>
      <c r="G48" s="20">
        <v>15.2</v>
      </c>
      <c r="H48" s="20">
        <v>15.2</v>
      </c>
      <c r="I48" s="19">
        <f>D48*H48</f>
        <v>5148.0879999999997</v>
      </c>
      <c r="J48" s="19">
        <v>100</v>
      </c>
      <c r="K48" s="19"/>
      <c r="L48" s="19">
        <f t="shared" si="0"/>
        <v>5248.0879999999997</v>
      </c>
      <c r="M48" s="91" t="s">
        <v>204</v>
      </c>
      <c r="N48" s="26" t="s">
        <v>49</v>
      </c>
    </row>
    <row r="49" spans="1:14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46"/>
      <c r="N49" s="26"/>
    </row>
    <row r="50" spans="1:14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 t="shared" ref="E50:E55" si="5">D50*1.1507</f>
        <v>459.865748</v>
      </c>
      <c r="F50" s="25">
        <f t="shared" ref="F50:F55" si="6">E50</f>
        <v>459.865748</v>
      </c>
      <c r="G50" s="20">
        <v>15.2</v>
      </c>
      <c r="H50" s="20">
        <v>15.2</v>
      </c>
      <c r="I50" s="19">
        <f t="shared" ref="I50:I55" si="7">D50*H50</f>
        <v>6074.5279999999993</v>
      </c>
      <c r="J50" s="19">
        <v>100</v>
      </c>
      <c r="K50" s="19"/>
      <c r="L50" s="19">
        <f t="shared" si="0"/>
        <v>6174.5279999999993</v>
      </c>
      <c r="M50" s="26" t="s">
        <v>194</v>
      </c>
      <c r="N50" s="26" t="s">
        <v>54</v>
      </c>
    </row>
    <row r="51" spans="1:14" ht="17.45" customHeight="1" x14ac:dyDescent="0.25">
      <c r="A51" s="22">
        <f t="shared" ref="A51:A55" si="8">A50+1</f>
        <v>32</v>
      </c>
      <c r="B51" s="16" t="s">
        <v>281</v>
      </c>
      <c r="C51" s="23" t="s">
        <v>56</v>
      </c>
      <c r="D51" s="24">
        <v>430.91</v>
      </c>
      <c r="E51" s="25">
        <f t="shared" si="5"/>
        <v>495.84813700000007</v>
      </c>
      <c r="F51" s="25">
        <f t="shared" si="6"/>
        <v>495.84813700000007</v>
      </c>
      <c r="G51" s="20">
        <v>15.2</v>
      </c>
      <c r="H51" s="20">
        <v>15.2</v>
      </c>
      <c r="I51" s="19">
        <f t="shared" si="7"/>
        <v>6549.8320000000003</v>
      </c>
      <c r="J51" s="19">
        <v>100</v>
      </c>
      <c r="K51" s="19"/>
      <c r="L51" s="19">
        <f t="shared" si="0"/>
        <v>6649.8320000000003</v>
      </c>
      <c r="M51" s="26" t="s">
        <v>192</v>
      </c>
      <c r="N51" s="26" t="s">
        <v>54</v>
      </c>
    </row>
    <row r="52" spans="1:14" ht="17.45" customHeight="1" x14ac:dyDescent="0.25">
      <c r="A52" s="22">
        <f t="shared" si="8"/>
        <v>33</v>
      </c>
      <c r="B52" s="16" t="s">
        <v>283</v>
      </c>
      <c r="C52" s="23" t="s">
        <v>58</v>
      </c>
      <c r="D52" s="24">
        <v>160</v>
      </c>
      <c r="E52" s="25">
        <f t="shared" si="5"/>
        <v>184.11200000000002</v>
      </c>
      <c r="F52" s="25">
        <f t="shared" si="6"/>
        <v>184.11200000000002</v>
      </c>
      <c r="G52" s="20">
        <v>15.2</v>
      </c>
      <c r="H52" s="20">
        <v>15.2</v>
      </c>
      <c r="I52" s="19">
        <f t="shared" si="7"/>
        <v>2432</v>
      </c>
      <c r="J52" s="19">
        <v>100</v>
      </c>
      <c r="K52" s="19">
        <v>23.5</v>
      </c>
      <c r="L52" s="19">
        <f t="shared" si="0"/>
        <v>2555.5</v>
      </c>
      <c r="M52" s="26" t="s">
        <v>205</v>
      </c>
      <c r="N52" s="26" t="s">
        <v>54</v>
      </c>
    </row>
    <row r="53" spans="1:14" ht="17.45" customHeight="1" x14ac:dyDescent="0.25">
      <c r="A53" s="22">
        <f t="shared" si="8"/>
        <v>34</v>
      </c>
      <c r="B53" s="16" t="s">
        <v>284</v>
      </c>
      <c r="C53" s="23" t="s">
        <v>59</v>
      </c>
      <c r="D53" s="24">
        <v>130</v>
      </c>
      <c r="E53" s="25">
        <f t="shared" si="5"/>
        <v>149.59100000000001</v>
      </c>
      <c r="F53" s="25">
        <f t="shared" si="6"/>
        <v>149.59100000000001</v>
      </c>
      <c r="G53" s="20">
        <v>15.2</v>
      </c>
      <c r="H53" s="20">
        <v>15.2</v>
      </c>
      <c r="I53" s="19">
        <f t="shared" si="7"/>
        <v>1976</v>
      </c>
      <c r="J53" s="19">
        <v>100</v>
      </c>
      <c r="K53" s="19">
        <v>81.48</v>
      </c>
      <c r="L53" s="19">
        <f t="shared" si="0"/>
        <v>2157.48</v>
      </c>
      <c r="M53" s="26" t="s">
        <v>206</v>
      </c>
      <c r="N53" s="26" t="s">
        <v>54</v>
      </c>
    </row>
    <row r="54" spans="1:14" ht="17.45" customHeight="1" x14ac:dyDescent="0.25">
      <c r="A54" s="22">
        <f t="shared" si="8"/>
        <v>35</v>
      </c>
      <c r="B54" s="16" t="s">
        <v>286</v>
      </c>
      <c r="C54" s="23" t="s">
        <v>175</v>
      </c>
      <c r="D54" s="24">
        <v>160</v>
      </c>
      <c r="E54" s="25">
        <f t="shared" si="5"/>
        <v>184.11200000000002</v>
      </c>
      <c r="F54" s="25">
        <f t="shared" si="6"/>
        <v>184.11200000000002</v>
      </c>
      <c r="G54" s="20">
        <v>15.2</v>
      </c>
      <c r="H54" s="20">
        <v>15.2</v>
      </c>
      <c r="I54" s="19">
        <f t="shared" si="7"/>
        <v>2432</v>
      </c>
      <c r="J54" s="19">
        <v>100</v>
      </c>
      <c r="K54" s="19"/>
      <c r="L54" s="19">
        <f t="shared" si="0"/>
        <v>2532</v>
      </c>
      <c r="M54" s="26" t="s">
        <v>206</v>
      </c>
      <c r="N54" s="26" t="s">
        <v>54</v>
      </c>
    </row>
    <row r="55" spans="1:14" ht="17.45" customHeight="1" x14ac:dyDescent="0.25">
      <c r="A55" s="22">
        <f t="shared" si="8"/>
        <v>36</v>
      </c>
      <c r="B55" s="16" t="s">
        <v>285</v>
      </c>
      <c r="C55" s="23" t="s">
        <v>60</v>
      </c>
      <c r="D55" s="24">
        <v>254.53</v>
      </c>
      <c r="E55" s="25">
        <f t="shared" si="5"/>
        <v>292.88767100000001</v>
      </c>
      <c r="F55" s="25">
        <f t="shared" si="6"/>
        <v>292.88767100000001</v>
      </c>
      <c r="G55" s="20">
        <v>15.2</v>
      </c>
      <c r="H55" s="20">
        <v>15.2</v>
      </c>
      <c r="I55" s="19">
        <f t="shared" si="7"/>
        <v>3868.8559999999998</v>
      </c>
      <c r="J55" s="19">
        <v>100</v>
      </c>
      <c r="K55" s="19"/>
      <c r="L55" s="19">
        <f t="shared" si="0"/>
        <v>3968.8559999999998</v>
      </c>
      <c r="M55" s="26" t="s">
        <v>207</v>
      </c>
      <c r="N55" s="26" t="s">
        <v>54</v>
      </c>
    </row>
    <row r="56" spans="1:14" ht="17.45" customHeight="1" x14ac:dyDescent="0.25">
      <c r="A56" s="22"/>
      <c r="B56" s="16"/>
      <c r="C56" s="17" t="s">
        <v>61</v>
      </c>
      <c r="D56" s="24"/>
      <c r="E56" s="25"/>
      <c r="F56" s="25"/>
      <c r="G56" s="20"/>
      <c r="H56" s="20"/>
      <c r="I56" s="19"/>
      <c r="J56" s="19"/>
      <c r="K56" s="19"/>
      <c r="L56" s="19"/>
      <c r="M56" s="26"/>
      <c r="N56" s="26"/>
    </row>
    <row r="57" spans="1:14" ht="17.45" customHeight="1" x14ac:dyDescent="0.25">
      <c r="A57" s="22">
        <f>A55+1</f>
        <v>37</v>
      </c>
      <c r="B57" s="16" t="s">
        <v>287</v>
      </c>
      <c r="C57" s="23" t="s">
        <v>63</v>
      </c>
      <c r="D57" s="24">
        <v>386.53</v>
      </c>
      <c r="E57" s="25">
        <f t="shared" ref="E57:E69" si="9">D57*1.1507</f>
        <v>444.78007099999996</v>
      </c>
      <c r="F57" s="25">
        <f t="shared" ref="F57:F69" si="10">E57</f>
        <v>444.78007099999996</v>
      </c>
      <c r="G57" s="20">
        <v>15.2</v>
      </c>
      <c r="H57" s="20">
        <v>15.2</v>
      </c>
      <c r="I57" s="19">
        <f t="shared" ref="I57:I69" si="11">D57*H57</f>
        <v>5875.2559999999994</v>
      </c>
      <c r="J57" s="19">
        <v>100</v>
      </c>
      <c r="K57" s="19"/>
      <c r="L57" s="19">
        <f t="shared" si="0"/>
        <v>5975.2559999999994</v>
      </c>
      <c r="M57" s="26" t="s">
        <v>192</v>
      </c>
      <c r="N57" s="26" t="s">
        <v>61</v>
      </c>
    </row>
    <row r="58" spans="1:14" ht="17.45" customHeight="1" x14ac:dyDescent="0.25">
      <c r="A58" s="22">
        <f t="shared" ref="A58:A69" si="12">A57+1</f>
        <v>38</v>
      </c>
      <c r="B58" s="16" t="s">
        <v>288</v>
      </c>
      <c r="C58" s="23" t="s">
        <v>64</v>
      </c>
      <c r="D58" s="24">
        <v>386.53</v>
      </c>
      <c r="E58" s="25">
        <f t="shared" si="9"/>
        <v>444.78007099999996</v>
      </c>
      <c r="F58" s="25">
        <f t="shared" si="10"/>
        <v>444.78007099999996</v>
      </c>
      <c r="G58" s="20">
        <v>15.2</v>
      </c>
      <c r="H58" s="20">
        <v>15.2</v>
      </c>
      <c r="I58" s="19">
        <f t="shared" si="11"/>
        <v>5875.2559999999994</v>
      </c>
      <c r="J58" s="19">
        <v>100</v>
      </c>
      <c r="K58" s="19"/>
      <c r="L58" s="19">
        <f t="shared" si="0"/>
        <v>5975.2559999999994</v>
      </c>
      <c r="M58" s="26" t="s">
        <v>192</v>
      </c>
      <c r="N58" s="26" t="s">
        <v>61</v>
      </c>
    </row>
    <row r="59" spans="1:14" ht="17.45" customHeight="1" x14ac:dyDescent="0.25">
      <c r="A59" s="22">
        <f t="shared" si="12"/>
        <v>39</v>
      </c>
      <c r="B59" s="16" t="s">
        <v>289</v>
      </c>
      <c r="C59" s="23" t="s">
        <v>65</v>
      </c>
      <c r="D59" s="24">
        <v>422.3</v>
      </c>
      <c r="E59" s="25">
        <f t="shared" si="9"/>
        <v>485.94061000000005</v>
      </c>
      <c r="F59" s="25">
        <f t="shared" si="10"/>
        <v>485.94061000000005</v>
      </c>
      <c r="G59" s="20">
        <v>15.2</v>
      </c>
      <c r="H59" s="20">
        <v>15.2</v>
      </c>
      <c r="I59" s="19">
        <f t="shared" si="11"/>
        <v>6418.96</v>
      </c>
      <c r="J59" s="19">
        <v>100</v>
      </c>
      <c r="K59" s="19"/>
      <c r="L59" s="19">
        <f t="shared" si="0"/>
        <v>6518.96</v>
      </c>
      <c r="M59" s="26" t="s">
        <v>194</v>
      </c>
      <c r="N59" s="26" t="s">
        <v>61</v>
      </c>
    </row>
    <row r="60" spans="1:14" ht="17.45" customHeight="1" x14ac:dyDescent="0.25">
      <c r="A60" s="22">
        <f t="shared" si="12"/>
        <v>40</v>
      </c>
      <c r="B60" s="16" t="s">
        <v>290</v>
      </c>
      <c r="C60" s="23" t="s">
        <v>66</v>
      </c>
      <c r="D60" s="24">
        <v>406.27</v>
      </c>
      <c r="E60" s="25">
        <f t="shared" si="9"/>
        <v>467.494889</v>
      </c>
      <c r="F60" s="25">
        <f t="shared" si="10"/>
        <v>467.494889</v>
      </c>
      <c r="G60" s="20">
        <v>15.2</v>
      </c>
      <c r="H60" s="20">
        <v>15.2</v>
      </c>
      <c r="I60" s="19">
        <f t="shared" si="11"/>
        <v>6175.3039999999992</v>
      </c>
      <c r="J60" s="19">
        <v>100</v>
      </c>
      <c r="K60" s="19"/>
      <c r="L60" s="19">
        <f t="shared" si="0"/>
        <v>6275.3039999999992</v>
      </c>
      <c r="M60" s="26" t="s">
        <v>192</v>
      </c>
      <c r="N60" s="26" t="s">
        <v>61</v>
      </c>
    </row>
    <row r="61" spans="1:14" ht="17.45" customHeight="1" x14ac:dyDescent="0.25">
      <c r="A61" s="22">
        <f t="shared" si="12"/>
        <v>41</v>
      </c>
      <c r="B61" s="16" t="s">
        <v>291</v>
      </c>
      <c r="C61" s="23" t="s">
        <v>67</v>
      </c>
      <c r="D61" s="24">
        <v>386.53</v>
      </c>
      <c r="E61" s="25">
        <f t="shared" si="9"/>
        <v>444.78007099999996</v>
      </c>
      <c r="F61" s="25">
        <f t="shared" si="10"/>
        <v>444.78007099999996</v>
      </c>
      <c r="G61" s="20">
        <v>15.2</v>
      </c>
      <c r="H61" s="20">
        <v>15.2</v>
      </c>
      <c r="I61" s="19">
        <f t="shared" si="11"/>
        <v>5875.2559999999994</v>
      </c>
      <c r="J61" s="19">
        <v>100</v>
      </c>
      <c r="K61" s="19"/>
      <c r="L61" s="19">
        <f t="shared" si="0"/>
        <v>5975.2559999999994</v>
      </c>
      <c r="M61" s="26" t="s">
        <v>192</v>
      </c>
      <c r="N61" s="26" t="s">
        <v>61</v>
      </c>
    </row>
    <row r="62" spans="1:14" ht="17.45" customHeight="1" x14ac:dyDescent="0.25">
      <c r="A62" s="22">
        <f t="shared" si="12"/>
        <v>42</v>
      </c>
      <c r="B62" s="16" t="s">
        <v>292</v>
      </c>
      <c r="C62" s="23" t="s">
        <v>68</v>
      </c>
      <c r="D62" s="24">
        <v>288.39999999999998</v>
      </c>
      <c r="E62" s="25">
        <f t="shared" si="9"/>
        <v>331.86187999999999</v>
      </c>
      <c r="F62" s="25">
        <f t="shared" si="10"/>
        <v>331.86187999999999</v>
      </c>
      <c r="G62" s="20">
        <v>15.2</v>
      </c>
      <c r="H62" s="20">
        <v>15.2</v>
      </c>
      <c r="I62" s="19">
        <f t="shared" si="11"/>
        <v>4383.6799999999994</v>
      </c>
      <c r="J62" s="19">
        <v>100</v>
      </c>
      <c r="K62" s="19"/>
      <c r="L62" s="19">
        <f t="shared" si="0"/>
        <v>4483.6799999999994</v>
      </c>
      <c r="M62" s="26" t="s">
        <v>208</v>
      </c>
      <c r="N62" s="26" t="s">
        <v>61</v>
      </c>
    </row>
    <row r="63" spans="1:14" ht="17.45" customHeight="1" x14ac:dyDescent="0.25">
      <c r="A63" s="22">
        <f t="shared" si="12"/>
        <v>43</v>
      </c>
      <c r="B63" s="16" t="s">
        <v>293</v>
      </c>
      <c r="C63" s="23" t="s">
        <v>69</v>
      </c>
      <c r="D63" s="24">
        <v>288.39999999999998</v>
      </c>
      <c r="E63" s="25">
        <f t="shared" si="9"/>
        <v>331.86187999999999</v>
      </c>
      <c r="F63" s="25">
        <f t="shared" si="10"/>
        <v>331.86187999999999</v>
      </c>
      <c r="G63" s="20">
        <v>15.2</v>
      </c>
      <c r="H63" s="20">
        <v>15.2</v>
      </c>
      <c r="I63" s="19">
        <f t="shared" si="11"/>
        <v>4383.6799999999994</v>
      </c>
      <c r="J63" s="19">
        <v>100</v>
      </c>
      <c r="K63" s="19"/>
      <c r="L63" s="19">
        <f t="shared" si="0"/>
        <v>4483.6799999999994</v>
      </c>
      <c r="M63" s="26" t="s">
        <v>208</v>
      </c>
      <c r="N63" s="26" t="s">
        <v>61</v>
      </c>
    </row>
    <row r="64" spans="1:14" ht="17.45" customHeight="1" x14ac:dyDescent="0.25">
      <c r="A64" s="22">
        <f t="shared" si="12"/>
        <v>44</v>
      </c>
      <c r="B64" s="16" t="s">
        <v>294</v>
      </c>
      <c r="C64" s="23" t="s">
        <v>70</v>
      </c>
      <c r="D64" s="24">
        <v>288.39999999999998</v>
      </c>
      <c r="E64" s="25">
        <f t="shared" si="9"/>
        <v>331.86187999999999</v>
      </c>
      <c r="F64" s="25">
        <f t="shared" si="10"/>
        <v>331.86187999999999</v>
      </c>
      <c r="G64" s="20">
        <v>15.2</v>
      </c>
      <c r="H64" s="20">
        <v>15.2</v>
      </c>
      <c r="I64" s="19">
        <f t="shared" si="11"/>
        <v>4383.6799999999994</v>
      </c>
      <c r="J64" s="19">
        <v>100</v>
      </c>
      <c r="K64" s="19"/>
      <c r="L64" s="19">
        <f t="shared" si="0"/>
        <v>4483.6799999999994</v>
      </c>
      <c r="M64" s="26" t="s">
        <v>208</v>
      </c>
      <c r="N64" s="26" t="s">
        <v>61</v>
      </c>
    </row>
    <row r="65" spans="1:14" ht="17.45" customHeight="1" x14ac:dyDescent="0.25">
      <c r="A65" s="22">
        <f t="shared" si="12"/>
        <v>45</v>
      </c>
      <c r="B65" s="16" t="s">
        <v>295</v>
      </c>
      <c r="C65" s="23" t="s">
        <v>71</v>
      </c>
      <c r="D65" s="24">
        <v>288.39999999999998</v>
      </c>
      <c r="E65" s="25">
        <f t="shared" si="9"/>
        <v>331.86187999999999</v>
      </c>
      <c r="F65" s="25">
        <f t="shared" si="10"/>
        <v>331.86187999999999</v>
      </c>
      <c r="G65" s="20">
        <v>15.2</v>
      </c>
      <c r="H65" s="20">
        <v>15.2</v>
      </c>
      <c r="I65" s="19">
        <f t="shared" si="11"/>
        <v>4383.6799999999994</v>
      </c>
      <c r="J65" s="19">
        <v>100</v>
      </c>
      <c r="K65" s="19"/>
      <c r="L65" s="19">
        <f t="shared" si="0"/>
        <v>4483.6799999999994</v>
      </c>
      <c r="M65" s="26" t="s">
        <v>208</v>
      </c>
      <c r="N65" s="26" t="s">
        <v>61</v>
      </c>
    </row>
    <row r="66" spans="1:14" ht="17.45" customHeight="1" x14ac:dyDescent="0.25">
      <c r="A66" s="22">
        <f t="shared" si="12"/>
        <v>46</v>
      </c>
      <c r="B66" s="16" t="s">
        <v>296</v>
      </c>
      <c r="C66" s="23" t="s">
        <v>72</v>
      </c>
      <c r="D66" s="24">
        <v>342.13</v>
      </c>
      <c r="E66" s="25">
        <f t="shared" si="9"/>
        <v>393.68899099999999</v>
      </c>
      <c r="F66" s="25">
        <f t="shared" si="10"/>
        <v>393.68899099999999</v>
      </c>
      <c r="G66" s="20">
        <v>15.2</v>
      </c>
      <c r="H66" s="20">
        <v>15.2</v>
      </c>
      <c r="I66" s="19">
        <f t="shared" si="11"/>
        <v>5200.3759999999993</v>
      </c>
      <c r="J66" s="19">
        <v>100</v>
      </c>
      <c r="K66" s="19"/>
      <c r="L66" s="19">
        <f t="shared" si="0"/>
        <v>5300.3759999999993</v>
      </c>
      <c r="M66" s="26" t="s">
        <v>193</v>
      </c>
      <c r="N66" s="26" t="s">
        <v>61</v>
      </c>
    </row>
    <row r="67" spans="1:14" ht="17.45" customHeight="1" x14ac:dyDescent="0.25">
      <c r="A67" s="22">
        <f t="shared" si="12"/>
        <v>47</v>
      </c>
      <c r="B67" s="16" t="s">
        <v>297</v>
      </c>
      <c r="C67" s="30" t="s">
        <v>73</v>
      </c>
      <c r="D67" s="24">
        <v>342.13</v>
      </c>
      <c r="E67" s="25">
        <f t="shared" si="9"/>
        <v>393.68899099999999</v>
      </c>
      <c r="F67" s="25">
        <f t="shared" si="10"/>
        <v>393.68899099999999</v>
      </c>
      <c r="G67" s="20">
        <v>15.2</v>
      </c>
      <c r="H67" s="20">
        <v>15.2</v>
      </c>
      <c r="I67" s="19">
        <f t="shared" si="11"/>
        <v>5200.3759999999993</v>
      </c>
      <c r="J67" s="19">
        <v>100</v>
      </c>
      <c r="K67" s="19"/>
      <c r="L67" s="19">
        <f t="shared" si="0"/>
        <v>5300.3759999999993</v>
      </c>
      <c r="M67" s="26" t="s">
        <v>209</v>
      </c>
      <c r="N67" s="26" t="s">
        <v>61</v>
      </c>
    </row>
    <row r="68" spans="1:14" ht="17.45" customHeight="1" x14ac:dyDescent="0.25">
      <c r="A68" s="22">
        <f t="shared" si="12"/>
        <v>48</v>
      </c>
      <c r="B68" s="16" t="s">
        <v>298</v>
      </c>
      <c r="C68" s="23" t="s">
        <v>74</v>
      </c>
      <c r="D68" s="24">
        <v>342.13</v>
      </c>
      <c r="E68" s="25">
        <f t="shared" si="9"/>
        <v>393.68899099999999</v>
      </c>
      <c r="F68" s="25">
        <f t="shared" si="10"/>
        <v>393.68899099999999</v>
      </c>
      <c r="G68" s="20">
        <v>15.2</v>
      </c>
      <c r="H68" s="20">
        <v>15.2</v>
      </c>
      <c r="I68" s="19">
        <f t="shared" si="11"/>
        <v>5200.3759999999993</v>
      </c>
      <c r="J68" s="19">
        <v>100</v>
      </c>
      <c r="K68" s="19"/>
      <c r="L68" s="19">
        <f t="shared" si="0"/>
        <v>5300.3759999999993</v>
      </c>
      <c r="M68" s="26" t="s">
        <v>193</v>
      </c>
      <c r="N68" s="26" t="s">
        <v>61</v>
      </c>
    </row>
    <row r="69" spans="1:14" ht="17.45" customHeight="1" x14ac:dyDescent="0.25">
      <c r="A69" s="22">
        <f t="shared" si="12"/>
        <v>49</v>
      </c>
      <c r="B69" s="16" t="s">
        <v>299</v>
      </c>
      <c r="C69" s="23" t="s">
        <v>75</v>
      </c>
      <c r="D69" s="24">
        <v>220</v>
      </c>
      <c r="E69" s="25">
        <f t="shared" si="9"/>
        <v>253.15400000000002</v>
      </c>
      <c r="F69" s="25">
        <f t="shared" si="10"/>
        <v>253.15400000000002</v>
      </c>
      <c r="G69" s="20">
        <v>15.2</v>
      </c>
      <c r="H69" s="20">
        <v>15.2</v>
      </c>
      <c r="I69" s="19">
        <f t="shared" si="11"/>
        <v>3344</v>
      </c>
      <c r="J69" s="19">
        <v>100</v>
      </c>
      <c r="K69" s="19"/>
      <c r="L69" s="19">
        <f t="shared" si="0"/>
        <v>3444</v>
      </c>
      <c r="M69" s="26" t="s">
        <v>219</v>
      </c>
      <c r="N69" s="26" t="s">
        <v>61</v>
      </c>
    </row>
    <row r="70" spans="1:14" ht="17.45" customHeight="1" x14ac:dyDescent="0.25">
      <c r="A70" s="22"/>
      <c r="B70" s="16"/>
      <c r="C70" s="17" t="s">
        <v>76</v>
      </c>
      <c r="D70" s="24"/>
      <c r="E70" s="25"/>
      <c r="F70" s="25"/>
      <c r="G70" s="20"/>
      <c r="H70" s="20"/>
      <c r="I70" s="19"/>
      <c r="J70" s="19"/>
      <c r="K70" s="19"/>
      <c r="L70" s="19"/>
      <c r="M70" s="26"/>
      <c r="N70" s="26"/>
    </row>
    <row r="71" spans="1:14" ht="17.45" customHeight="1" x14ac:dyDescent="0.25">
      <c r="A71" s="22">
        <f>A69+1</f>
        <v>50</v>
      </c>
      <c r="B71" s="16" t="s">
        <v>300</v>
      </c>
      <c r="C71" s="23" t="s">
        <v>77</v>
      </c>
      <c r="D71" s="24">
        <v>288.39999999999998</v>
      </c>
      <c r="E71" s="25">
        <f t="shared" ref="E71:E77" si="13">D71*1.1507</f>
        <v>331.86187999999999</v>
      </c>
      <c r="F71" s="25">
        <f t="shared" ref="F71:F77" si="14">E71</f>
        <v>331.86187999999999</v>
      </c>
      <c r="G71" s="20">
        <v>15.2</v>
      </c>
      <c r="H71" s="20">
        <v>15.2</v>
      </c>
      <c r="I71" s="19">
        <f t="shared" ref="I71:I77" si="15">D71*H71</f>
        <v>4383.6799999999994</v>
      </c>
      <c r="J71" s="19">
        <v>100</v>
      </c>
      <c r="K71" s="19"/>
      <c r="L71" s="19">
        <f t="shared" si="0"/>
        <v>4483.6799999999994</v>
      </c>
      <c r="M71" s="26" t="s">
        <v>210</v>
      </c>
      <c r="N71" s="26" t="s">
        <v>76</v>
      </c>
    </row>
    <row r="72" spans="1:14" ht="17.45" customHeight="1" x14ac:dyDescent="0.25">
      <c r="A72" s="22">
        <f t="shared" ref="A72:A77" si="16">A71+1</f>
        <v>51</v>
      </c>
      <c r="B72" s="16" t="s">
        <v>301</v>
      </c>
      <c r="C72" s="23" t="s">
        <v>78</v>
      </c>
      <c r="D72" s="24">
        <v>288.39999999999998</v>
      </c>
      <c r="E72" s="25">
        <f t="shared" si="13"/>
        <v>331.86187999999999</v>
      </c>
      <c r="F72" s="25">
        <f t="shared" si="14"/>
        <v>331.86187999999999</v>
      </c>
      <c r="G72" s="20">
        <v>15.2</v>
      </c>
      <c r="H72" s="20">
        <v>15.2</v>
      </c>
      <c r="I72" s="19">
        <f t="shared" si="15"/>
        <v>4383.6799999999994</v>
      </c>
      <c r="J72" s="19">
        <v>100</v>
      </c>
      <c r="K72" s="19"/>
      <c r="L72" s="19">
        <f t="shared" si="0"/>
        <v>4483.6799999999994</v>
      </c>
      <c r="M72" s="26" t="s">
        <v>208</v>
      </c>
      <c r="N72" s="26" t="s">
        <v>76</v>
      </c>
    </row>
    <row r="73" spans="1:14" ht="17.45" customHeight="1" x14ac:dyDescent="0.25">
      <c r="A73" s="22">
        <f t="shared" si="16"/>
        <v>52</v>
      </c>
      <c r="B73" s="22" t="s">
        <v>302</v>
      </c>
      <c r="C73" s="29" t="s">
        <v>79</v>
      </c>
      <c r="D73" s="24">
        <v>288.39999999999998</v>
      </c>
      <c r="E73" s="25">
        <f t="shared" si="13"/>
        <v>331.86187999999999</v>
      </c>
      <c r="F73" s="25">
        <f t="shared" si="14"/>
        <v>331.86187999999999</v>
      </c>
      <c r="G73" s="22">
        <v>15.2</v>
      </c>
      <c r="H73" s="20">
        <v>15.2</v>
      </c>
      <c r="I73" s="19">
        <f t="shared" si="15"/>
        <v>4383.6799999999994</v>
      </c>
      <c r="J73" s="19">
        <v>100</v>
      </c>
      <c r="K73" s="19"/>
      <c r="L73" s="19">
        <f t="shared" si="0"/>
        <v>4483.6799999999994</v>
      </c>
      <c r="M73" s="26" t="s">
        <v>208</v>
      </c>
      <c r="N73" s="26" t="s">
        <v>76</v>
      </c>
    </row>
    <row r="74" spans="1:14" ht="17.45" customHeight="1" x14ac:dyDescent="0.25">
      <c r="A74" s="22">
        <f t="shared" si="16"/>
        <v>53</v>
      </c>
      <c r="B74" s="16" t="s">
        <v>303</v>
      </c>
      <c r="C74" s="23" t="s">
        <v>80</v>
      </c>
      <c r="D74" s="24">
        <v>288.39999999999998</v>
      </c>
      <c r="E74" s="25">
        <f t="shared" si="13"/>
        <v>331.86187999999999</v>
      </c>
      <c r="F74" s="25">
        <f t="shared" si="14"/>
        <v>331.86187999999999</v>
      </c>
      <c r="G74" s="20">
        <v>15.2</v>
      </c>
      <c r="H74" s="20">
        <v>15.2</v>
      </c>
      <c r="I74" s="19">
        <f t="shared" si="15"/>
        <v>4383.6799999999994</v>
      </c>
      <c r="J74" s="19">
        <v>100</v>
      </c>
      <c r="K74" s="19"/>
      <c r="L74" s="19">
        <f t="shared" si="0"/>
        <v>4483.6799999999994</v>
      </c>
      <c r="M74" s="26" t="s">
        <v>208</v>
      </c>
      <c r="N74" s="26" t="s">
        <v>76</v>
      </c>
    </row>
    <row r="75" spans="1:14" ht="17.45" customHeight="1" x14ac:dyDescent="0.25">
      <c r="A75" s="22">
        <f t="shared" si="16"/>
        <v>54</v>
      </c>
      <c r="B75" s="16" t="s">
        <v>304</v>
      </c>
      <c r="C75" s="23" t="s">
        <v>81</v>
      </c>
      <c r="D75" s="24">
        <v>288.39999999999998</v>
      </c>
      <c r="E75" s="25">
        <f t="shared" si="13"/>
        <v>331.86187999999999</v>
      </c>
      <c r="F75" s="25">
        <f t="shared" si="14"/>
        <v>331.86187999999999</v>
      </c>
      <c r="G75" s="20">
        <v>15.2</v>
      </c>
      <c r="H75" s="20">
        <v>15.2</v>
      </c>
      <c r="I75" s="19">
        <f t="shared" si="15"/>
        <v>4383.6799999999994</v>
      </c>
      <c r="J75" s="19">
        <v>100</v>
      </c>
      <c r="K75" s="19"/>
      <c r="L75" s="19">
        <f t="shared" si="0"/>
        <v>4483.6799999999994</v>
      </c>
      <c r="M75" s="26" t="s">
        <v>208</v>
      </c>
      <c r="N75" s="26" t="s">
        <v>76</v>
      </c>
    </row>
    <row r="76" spans="1:14" ht="17.45" customHeight="1" x14ac:dyDescent="0.25">
      <c r="A76" s="3">
        <f t="shared" si="16"/>
        <v>55</v>
      </c>
      <c r="B76" s="16" t="s">
        <v>305</v>
      </c>
      <c r="C76" s="23" t="s">
        <v>82</v>
      </c>
      <c r="D76" s="24">
        <v>288.39999999999998</v>
      </c>
      <c r="E76" s="25">
        <f t="shared" si="13"/>
        <v>331.86187999999999</v>
      </c>
      <c r="F76" s="25">
        <f t="shared" si="14"/>
        <v>331.86187999999999</v>
      </c>
      <c r="G76" s="20">
        <v>15.2</v>
      </c>
      <c r="H76" s="20">
        <v>15.2</v>
      </c>
      <c r="I76" s="19">
        <f t="shared" si="15"/>
        <v>4383.6799999999994</v>
      </c>
      <c r="J76" s="19">
        <v>100</v>
      </c>
      <c r="K76" s="19"/>
      <c r="L76" s="19">
        <f t="shared" si="0"/>
        <v>4483.6799999999994</v>
      </c>
      <c r="M76" s="26" t="s">
        <v>210</v>
      </c>
      <c r="N76" s="26" t="s">
        <v>76</v>
      </c>
    </row>
    <row r="77" spans="1:14" ht="17.45" customHeight="1" x14ac:dyDescent="0.25">
      <c r="A77" s="22">
        <f t="shared" si="16"/>
        <v>56</v>
      </c>
      <c r="B77" s="16" t="s">
        <v>306</v>
      </c>
      <c r="C77" s="23" t="s">
        <v>83</v>
      </c>
      <c r="D77" s="24">
        <v>392.92</v>
      </c>
      <c r="E77" s="25">
        <f t="shared" si="13"/>
        <v>452.13304400000004</v>
      </c>
      <c r="F77" s="25">
        <f t="shared" si="14"/>
        <v>452.13304400000004</v>
      </c>
      <c r="G77" s="20">
        <v>15.2</v>
      </c>
      <c r="H77" s="20">
        <v>15.2</v>
      </c>
      <c r="I77" s="19">
        <f t="shared" si="15"/>
        <v>5972.384</v>
      </c>
      <c r="J77" s="19">
        <v>100</v>
      </c>
      <c r="K77" s="19"/>
      <c r="L77" s="19">
        <f t="shared" ref="L77:L140" si="17">SUM(I77+J77+K77)</f>
        <v>6072.384</v>
      </c>
      <c r="M77" s="26" t="s">
        <v>211</v>
      </c>
      <c r="N77" s="26" t="s">
        <v>76</v>
      </c>
    </row>
    <row r="78" spans="1:14" ht="17.45" customHeight="1" x14ac:dyDescent="0.25">
      <c r="A78" s="22">
        <f>A77+1</f>
        <v>57</v>
      </c>
      <c r="B78" s="16" t="s">
        <v>339</v>
      </c>
      <c r="C78" s="29" t="s">
        <v>119</v>
      </c>
      <c r="D78" s="24">
        <v>262.22000000000003</v>
      </c>
      <c r="E78" s="25">
        <f>D78*1.1507</f>
        <v>301.73655400000007</v>
      </c>
      <c r="F78" s="25">
        <f>E78</f>
        <v>301.73655400000007</v>
      </c>
      <c r="G78" s="20">
        <v>15.2</v>
      </c>
      <c r="H78" s="20">
        <v>15.2</v>
      </c>
      <c r="I78" s="19">
        <f>D78*H78</f>
        <v>3985.7440000000001</v>
      </c>
      <c r="J78" s="19">
        <v>100</v>
      </c>
      <c r="K78" s="19"/>
      <c r="L78" s="19">
        <f t="shared" si="17"/>
        <v>4085.7440000000001</v>
      </c>
      <c r="M78" s="26" t="s">
        <v>208</v>
      </c>
      <c r="N78" s="26" t="s">
        <v>76</v>
      </c>
    </row>
    <row r="79" spans="1:14" ht="17.45" customHeight="1" x14ac:dyDescent="0.25">
      <c r="A79" s="22"/>
      <c r="B79" s="22"/>
      <c r="C79" s="34" t="s">
        <v>84</v>
      </c>
      <c r="D79" s="24"/>
      <c r="E79" s="25"/>
      <c r="F79" s="25"/>
      <c r="G79" s="35"/>
      <c r="H79" s="20"/>
      <c r="I79" s="36"/>
      <c r="J79" s="36"/>
      <c r="K79" s="36"/>
      <c r="L79" s="19"/>
      <c r="M79" s="26"/>
      <c r="N79" s="26"/>
    </row>
    <row r="80" spans="1:14" ht="17.45" customHeight="1" x14ac:dyDescent="0.25">
      <c r="A80" s="22">
        <f>A78+1</f>
        <v>58</v>
      </c>
      <c r="B80" s="22" t="s">
        <v>307</v>
      </c>
      <c r="C80" s="25" t="s">
        <v>183</v>
      </c>
      <c r="D80" s="24">
        <v>464.17</v>
      </c>
      <c r="E80" s="25">
        <f>D80*1.1507</f>
        <v>534.12041900000008</v>
      </c>
      <c r="F80" s="25">
        <f>E80</f>
        <v>534.12041900000008</v>
      </c>
      <c r="G80" s="37">
        <v>15.2</v>
      </c>
      <c r="H80" s="20">
        <v>15.2</v>
      </c>
      <c r="I80" s="19">
        <f>D80*H80</f>
        <v>7055.384</v>
      </c>
      <c r="J80" s="19">
        <v>100</v>
      </c>
      <c r="K80" s="19"/>
      <c r="L80" s="19">
        <f t="shared" si="17"/>
        <v>7155.384</v>
      </c>
      <c r="M80" s="26" t="s">
        <v>194</v>
      </c>
      <c r="N80" s="26" t="s">
        <v>84</v>
      </c>
    </row>
    <row r="81" spans="1:14" ht="17.45" customHeight="1" x14ac:dyDescent="0.25">
      <c r="A81" s="22">
        <f>A80+1</f>
        <v>59</v>
      </c>
      <c r="B81" s="22" t="s">
        <v>308</v>
      </c>
      <c r="C81" s="25" t="s">
        <v>85</v>
      </c>
      <c r="D81" s="24">
        <v>327.66000000000003</v>
      </c>
      <c r="E81" s="25">
        <f>D81*1.1507</f>
        <v>377.03836200000006</v>
      </c>
      <c r="F81" s="25">
        <f>E81</f>
        <v>377.03836200000006</v>
      </c>
      <c r="G81" s="37">
        <v>15.2</v>
      </c>
      <c r="H81" s="20">
        <v>15.2</v>
      </c>
      <c r="I81" s="19">
        <f>D81*H81</f>
        <v>4980.4319999999998</v>
      </c>
      <c r="J81" s="19">
        <v>100</v>
      </c>
      <c r="K81" s="19"/>
      <c r="L81" s="19">
        <f t="shared" si="17"/>
        <v>5080.4319999999998</v>
      </c>
      <c r="M81" s="26" t="s">
        <v>192</v>
      </c>
      <c r="N81" s="26" t="s">
        <v>84</v>
      </c>
    </row>
    <row r="82" spans="1:14" ht="17.45" customHeight="1" x14ac:dyDescent="0.25">
      <c r="A82" s="22">
        <f>A81+1</f>
        <v>60</v>
      </c>
      <c r="B82" s="16" t="s">
        <v>309</v>
      </c>
      <c r="C82" s="25" t="s">
        <v>86</v>
      </c>
      <c r="D82" s="24">
        <v>360.43</v>
      </c>
      <c r="E82" s="25">
        <f>D82*1.1507</f>
        <v>414.746801</v>
      </c>
      <c r="F82" s="25">
        <f>E82</f>
        <v>414.746801</v>
      </c>
      <c r="G82" s="20">
        <v>15.2</v>
      </c>
      <c r="H82" s="20">
        <v>15.2</v>
      </c>
      <c r="I82" s="19">
        <f>D82*H82</f>
        <v>5478.5360000000001</v>
      </c>
      <c r="J82" s="19">
        <v>100</v>
      </c>
      <c r="K82" s="19"/>
      <c r="L82" s="19">
        <f t="shared" si="17"/>
        <v>5578.5360000000001</v>
      </c>
      <c r="M82" s="26" t="s">
        <v>192</v>
      </c>
      <c r="N82" s="26" t="s">
        <v>84</v>
      </c>
    </row>
    <row r="83" spans="1:14" ht="17.45" customHeight="1" x14ac:dyDescent="0.25">
      <c r="A83" s="22">
        <f>A82+1</f>
        <v>61</v>
      </c>
      <c r="B83" s="16" t="s">
        <v>310</v>
      </c>
      <c r="C83" s="25" t="s">
        <v>184</v>
      </c>
      <c r="D83" s="24">
        <v>360.43</v>
      </c>
      <c r="E83" s="25">
        <f>D83*1.1507</f>
        <v>414.746801</v>
      </c>
      <c r="F83" s="25">
        <f>E83</f>
        <v>414.746801</v>
      </c>
      <c r="G83" s="20">
        <v>15.2</v>
      </c>
      <c r="H83" s="20">
        <v>15.2</v>
      </c>
      <c r="I83" s="19">
        <f>D83*H83</f>
        <v>5478.5360000000001</v>
      </c>
      <c r="J83" s="19">
        <v>100</v>
      </c>
      <c r="K83" s="19"/>
      <c r="L83" s="19">
        <f t="shared" si="17"/>
        <v>5578.5360000000001</v>
      </c>
      <c r="M83" s="26" t="s">
        <v>192</v>
      </c>
      <c r="N83" s="26" t="s">
        <v>84</v>
      </c>
    </row>
    <row r="84" spans="1:14" ht="17.45" customHeight="1" x14ac:dyDescent="0.25">
      <c r="A84" s="22"/>
      <c r="B84" s="22"/>
      <c r="C84" s="34" t="s">
        <v>88</v>
      </c>
      <c r="D84" s="24"/>
      <c r="E84" s="25"/>
      <c r="F84" s="25"/>
      <c r="G84" s="37"/>
      <c r="H84" s="20"/>
      <c r="I84" s="19"/>
      <c r="J84" s="19"/>
      <c r="K84" s="19"/>
      <c r="L84" s="19"/>
      <c r="M84" s="26"/>
      <c r="N84" s="26"/>
    </row>
    <row r="85" spans="1:14" ht="17.45" customHeight="1" x14ac:dyDescent="0.25">
      <c r="A85" s="22"/>
      <c r="B85" s="16"/>
      <c r="C85" s="17" t="s">
        <v>90</v>
      </c>
      <c r="D85" s="24"/>
      <c r="E85" s="25"/>
      <c r="F85" s="25"/>
      <c r="G85" s="20"/>
      <c r="H85" s="20"/>
      <c r="I85" s="19"/>
      <c r="J85" s="19"/>
      <c r="K85" s="19"/>
      <c r="L85" s="19"/>
      <c r="M85" s="26"/>
      <c r="N85" s="26"/>
    </row>
    <row r="86" spans="1:14" ht="17.45" customHeight="1" x14ac:dyDescent="0.25">
      <c r="A86" s="3">
        <f>A83+1</f>
        <v>62</v>
      </c>
      <c r="B86" s="16" t="s">
        <v>312</v>
      </c>
      <c r="C86" s="23" t="s">
        <v>92</v>
      </c>
      <c r="D86" s="24">
        <v>288.39999999999998</v>
      </c>
      <c r="E86" s="25">
        <f>D86*1.1507</f>
        <v>331.86187999999999</v>
      </c>
      <c r="F86" s="25">
        <f>E86</f>
        <v>331.86187999999999</v>
      </c>
      <c r="G86" s="20">
        <v>15.2</v>
      </c>
      <c r="H86" s="20">
        <v>15.2</v>
      </c>
      <c r="I86" s="19">
        <f>D86*H86</f>
        <v>4383.6799999999994</v>
      </c>
      <c r="J86" s="19">
        <v>100</v>
      </c>
      <c r="K86" s="19"/>
      <c r="L86" s="19">
        <f t="shared" si="17"/>
        <v>4483.6799999999994</v>
      </c>
      <c r="M86" s="26" t="s">
        <v>210</v>
      </c>
      <c r="N86" s="26" t="s">
        <v>90</v>
      </c>
    </row>
    <row r="87" spans="1:14" ht="17.45" customHeight="1" x14ac:dyDescent="0.25">
      <c r="A87" s="3">
        <f>A86+1</f>
        <v>63</v>
      </c>
      <c r="B87" s="16" t="s">
        <v>313</v>
      </c>
      <c r="C87" s="30" t="s">
        <v>93</v>
      </c>
      <c r="D87" s="24">
        <v>341.46</v>
      </c>
      <c r="E87" s="25">
        <f>D87*1.1507</f>
        <v>392.91802200000001</v>
      </c>
      <c r="F87" s="25">
        <f>E87</f>
        <v>392.91802200000001</v>
      </c>
      <c r="G87" s="20">
        <v>15.2</v>
      </c>
      <c r="H87" s="20">
        <v>15.2</v>
      </c>
      <c r="I87" s="19">
        <f>D87*H87</f>
        <v>5190.1919999999991</v>
      </c>
      <c r="J87" s="19">
        <v>100</v>
      </c>
      <c r="K87" s="19"/>
      <c r="L87" s="19">
        <f t="shared" si="17"/>
        <v>5290.1919999999991</v>
      </c>
      <c r="M87" s="26" t="s">
        <v>193</v>
      </c>
      <c r="N87" s="26" t="s">
        <v>90</v>
      </c>
    </row>
    <row r="88" spans="1:14" ht="17.45" customHeight="1" x14ac:dyDescent="0.25">
      <c r="A88" s="3">
        <f>A87+1</f>
        <v>64</v>
      </c>
      <c r="B88" s="16" t="s">
        <v>314</v>
      </c>
      <c r="C88" s="30" t="s">
        <v>94</v>
      </c>
      <c r="D88" s="24">
        <v>338.69</v>
      </c>
      <c r="E88" s="25">
        <f>D88*1.1507</f>
        <v>389.73058300000002</v>
      </c>
      <c r="F88" s="25">
        <f>E88</f>
        <v>389.73058300000002</v>
      </c>
      <c r="G88" s="20">
        <v>15.2</v>
      </c>
      <c r="H88" s="20">
        <v>15.2</v>
      </c>
      <c r="I88" s="19">
        <f>D88*H88</f>
        <v>5148.0879999999997</v>
      </c>
      <c r="J88" s="19">
        <v>100</v>
      </c>
      <c r="K88" s="19"/>
      <c r="L88" s="19">
        <f t="shared" si="17"/>
        <v>5248.0879999999997</v>
      </c>
      <c r="M88" s="26" t="s">
        <v>192</v>
      </c>
      <c r="N88" s="26" t="s">
        <v>90</v>
      </c>
    </row>
    <row r="89" spans="1:14" ht="17.45" customHeight="1" x14ac:dyDescent="0.25">
      <c r="A89" s="3">
        <f>A88+1</f>
        <v>65</v>
      </c>
      <c r="B89" s="16" t="s">
        <v>315</v>
      </c>
      <c r="C89" s="23" t="s">
        <v>95</v>
      </c>
      <c r="D89" s="24">
        <v>422.3</v>
      </c>
      <c r="E89" s="25">
        <f>D89*1.1507</f>
        <v>485.94061000000005</v>
      </c>
      <c r="F89" s="25">
        <f>E89</f>
        <v>485.94061000000005</v>
      </c>
      <c r="G89" s="20">
        <v>15.2</v>
      </c>
      <c r="H89" s="20">
        <v>15.2</v>
      </c>
      <c r="I89" s="19">
        <f>D89*H89</f>
        <v>6418.96</v>
      </c>
      <c r="J89" s="19">
        <v>100</v>
      </c>
      <c r="K89" s="19"/>
      <c r="L89" s="19">
        <f t="shared" si="17"/>
        <v>6518.96</v>
      </c>
      <c r="M89" s="26" t="s">
        <v>193</v>
      </c>
      <c r="N89" s="26" t="s">
        <v>90</v>
      </c>
    </row>
    <row r="90" spans="1:14" ht="17.45" customHeight="1" x14ac:dyDescent="0.25">
      <c r="A90" s="3">
        <f>A89+1</f>
        <v>66</v>
      </c>
      <c r="B90" s="16">
        <v>2.1988502869999999E-2</v>
      </c>
      <c r="C90" s="23" t="s">
        <v>96</v>
      </c>
      <c r="D90" s="24">
        <v>288.39999999999998</v>
      </c>
      <c r="E90" s="25">
        <f>D90*1.1507</f>
        <v>331.86187999999999</v>
      </c>
      <c r="F90" s="25">
        <f>E90</f>
        <v>331.86187999999999</v>
      </c>
      <c r="G90" s="20">
        <v>15.2</v>
      </c>
      <c r="H90" s="20">
        <v>15.2</v>
      </c>
      <c r="I90" s="19">
        <f>D90*H90</f>
        <v>4383.6799999999994</v>
      </c>
      <c r="J90" s="19">
        <v>100</v>
      </c>
      <c r="K90" s="19"/>
      <c r="L90" s="19">
        <f t="shared" si="17"/>
        <v>4483.6799999999994</v>
      </c>
      <c r="M90" s="26" t="s">
        <v>210</v>
      </c>
      <c r="N90" s="26" t="s">
        <v>90</v>
      </c>
    </row>
    <row r="91" spans="1:14" ht="17.45" customHeight="1" x14ac:dyDescent="0.25">
      <c r="A91" s="22"/>
      <c r="B91" s="16"/>
      <c r="C91" s="17" t="s">
        <v>97</v>
      </c>
      <c r="D91" s="24"/>
      <c r="E91" s="25"/>
      <c r="F91" s="25"/>
      <c r="G91" s="20"/>
      <c r="H91" s="20"/>
      <c r="I91" s="19"/>
      <c r="J91" s="19"/>
      <c r="K91" s="19"/>
      <c r="L91" s="19"/>
      <c r="M91" s="26"/>
      <c r="N91" s="26"/>
    </row>
    <row r="92" spans="1:14" ht="17.45" customHeight="1" x14ac:dyDescent="0.25">
      <c r="A92" s="22">
        <f>A90+1</f>
        <v>67</v>
      </c>
      <c r="B92" s="16" t="s">
        <v>316</v>
      </c>
      <c r="C92" s="29" t="s">
        <v>98</v>
      </c>
      <c r="D92" s="24">
        <v>422.3</v>
      </c>
      <c r="E92" s="25">
        <f t="shared" ref="E92:E109" si="18">D92*1.1507</f>
        <v>485.94061000000005</v>
      </c>
      <c r="F92" s="25">
        <f t="shared" ref="F92:F109" si="19">E92</f>
        <v>485.94061000000005</v>
      </c>
      <c r="G92" s="20">
        <v>15.2</v>
      </c>
      <c r="H92" s="20">
        <v>15.2</v>
      </c>
      <c r="I92" s="19">
        <f t="shared" ref="I92:I109" si="20">D92*H92</f>
        <v>6418.96</v>
      </c>
      <c r="J92" s="19">
        <v>100</v>
      </c>
      <c r="K92" s="19"/>
      <c r="L92" s="19">
        <f t="shared" si="17"/>
        <v>6518.96</v>
      </c>
      <c r="M92" s="26" t="s">
        <v>195</v>
      </c>
      <c r="N92" s="26" t="s">
        <v>97</v>
      </c>
    </row>
    <row r="93" spans="1:14" ht="17.45" customHeight="1" x14ac:dyDescent="0.25">
      <c r="A93" s="22">
        <f t="shared" ref="A93:A109" si="21">A92+1</f>
        <v>68</v>
      </c>
      <c r="B93" s="16" t="s">
        <v>317</v>
      </c>
      <c r="C93" s="23" t="s">
        <v>99</v>
      </c>
      <c r="D93" s="24">
        <v>288.27</v>
      </c>
      <c r="E93" s="25">
        <f t="shared" si="18"/>
        <v>331.712289</v>
      </c>
      <c r="F93" s="25">
        <f t="shared" si="19"/>
        <v>331.712289</v>
      </c>
      <c r="G93" s="20">
        <v>15.2</v>
      </c>
      <c r="H93" s="20">
        <v>15.2</v>
      </c>
      <c r="I93" s="19">
        <f t="shared" si="20"/>
        <v>4381.7039999999997</v>
      </c>
      <c r="J93" s="19">
        <v>100</v>
      </c>
      <c r="K93" s="19"/>
      <c r="L93" s="19">
        <f t="shared" si="17"/>
        <v>4481.7039999999997</v>
      </c>
      <c r="M93" s="26" t="s">
        <v>213</v>
      </c>
      <c r="N93" s="26" t="s">
        <v>97</v>
      </c>
    </row>
    <row r="94" spans="1:14" ht="17.45" customHeight="1" x14ac:dyDescent="0.25">
      <c r="A94" s="22">
        <f t="shared" si="21"/>
        <v>69</v>
      </c>
      <c r="B94" s="16" t="s">
        <v>318</v>
      </c>
      <c r="C94" s="23" t="s">
        <v>100</v>
      </c>
      <c r="D94" s="24">
        <v>288.27</v>
      </c>
      <c r="E94" s="25">
        <f t="shared" si="18"/>
        <v>331.712289</v>
      </c>
      <c r="F94" s="25">
        <f t="shared" si="19"/>
        <v>331.712289</v>
      </c>
      <c r="G94" s="20">
        <v>15.2</v>
      </c>
      <c r="H94" s="20">
        <v>15.2</v>
      </c>
      <c r="I94" s="19">
        <f t="shared" si="20"/>
        <v>4381.7039999999997</v>
      </c>
      <c r="J94" s="19">
        <v>100</v>
      </c>
      <c r="K94" s="19"/>
      <c r="L94" s="19">
        <f t="shared" si="17"/>
        <v>4481.7039999999997</v>
      </c>
      <c r="M94" s="26" t="s">
        <v>213</v>
      </c>
      <c r="N94" s="26" t="s">
        <v>97</v>
      </c>
    </row>
    <row r="95" spans="1:14" ht="17.45" customHeight="1" x14ac:dyDescent="0.25">
      <c r="A95" s="22">
        <f t="shared" si="21"/>
        <v>70</v>
      </c>
      <c r="B95" s="16" t="s">
        <v>319</v>
      </c>
      <c r="C95" s="23" t="s">
        <v>101</v>
      </c>
      <c r="D95" s="24">
        <v>288.27</v>
      </c>
      <c r="E95" s="25">
        <f t="shared" si="18"/>
        <v>331.712289</v>
      </c>
      <c r="F95" s="25">
        <f t="shared" si="19"/>
        <v>331.712289</v>
      </c>
      <c r="G95" s="20">
        <v>15.2</v>
      </c>
      <c r="H95" s="20">
        <v>15.2</v>
      </c>
      <c r="I95" s="19">
        <f t="shared" si="20"/>
        <v>4381.7039999999997</v>
      </c>
      <c r="J95" s="19">
        <v>100</v>
      </c>
      <c r="K95" s="19"/>
      <c r="L95" s="19">
        <f t="shared" si="17"/>
        <v>4481.7039999999997</v>
      </c>
      <c r="M95" s="26" t="s">
        <v>213</v>
      </c>
      <c r="N95" s="26" t="s">
        <v>97</v>
      </c>
    </row>
    <row r="96" spans="1:14" ht="17.45" customHeight="1" x14ac:dyDescent="0.25">
      <c r="A96" s="22">
        <f t="shared" si="21"/>
        <v>71</v>
      </c>
      <c r="B96" s="16" t="s">
        <v>320</v>
      </c>
      <c r="C96" s="23" t="s">
        <v>102</v>
      </c>
      <c r="D96" s="24">
        <v>288.27</v>
      </c>
      <c r="E96" s="25">
        <f t="shared" si="18"/>
        <v>331.712289</v>
      </c>
      <c r="F96" s="25">
        <f t="shared" si="19"/>
        <v>331.712289</v>
      </c>
      <c r="G96" s="20">
        <v>15.2</v>
      </c>
      <c r="H96" s="20">
        <v>15.2</v>
      </c>
      <c r="I96" s="19">
        <f t="shared" si="20"/>
        <v>4381.7039999999997</v>
      </c>
      <c r="J96" s="19">
        <v>100</v>
      </c>
      <c r="K96" s="19"/>
      <c r="L96" s="19">
        <f t="shared" si="17"/>
        <v>4481.7039999999997</v>
      </c>
      <c r="M96" s="26" t="s">
        <v>213</v>
      </c>
      <c r="N96" s="26" t="s">
        <v>97</v>
      </c>
    </row>
    <row r="97" spans="1:14" ht="17.45" customHeight="1" x14ac:dyDescent="0.25">
      <c r="A97" s="22">
        <f t="shared" si="21"/>
        <v>72</v>
      </c>
      <c r="B97" s="16" t="s">
        <v>321</v>
      </c>
      <c r="C97" s="23" t="s">
        <v>103</v>
      </c>
      <c r="D97" s="24">
        <v>288.27</v>
      </c>
      <c r="E97" s="25">
        <f t="shared" si="18"/>
        <v>331.712289</v>
      </c>
      <c r="F97" s="25">
        <f t="shared" si="19"/>
        <v>331.712289</v>
      </c>
      <c r="G97" s="20">
        <v>15.2</v>
      </c>
      <c r="H97" s="20">
        <v>15.2</v>
      </c>
      <c r="I97" s="19">
        <f t="shared" si="20"/>
        <v>4381.7039999999997</v>
      </c>
      <c r="J97" s="19">
        <v>100</v>
      </c>
      <c r="K97" s="19"/>
      <c r="L97" s="19">
        <f t="shared" si="17"/>
        <v>4481.7039999999997</v>
      </c>
      <c r="M97" s="26" t="s">
        <v>213</v>
      </c>
      <c r="N97" s="26" t="s">
        <v>97</v>
      </c>
    </row>
    <row r="98" spans="1:14" ht="17.45" customHeight="1" x14ac:dyDescent="0.25">
      <c r="A98" s="22">
        <f t="shared" si="21"/>
        <v>73</v>
      </c>
      <c r="B98" s="16" t="s">
        <v>322</v>
      </c>
      <c r="C98" s="23" t="s">
        <v>104</v>
      </c>
      <c r="D98" s="24">
        <v>288.27</v>
      </c>
      <c r="E98" s="25">
        <f t="shared" si="18"/>
        <v>331.712289</v>
      </c>
      <c r="F98" s="25">
        <f t="shared" si="19"/>
        <v>331.712289</v>
      </c>
      <c r="G98" s="20">
        <v>15.2</v>
      </c>
      <c r="H98" s="20">
        <v>15.2</v>
      </c>
      <c r="I98" s="19">
        <f t="shared" si="20"/>
        <v>4381.7039999999997</v>
      </c>
      <c r="J98" s="19">
        <v>100</v>
      </c>
      <c r="K98" s="19"/>
      <c r="L98" s="19">
        <f t="shared" si="17"/>
        <v>4481.7039999999997</v>
      </c>
      <c r="M98" s="26" t="s">
        <v>213</v>
      </c>
      <c r="N98" s="26" t="s">
        <v>97</v>
      </c>
    </row>
    <row r="99" spans="1:14" ht="17.45" customHeight="1" x14ac:dyDescent="0.25">
      <c r="A99" s="22">
        <f t="shared" si="21"/>
        <v>74</v>
      </c>
      <c r="B99" s="16" t="s">
        <v>323</v>
      </c>
      <c r="C99" s="23" t="s">
        <v>105</v>
      </c>
      <c r="D99" s="24">
        <v>288.27</v>
      </c>
      <c r="E99" s="25">
        <f t="shared" si="18"/>
        <v>331.712289</v>
      </c>
      <c r="F99" s="25">
        <f t="shared" si="19"/>
        <v>331.712289</v>
      </c>
      <c r="G99" s="20">
        <v>15.2</v>
      </c>
      <c r="H99" s="20">
        <v>15.2</v>
      </c>
      <c r="I99" s="19">
        <f t="shared" si="20"/>
        <v>4381.7039999999997</v>
      </c>
      <c r="J99" s="19">
        <v>100</v>
      </c>
      <c r="K99" s="19"/>
      <c r="L99" s="19">
        <f t="shared" si="17"/>
        <v>4481.7039999999997</v>
      </c>
      <c r="M99" s="26" t="s">
        <v>213</v>
      </c>
      <c r="N99" s="26" t="s">
        <v>97</v>
      </c>
    </row>
    <row r="100" spans="1:14" ht="17.45" customHeight="1" x14ac:dyDescent="0.25">
      <c r="A100" s="22">
        <f t="shared" si="21"/>
        <v>75</v>
      </c>
      <c r="B100" s="16" t="s">
        <v>324</v>
      </c>
      <c r="C100" s="23" t="s">
        <v>106</v>
      </c>
      <c r="D100" s="24">
        <v>288.27</v>
      </c>
      <c r="E100" s="25">
        <f t="shared" si="18"/>
        <v>331.712289</v>
      </c>
      <c r="F100" s="25">
        <f t="shared" si="19"/>
        <v>331.712289</v>
      </c>
      <c r="G100" s="20">
        <v>15.2</v>
      </c>
      <c r="H100" s="20">
        <v>15.2</v>
      </c>
      <c r="I100" s="19">
        <f t="shared" si="20"/>
        <v>4381.7039999999997</v>
      </c>
      <c r="J100" s="19">
        <v>100</v>
      </c>
      <c r="K100" s="19"/>
      <c r="L100" s="19">
        <f t="shared" si="17"/>
        <v>4481.7039999999997</v>
      </c>
      <c r="M100" s="26" t="s">
        <v>213</v>
      </c>
      <c r="N100" s="26" t="s">
        <v>97</v>
      </c>
    </row>
    <row r="101" spans="1:14" ht="17.45" customHeight="1" x14ac:dyDescent="0.25">
      <c r="A101" s="22">
        <f t="shared" si="21"/>
        <v>76</v>
      </c>
      <c r="B101" s="16" t="s">
        <v>325</v>
      </c>
      <c r="C101" s="23" t="s">
        <v>107</v>
      </c>
      <c r="D101" s="24">
        <v>288.27</v>
      </c>
      <c r="E101" s="25">
        <f t="shared" si="18"/>
        <v>331.712289</v>
      </c>
      <c r="F101" s="25">
        <f t="shared" si="19"/>
        <v>331.712289</v>
      </c>
      <c r="G101" s="20">
        <v>15.2</v>
      </c>
      <c r="H101" s="20">
        <v>15.2</v>
      </c>
      <c r="I101" s="19">
        <f t="shared" si="20"/>
        <v>4381.7039999999997</v>
      </c>
      <c r="J101" s="19">
        <v>100</v>
      </c>
      <c r="K101" s="19"/>
      <c r="L101" s="19">
        <f t="shared" si="17"/>
        <v>4481.7039999999997</v>
      </c>
      <c r="M101" s="26" t="s">
        <v>213</v>
      </c>
      <c r="N101" s="26" t="s">
        <v>97</v>
      </c>
    </row>
    <row r="102" spans="1:14" ht="17.45" customHeight="1" x14ac:dyDescent="0.25">
      <c r="A102" s="22">
        <f t="shared" si="21"/>
        <v>77</v>
      </c>
      <c r="B102" s="16" t="s">
        <v>326</v>
      </c>
      <c r="C102" s="23" t="s">
        <v>108</v>
      </c>
      <c r="D102" s="24">
        <v>260.58999999999997</v>
      </c>
      <c r="E102" s="25">
        <f t="shared" si="18"/>
        <v>299.86091299999998</v>
      </c>
      <c r="F102" s="25">
        <f t="shared" si="19"/>
        <v>299.86091299999998</v>
      </c>
      <c r="G102" s="20">
        <v>15.2</v>
      </c>
      <c r="H102" s="20">
        <v>15.2</v>
      </c>
      <c r="I102" s="19">
        <f t="shared" si="20"/>
        <v>3960.9679999999994</v>
      </c>
      <c r="J102" s="19">
        <v>100</v>
      </c>
      <c r="K102" s="19"/>
      <c r="L102" s="19">
        <f t="shared" si="17"/>
        <v>4060.9679999999994</v>
      </c>
      <c r="M102" s="26" t="s">
        <v>206</v>
      </c>
      <c r="N102" s="26" t="s">
        <v>97</v>
      </c>
    </row>
    <row r="103" spans="1:14" ht="17.45" customHeight="1" x14ac:dyDescent="0.25">
      <c r="A103" s="22">
        <f t="shared" si="21"/>
        <v>78</v>
      </c>
      <c r="B103" s="16" t="s">
        <v>327</v>
      </c>
      <c r="C103" s="23" t="s">
        <v>109</v>
      </c>
      <c r="D103" s="24">
        <v>146.77000000000001</v>
      </c>
      <c r="E103" s="25">
        <f t="shared" si="18"/>
        <v>168.88823900000003</v>
      </c>
      <c r="F103" s="25">
        <f t="shared" si="19"/>
        <v>168.88823900000003</v>
      </c>
      <c r="G103" s="20">
        <v>15.2</v>
      </c>
      <c r="H103" s="20">
        <v>15.2</v>
      </c>
      <c r="I103" s="19">
        <f t="shared" si="20"/>
        <v>2230.904</v>
      </c>
      <c r="J103" s="19">
        <v>100</v>
      </c>
      <c r="K103" s="19">
        <v>51.06</v>
      </c>
      <c r="L103" s="19">
        <f t="shared" si="17"/>
        <v>2381.9639999999999</v>
      </c>
      <c r="M103" s="26" t="s">
        <v>206</v>
      </c>
      <c r="N103" s="26" t="s">
        <v>97</v>
      </c>
    </row>
    <row r="104" spans="1:14" ht="17.45" customHeight="1" x14ac:dyDescent="0.25">
      <c r="A104" s="22">
        <f t="shared" si="21"/>
        <v>79</v>
      </c>
      <c r="B104" s="16" t="s">
        <v>328</v>
      </c>
      <c r="C104" s="23" t="s">
        <v>110</v>
      </c>
      <c r="D104" s="24">
        <v>260.58999999999997</v>
      </c>
      <c r="E104" s="25">
        <f t="shared" si="18"/>
        <v>299.86091299999998</v>
      </c>
      <c r="F104" s="25">
        <f t="shared" si="19"/>
        <v>299.86091299999998</v>
      </c>
      <c r="G104" s="20">
        <v>15.2</v>
      </c>
      <c r="H104" s="20">
        <v>15.2</v>
      </c>
      <c r="I104" s="19">
        <f t="shared" si="20"/>
        <v>3960.9679999999994</v>
      </c>
      <c r="J104" s="19">
        <v>100</v>
      </c>
      <c r="K104" s="19"/>
      <c r="L104" s="19">
        <f t="shared" si="17"/>
        <v>4060.9679999999994</v>
      </c>
      <c r="M104" s="26" t="s">
        <v>206</v>
      </c>
      <c r="N104" s="26" t="s">
        <v>97</v>
      </c>
    </row>
    <row r="105" spans="1:14" ht="17.45" customHeight="1" x14ac:dyDescent="0.25">
      <c r="A105" s="22">
        <f t="shared" si="21"/>
        <v>80</v>
      </c>
      <c r="B105" s="16" t="s">
        <v>329</v>
      </c>
      <c r="C105" s="23" t="s">
        <v>111</v>
      </c>
      <c r="D105" s="24">
        <v>260.58999999999997</v>
      </c>
      <c r="E105" s="25">
        <f t="shared" si="18"/>
        <v>299.86091299999998</v>
      </c>
      <c r="F105" s="25">
        <f t="shared" si="19"/>
        <v>299.86091299999998</v>
      </c>
      <c r="G105" s="20">
        <v>15.2</v>
      </c>
      <c r="H105" s="20">
        <v>15.2</v>
      </c>
      <c r="I105" s="19">
        <f t="shared" si="20"/>
        <v>3960.9679999999994</v>
      </c>
      <c r="J105" s="19">
        <v>100</v>
      </c>
      <c r="K105" s="19"/>
      <c r="L105" s="19">
        <f t="shared" si="17"/>
        <v>4060.9679999999994</v>
      </c>
      <c r="M105" s="26" t="s">
        <v>206</v>
      </c>
      <c r="N105" s="26" t="s">
        <v>97</v>
      </c>
    </row>
    <row r="106" spans="1:14" ht="17.45" customHeight="1" x14ac:dyDescent="0.25">
      <c r="A106" s="22">
        <f t="shared" si="21"/>
        <v>81</v>
      </c>
      <c r="B106" s="16" t="s">
        <v>330</v>
      </c>
      <c r="C106" s="23" t="s">
        <v>112</v>
      </c>
      <c r="D106" s="24">
        <v>260.58999999999997</v>
      </c>
      <c r="E106" s="25">
        <f t="shared" si="18"/>
        <v>299.86091299999998</v>
      </c>
      <c r="F106" s="25">
        <f t="shared" si="19"/>
        <v>299.86091299999998</v>
      </c>
      <c r="G106" s="20">
        <v>15.2</v>
      </c>
      <c r="H106" s="20">
        <v>15.2</v>
      </c>
      <c r="I106" s="19">
        <f t="shared" si="20"/>
        <v>3960.9679999999994</v>
      </c>
      <c r="J106" s="19">
        <v>100</v>
      </c>
      <c r="K106" s="19"/>
      <c r="L106" s="19">
        <f t="shared" si="17"/>
        <v>4060.9679999999994</v>
      </c>
      <c r="M106" s="26" t="s">
        <v>206</v>
      </c>
      <c r="N106" s="26" t="s">
        <v>97</v>
      </c>
    </row>
    <row r="107" spans="1:14" ht="17.45" customHeight="1" x14ac:dyDescent="0.25">
      <c r="A107" s="22">
        <f t="shared" si="21"/>
        <v>82</v>
      </c>
      <c r="B107" s="16" t="s">
        <v>331</v>
      </c>
      <c r="C107" s="23" t="s">
        <v>113</v>
      </c>
      <c r="D107" s="24">
        <v>260.58999999999997</v>
      </c>
      <c r="E107" s="25">
        <f t="shared" si="18"/>
        <v>299.86091299999998</v>
      </c>
      <c r="F107" s="25">
        <f t="shared" si="19"/>
        <v>299.86091299999998</v>
      </c>
      <c r="G107" s="20">
        <v>15.2</v>
      </c>
      <c r="H107" s="20">
        <v>15.2</v>
      </c>
      <c r="I107" s="19">
        <f t="shared" si="20"/>
        <v>3960.9679999999994</v>
      </c>
      <c r="J107" s="19">
        <v>100</v>
      </c>
      <c r="K107" s="19"/>
      <c r="L107" s="19">
        <f t="shared" si="17"/>
        <v>4060.9679999999994</v>
      </c>
      <c r="M107" s="26" t="s">
        <v>205</v>
      </c>
      <c r="N107" s="26" t="s">
        <v>97</v>
      </c>
    </row>
    <row r="108" spans="1:14" ht="17.45" customHeight="1" x14ac:dyDescent="0.25">
      <c r="A108" s="22">
        <f t="shared" si="21"/>
        <v>83</v>
      </c>
      <c r="B108" s="16" t="s">
        <v>332</v>
      </c>
      <c r="C108" s="23" t="s">
        <v>114</v>
      </c>
      <c r="D108" s="24">
        <v>260.58999999999997</v>
      </c>
      <c r="E108" s="25">
        <f t="shared" si="18"/>
        <v>299.86091299999998</v>
      </c>
      <c r="F108" s="25">
        <f t="shared" si="19"/>
        <v>299.86091299999998</v>
      </c>
      <c r="G108" s="20">
        <v>15.2</v>
      </c>
      <c r="H108" s="20">
        <v>15.2</v>
      </c>
      <c r="I108" s="19">
        <f t="shared" si="20"/>
        <v>3960.9679999999994</v>
      </c>
      <c r="J108" s="19">
        <v>100</v>
      </c>
      <c r="K108" s="19"/>
      <c r="L108" s="19">
        <f t="shared" si="17"/>
        <v>4060.9679999999994</v>
      </c>
      <c r="M108" s="26" t="s">
        <v>206</v>
      </c>
      <c r="N108" s="26" t="s">
        <v>97</v>
      </c>
    </row>
    <row r="109" spans="1:14" ht="17.45" customHeight="1" x14ac:dyDescent="0.25">
      <c r="A109" s="22">
        <f t="shared" si="21"/>
        <v>84</v>
      </c>
      <c r="B109" s="16" t="s">
        <v>333</v>
      </c>
      <c r="C109" s="23" t="s">
        <v>115</v>
      </c>
      <c r="D109" s="24">
        <v>260.58999999999997</v>
      </c>
      <c r="E109" s="25">
        <f t="shared" si="18"/>
        <v>299.86091299999998</v>
      </c>
      <c r="F109" s="25">
        <f t="shared" si="19"/>
        <v>299.86091299999998</v>
      </c>
      <c r="G109" s="20">
        <v>15.2</v>
      </c>
      <c r="H109" s="20">
        <v>15.2</v>
      </c>
      <c r="I109" s="19">
        <f t="shared" si="20"/>
        <v>3960.9679999999994</v>
      </c>
      <c r="J109" s="19">
        <v>100</v>
      </c>
      <c r="K109" s="19"/>
      <c r="L109" s="19">
        <f t="shared" si="17"/>
        <v>4060.9679999999994</v>
      </c>
      <c r="M109" s="26" t="s">
        <v>206</v>
      </c>
      <c r="N109" s="26" t="s">
        <v>97</v>
      </c>
    </row>
    <row r="110" spans="1:14" ht="17.45" customHeight="1" x14ac:dyDescent="0.25">
      <c r="A110" s="22">
        <f>A109+1</f>
        <v>85</v>
      </c>
      <c r="B110" s="16" t="s">
        <v>336</v>
      </c>
      <c r="C110" s="29" t="s">
        <v>116</v>
      </c>
      <c r="D110" s="24">
        <v>362.77</v>
      </c>
      <c r="E110" s="25">
        <f>D110*1.1507</f>
        <v>417.43943899999999</v>
      </c>
      <c r="F110" s="25">
        <f>E110</f>
        <v>417.43943899999999</v>
      </c>
      <c r="G110" s="20">
        <v>15.2</v>
      </c>
      <c r="H110" s="20">
        <v>15.2</v>
      </c>
      <c r="I110" s="19">
        <f>D110*H110</f>
        <v>5514.1039999999994</v>
      </c>
      <c r="J110" s="19">
        <v>100</v>
      </c>
      <c r="K110" s="19"/>
      <c r="L110" s="19">
        <f t="shared" si="17"/>
        <v>5614.1039999999994</v>
      </c>
      <c r="M110" s="26" t="s">
        <v>205</v>
      </c>
      <c r="N110" s="26" t="s">
        <v>97</v>
      </c>
    </row>
    <row r="111" spans="1:14" ht="17.45" customHeight="1" x14ac:dyDescent="0.25">
      <c r="A111" s="22">
        <f>A110+1</f>
        <v>86</v>
      </c>
      <c r="B111" s="16" t="s">
        <v>337</v>
      </c>
      <c r="C111" s="23" t="s">
        <v>117</v>
      </c>
      <c r="D111" s="24">
        <v>262.22000000000003</v>
      </c>
      <c r="E111" s="25">
        <f>D111*1.1507</f>
        <v>301.73655400000007</v>
      </c>
      <c r="F111" s="25">
        <f>E111</f>
        <v>301.73655400000007</v>
      </c>
      <c r="G111" s="20">
        <v>15.2</v>
      </c>
      <c r="H111" s="20">
        <v>15.2</v>
      </c>
      <c r="I111" s="19">
        <f>D111*H111</f>
        <v>3985.7440000000001</v>
      </c>
      <c r="J111" s="19">
        <v>100</v>
      </c>
      <c r="K111" s="19"/>
      <c r="L111" s="19">
        <f t="shared" si="17"/>
        <v>4085.7440000000001</v>
      </c>
      <c r="M111" s="26" t="s">
        <v>205</v>
      </c>
      <c r="N111" s="26" t="s">
        <v>97</v>
      </c>
    </row>
    <row r="112" spans="1:14" ht="17.45" customHeight="1" x14ac:dyDescent="0.25">
      <c r="A112" s="22">
        <f>A111+1</f>
        <v>87</v>
      </c>
      <c r="B112" s="16" t="s">
        <v>338</v>
      </c>
      <c r="C112" s="23" t="s">
        <v>118</v>
      </c>
      <c r="D112" s="24">
        <v>262.22000000000003</v>
      </c>
      <c r="E112" s="25">
        <f>D112*1.1507</f>
        <v>301.73655400000007</v>
      </c>
      <c r="F112" s="25">
        <f>E112</f>
        <v>301.73655400000007</v>
      </c>
      <c r="G112" s="20">
        <v>15.2</v>
      </c>
      <c r="H112" s="20">
        <v>15.2</v>
      </c>
      <c r="I112" s="19">
        <f>D112*H112</f>
        <v>3985.7440000000001</v>
      </c>
      <c r="J112" s="19">
        <v>100</v>
      </c>
      <c r="K112" s="19"/>
      <c r="L112" s="19">
        <f t="shared" si="17"/>
        <v>4085.7440000000001</v>
      </c>
      <c r="M112" s="26" t="s">
        <v>214</v>
      </c>
      <c r="N112" s="26" t="s">
        <v>97</v>
      </c>
    </row>
    <row r="113" spans="1:14" ht="17.45" customHeight="1" x14ac:dyDescent="0.25">
      <c r="A113" s="22"/>
      <c r="B113" s="56"/>
      <c r="C113" s="17" t="s">
        <v>120</v>
      </c>
      <c r="D113" s="24"/>
      <c r="E113" s="25"/>
      <c r="F113" s="25"/>
      <c r="G113" s="20"/>
      <c r="H113" s="20"/>
      <c r="I113" s="19"/>
      <c r="J113" s="19"/>
      <c r="K113" s="19"/>
      <c r="L113" s="19"/>
      <c r="M113" s="26"/>
      <c r="N113" s="26"/>
    </row>
    <row r="114" spans="1:14" ht="17.45" customHeight="1" x14ac:dyDescent="0.3">
      <c r="A114" s="3">
        <f>A112+1</f>
        <v>88</v>
      </c>
      <c r="B114" s="27" t="s">
        <v>340</v>
      </c>
      <c r="C114" s="28" t="s">
        <v>121</v>
      </c>
      <c r="D114" s="24">
        <v>422.3</v>
      </c>
      <c r="E114" s="25">
        <f t="shared" ref="E114:E137" si="22">D114*1.1507</f>
        <v>485.94061000000005</v>
      </c>
      <c r="F114" s="25">
        <f t="shared" ref="F114:F137" si="23">E114</f>
        <v>485.94061000000005</v>
      </c>
      <c r="G114" s="20">
        <v>15.2</v>
      </c>
      <c r="H114" s="20">
        <v>15.2</v>
      </c>
      <c r="I114" s="19">
        <f t="shared" ref="I114:I137" si="24">D114*H114</f>
        <v>6418.96</v>
      </c>
      <c r="J114" s="19">
        <v>100</v>
      </c>
      <c r="K114" s="19"/>
      <c r="L114" s="19">
        <f t="shared" si="17"/>
        <v>6518.96</v>
      </c>
      <c r="M114" s="26" t="s">
        <v>194</v>
      </c>
      <c r="N114" s="26" t="s">
        <v>215</v>
      </c>
    </row>
    <row r="115" spans="1:14" ht="17.45" customHeight="1" x14ac:dyDescent="0.25">
      <c r="A115" s="22">
        <f t="shared" ref="A115:A136" si="25">A114+1</f>
        <v>89</v>
      </c>
      <c r="B115" s="16" t="s">
        <v>341</v>
      </c>
      <c r="C115" s="23" t="s">
        <v>122</v>
      </c>
      <c r="D115" s="24">
        <v>428.55</v>
      </c>
      <c r="E115" s="25">
        <f t="shared" si="22"/>
        <v>493.13248500000003</v>
      </c>
      <c r="F115" s="25">
        <f t="shared" si="23"/>
        <v>493.13248500000003</v>
      </c>
      <c r="G115" s="20">
        <v>15.2</v>
      </c>
      <c r="H115" s="20">
        <v>15.2</v>
      </c>
      <c r="I115" s="19">
        <f t="shared" si="24"/>
        <v>6513.96</v>
      </c>
      <c r="J115" s="19">
        <v>100</v>
      </c>
      <c r="K115" s="19"/>
      <c r="L115" s="19">
        <f t="shared" si="17"/>
        <v>6613.96</v>
      </c>
      <c r="M115" s="26" t="s">
        <v>201</v>
      </c>
      <c r="N115" s="26" t="s">
        <v>215</v>
      </c>
    </row>
    <row r="116" spans="1:14" ht="17.45" customHeight="1" x14ac:dyDescent="0.25">
      <c r="A116" s="22">
        <f t="shared" si="25"/>
        <v>90</v>
      </c>
      <c r="B116" s="16" t="s">
        <v>342</v>
      </c>
      <c r="C116" s="23" t="s">
        <v>123</v>
      </c>
      <c r="D116" s="24">
        <v>309</v>
      </c>
      <c r="E116" s="25">
        <f t="shared" si="22"/>
        <v>355.56630000000001</v>
      </c>
      <c r="F116" s="25">
        <f t="shared" si="23"/>
        <v>355.56630000000001</v>
      </c>
      <c r="G116" s="20">
        <v>15.2</v>
      </c>
      <c r="H116" s="20">
        <v>15.2</v>
      </c>
      <c r="I116" s="19">
        <f t="shared" si="24"/>
        <v>4696.8</v>
      </c>
      <c r="J116" s="19">
        <v>100</v>
      </c>
      <c r="K116" s="19"/>
      <c r="L116" s="19">
        <f t="shared" si="17"/>
        <v>4796.8</v>
      </c>
      <c r="M116" s="26" t="s">
        <v>413</v>
      </c>
      <c r="N116" s="26" t="s">
        <v>215</v>
      </c>
    </row>
    <row r="117" spans="1:14" ht="17.45" customHeight="1" x14ac:dyDescent="0.25">
      <c r="A117" s="22">
        <f t="shared" si="25"/>
        <v>91</v>
      </c>
      <c r="B117" s="16" t="s">
        <v>343</v>
      </c>
      <c r="C117" s="23" t="s">
        <v>124</v>
      </c>
      <c r="D117" s="24">
        <v>340.19</v>
      </c>
      <c r="E117" s="25">
        <f t="shared" si="22"/>
        <v>391.45663300000001</v>
      </c>
      <c r="F117" s="25">
        <f t="shared" si="23"/>
        <v>391.45663300000001</v>
      </c>
      <c r="G117" s="20">
        <v>15.2</v>
      </c>
      <c r="H117" s="20">
        <v>15.2</v>
      </c>
      <c r="I117" s="19">
        <f t="shared" si="24"/>
        <v>5170.8879999999999</v>
      </c>
      <c r="J117" s="19">
        <v>100</v>
      </c>
      <c r="K117" s="19"/>
      <c r="L117" s="19">
        <f t="shared" si="17"/>
        <v>5270.8879999999999</v>
      </c>
      <c r="M117" s="26" t="s">
        <v>211</v>
      </c>
      <c r="N117" s="26" t="s">
        <v>215</v>
      </c>
    </row>
    <row r="118" spans="1:14" ht="17.45" customHeight="1" x14ac:dyDescent="0.25">
      <c r="A118" s="22">
        <f t="shared" si="25"/>
        <v>92</v>
      </c>
      <c r="B118" s="16" t="s">
        <v>344</v>
      </c>
      <c r="C118" s="23" t="s">
        <v>125</v>
      </c>
      <c r="D118" s="24">
        <v>309</v>
      </c>
      <c r="E118" s="25">
        <f t="shared" si="22"/>
        <v>355.56630000000001</v>
      </c>
      <c r="F118" s="25">
        <f t="shared" si="23"/>
        <v>355.56630000000001</v>
      </c>
      <c r="G118" s="20">
        <v>15.2</v>
      </c>
      <c r="H118" s="20">
        <v>15.2</v>
      </c>
      <c r="I118" s="19">
        <f t="shared" si="24"/>
        <v>4696.8</v>
      </c>
      <c r="J118" s="19">
        <v>100</v>
      </c>
      <c r="K118" s="19"/>
      <c r="L118" s="19">
        <f t="shared" si="17"/>
        <v>4796.8</v>
      </c>
      <c r="M118" s="26" t="s">
        <v>216</v>
      </c>
      <c r="N118" s="26" t="s">
        <v>215</v>
      </c>
    </row>
    <row r="119" spans="1:14" ht="17.45" customHeight="1" x14ac:dyDescent="0.25">
      <c r="A119" s="22">
        <f t="shared" si="25"/>
        <v>93</v>
      </c>
      <c r="B119" s="16" t="s">
        <v>345</v>
      </c>
      <c r="C119" s="23" t="s">
        <v>126</v>
      </c>
      <c r="D119" s="24">
        <v>309</v>
      </c>
      <c r="E119" s="25">
        <f t="shared" si="22"/>
        <v>355.56630000000001</v>
      </c>
      <c r="F119" s="25">
        <f t="shared" si="23"/>
        <v>355.56630000000001</v>
      </c>
      <c r="G119" s="20">
        <v>15.2</v>
      </c>
      <c r="H119" s="20">
        <v>15.2</v>
      </c>
      <c r="I119" s="19">
        <f t="shared" si="24"/>
        <v>4696.8</v>
      </c>
      <c r="J119" s="19">
        <v>100</v>
      </c>
      <c r="K119" s="19"/>
      <c r="L119" s="19">
        <f t="shared" si="17"/>
        <v>4796.8</v>
      </c>
      <c r="M119" s="26" t="s">
        <v>216</v>
      </c>
      <c r="N119" s="26" t="s">
        <v>215</v>
      </c>
    </row>
    <row r="120" spans="1:14" ht="17.45" customHeight="1" x14ac:dyDescent="0.25">
      <c r="A120" s="22">
        <f t="shared" si="25"/>
        <v>94</v>
      </c>
      <c r="B120" s="16" t="s">
        <v>346</v>
      </c>
      <c r="C120" s="23" t="s">
        <v>127</v>
      </c>
      <c r="D120" s="24">
        <v>309</v>
      </c>
      <c r="E120" s="25">
        <f t="shared" si="22"/>
        <v>355.56630000000001</v>
      </c>
      <c r="F120" s="25">
        <f t="shared" si="23"/>
        <v>355.56630000000001</v>
      </c>
      <c r="G120" s="20">
        <v>15.2</v>
      </c>
      <c r="H120" s="20">
        <v>15.2</v>
      </c>
      <c r="I120" s="19">
        <f t="shared" si="24"/>
        <v>4696.8</v>
      </c>
      <c r="J120" s="19">
        <v>100</v>
      </c>
      <c r="K120" s="19"/>
      <c r="L120" s="19">
        <f t="shared" si="17"/>
        <v>4796.8</v>
      </c>
      <c r="M120" s="26" t="s">
        <v>216</v>
      </c>
      <c r="N120" s="26" t="s">
        <v>215</v>
      </c>
    </row>
    <row r="121" spans="1:14" ht="17.45" customHeight="1" x14ac:dyDescent="0.25">
      <c r="A121" s="22">
        <f t="shared" si="25"/>
        <v>95</v>
      </c>
      <c r="B121" s="16" t="s">
        <v>347</v>
      </c>
      <c r="C121" s="23" t="s">
        <v>128</v>
      </c>
      <c r="D121" s="24">
        <v>309</v>
      </c>
      <c r="E121" s="25">
        <f t="shared" si="22"/>
        <v>355.56630000000001</v>
      </c>
      <c r="F121" s="25">
        <f t="shared" si="23"/>
        <v>355.56630000000001</v>
      </c>
      <c r="G121" s="20">
        <v>15.2</v>
      </c>
      <c r="H121" s="20">
        <v>15.2</v>
      </c>
      <c r="I121" s="19">
        <f t="shared" si="24"/>
        <v>4696.8</v>
      </c>
      <c r="J121" s="19">
        <v>100</v>
      </c>
      <c r="K121" s="19"/>
      <c r="L121" s="19">
        <f t="shared" si="17"/>
        <v>4796.8</v>
      </c>
      <c r="M121" s="26" t="s">
        <v>216</v>
      </c>
      <c r="N121" s="26" t="s">
        <v>215</v>
      </c>
    </row>
    <row r="122" spans="1:14" ht="17.45" customHeight="1" x14ac:dyDescent="0.25">
      <c r="A122" s="22">
        <f t="shared" si="25"/>
        <v>96</v>
      </c>
      <c r="B122" s="16" t="s">
        <v>348</v>
      </c>
      <c r="C122" s="23" t="s">
        <v>129</v>
      </c>
      <c r="D122" s="24">
        <v>309</v>
      </c>
      <c r="E122" s="25">
        <f t="shared" si="22"/>
        <v>355.56630000000001</v>
      </c>
      <c r="F122" s="25">
        <f t="shared" si="23"/>
        <v>355.56630000000001</v>
      </c>
      <c r="G122" s="22">
        <v>15.2</v>
      </c>
      <c r="H122" s="20">
        <v>0</v>
      </c>
      <c r="I122" s="19">
        <f t="shared" si="24"/>
        <v>0</v>
      </c>
      <c r="J122" s="19">
        <v>0</v>
      </c>
      <c r="K122" s="19"/>
      <c r="L122" s="19">
        <f t="shared" si="17"/>
        <v>0</v>
      </c>
      <c r="M122" s="26" t="s">
        <v>216</v>
      </c>
      <c r="N122" s="26" t="s">
        <v>215</v>
      </c>
    </row>
    <row r="123" spans="1:14" ht="17.45" customHeight="1" x14ac:dyDescent="0.25">
      <c r="A123" s="22">
        <f t="shared" si="25"/>
        <v>97</v>
      </c>
      <c r="B123" s="16" t="s">
        <v>349</v>
      </c>
      <c r="C123" s="23" t="s">
        <v>130</v>
      </c>
      <c r="D123" s="24">
        <v>309</v>
      </c>
      <c r="E123" s="25">
        <f t="shared" si="22"/>
        <v>355.56630000000001</v>
      </c>
      <c r="F123" s="25">
        <f t="shared" si="23"/>
        <v>355.56630000000001</v>
      </c>
      <c r="G123" s="20">
        <v>15.2</v>
      </c>
      <c r="H123" s="20">
        <v>15.2</v>
      </c>
      <c r="I123" s="19">
        <f t="shared" si="24"/>
        <v>4696.8</v>
      </c>
      <c r="J123" s="19">
        <v>100</v>
      </c>
      <c r="K123" s="19"/>
      <c r="L123" s="19">
        <f t="shared" si="17"/>
        <v>4796.8</v>
      </c>
      <c r="M123" s="26" t="s">
        <v>216</v>
      </c>
      <c r="N123" s="26" t="s">
        <v>215</v>
      </c>
    </row>
    <row r="124" spans="1:14" ht="17.45" customHeight="1" x14ac:dyDescent="0.25">
      <c r="A124" s="22">
        <f t="shared" si="25"/>
        <v>98</v>
      </c>
      <c r="B124" s="16" t="s">
        <v>350</v>
      </c>
      <c r="C124" s="23" t="s">
        <v>131</v>
      </c>
      <c r="D124" s="24">
        <v>288.39999999999998</v>
      </c>
      <c r="E124" s="25">
        <f t="shared" si="22"/>
        <v>331.86187999999999</v>
      </c>
      <c r="F124" s="25">
        <f t="shared" si="23"/>
        <v>331.86187999999999</v>
      </c>
      <c r="G124" s="20">
        <v>15.2</v>
      </c>
      <c r="H124" s="20">
        <v>15.2</v>
      </c>
      <c r="I124" s="19">
        <f t="shared" si="24"/>
        <v>4383.6799999999994</v>
      </c>
      <c r="J124" s="19">
        <v>100</v>
      </c>
      <c r="K124" s="19"/>
      <c r="L124" s="19">
        <f t="shared" si="17"/>
        <v>4483.6799999999994</v>
      </c>
      <c r="M124" s="26" t="s">
        <v>217</v>
      </c>
      <c r="N124" s="26" t="s">
        <v>215</v>
      </c>
    </row>
    <row r="125" spans="1:14" ht="17.45" customHeight="1" x14ac:dyDescent="0.25">
      <c r="A125" s="22">
        <f t="shared" si="25"/>
        <v>99</v>
      </c>
      <c r="B125" s="16" t="s">
        <v>351</v>
      </c>
      <c r="C125" s="23" t="s">
        <v>132</v>
      </c>
      <c r="D125" s="24">
        <v>288.39999999999998</v>
      </c>
      <c r="E125" s="25">
        <f t="shared" si="22"/>
        <v>331.86187999999999</v>
      </c>
      <c r="F125" s="25">
        <f t="shared" si="23"/>
        <v>331.86187999999999</v>
      </c>
      <c r="G125" s="20">
        <v>15.2</v>
      </c>
      <c r="H125" s="20">
        <v>15.2</v>
      </c>
      <c r="I125" s="19">
        <f t="shared" si="24"/>
        <v>4383.6799999999994</v>
      </c>
      <c r="J125" s="19">
        <v>100</v>
      </c>
      <c r="K125" s="19"/>
      <c r="L125" s="19">
        <f t="shared" si="17"/>
        <v>4483.6799999999994</v>
      </c>
      <c r="M125" s="26" t="s">
        <v>217</v>
      </c>
      <c r="N125" s="26" t="s">
        <v>215</v>
      </c>
    </row>
    <row r="126" spans="1:14" ht="17.45" customHeight="1" x14ac:dyDescent="0.25">
      <c r="A126" s="22">
        <f t="shared" si="25"/>
        <v>100</v>
      </c>
      <c r="B126" s="16" t="s">
        <v>352</v>
      </c>
      <c r="C126" s="23" t="s">
        <v>133</v>
      </c>
      <c r="D126" s="24">
        <v>309</v>
      </c>
      <c r="E126" s="25">
        <f t="shared" si="22"/>
        <v>355.56630000000001</v>
      </c>
      <c r="F126" s="25">
        <f t="shared" si="23"/>
        <v>355.56630000000001</v>
      </c>
      <c r="G126" s="20">
        <v>15.2</v>
      </c>
      <c r="H126" s="20">
        <v>15.2</v>
      </c>
      <c r="I126" s="19">
        <f t="shared" si="24"/>
        <v>4696.8</v>
      </c>
      <c r="J126" s="19">
        <v>100</v>
      </c>
      <c r="K126" s="19"/>
      <c r="L126" s="19">
        <f t="shared" si="17"/>
        <v>4796.8</v>
      </c>
      <c r="M126" s="26" t="s">
        <v>217</v>
      </c>
      <c r="N126" s="26" t="s">
        <v>215</v>
      </c>
    </row>
    <row r="127" spans="1:14" ht="17.45" customHeight="1" x14ac:dyDescent="0.25">
      <c r="A127" s="22">
        <f t="shared" si="25"/>
        <v>101</v>
      </c>
      <c r="B127" s="16" t="s">
        <v>353</v>
      </c>
      <c r="C127" s="23" t="s">
        <v>134</v>
      </c>
      <c r="D127" s="24">
        <v>288.39999999999998</v>
      </c>
      <c r="E127" s="25">
        <f t="shared" si="22"/>
        <v>331.86187999999999</v>
      </c>
      <c r="F127" s="25">
        <f t="shared" si="23"/>
        <v>331.86187999999999</v>
      </c>
      <c r="G127" s="20">
        <v>15.2</v>
      </c>
      <c r="H127" s="20">
        <v>15.2</v>
      </c>
      <c r="I127" s="19">
        <f t="shared" si="24"/>
        <v>4383.6799999999994</v>
      </c>
      <c r="J127" s="19">
        <v>100</v>
      </c>
      <c r="K127" s="19"/>
      <c r="L127" s="19">
        <f t="shared" si="17"/>
        <v>4483.6799999999994</v>
      </c>
      <c r="M127" s="26" t="s">
        <v>217</v>
      </c>
      <c r="N127" s="26" t="s">
        <v>215</v>
      </c>
    </row>
    <row r="128" spans="1:14" ht="17.45" customHeight="1" x14ac:dyDescent="0.25">
      <c r="A128" s="22">
        <f t="shared" si="25"/>
        <v>102</v>
      </c>
      <c r="B128" s="16" t="s">
        <v>354</v>
      </c>
      <c r="C128" s="23" t="s">
        <v>135</v>
      </c>
      <c r="D128" s="24">
        <v>288.39999999999998</v>
      </c>
      <c r="E128" s="25">
        <f t="shared" si="22"/>
        <v>331.86187999999999</v>
      </c>
      <c r="F128" s="25">
        <f t="shared" si="23"/>
        <v>331.86187999999999</v>
      </c>
      <c r="G128" s="20">
        <v>15.2</v>
      </c>
      <c r="H128" s="20">
        <v>15.2</v>
      </c>
      <c r="I128" s="19">
        <f t="shared" si="24"/>
        <v>4383.6799999999994</v>
      </c>
      <c r="J128" s="19">
        <v>100</v>
      </c>
      <c r="K128" s="19"/>
      <c r="L128" s="19">
        <f t="shared" si="17"/>
        <v>4483.6799999999994</v>
      </c>
      <c r="M128" s="26" t="s">
        <v>217</v>
      </c>
      <c r="N128" s="26" t="s">
        <v>215</v>
      </c>
    </row>
    <row r="129" spans="1:14" ht="17.45" customHeight="1" x14ac:dyDescent="0.25">
      <c r="A129" s="22">
        <f t="shared" si="25"/>
        <v>103</v>
      </c>
      <c r="B129" s="16" t="s">
        <v>355</v>
      </c>
      <c r="C129" s="23" t="s">
        <v>136</v>
      </c>
      <c r="D129" s="24">
        <v>288.39999999999998</v>
      </c>
      <c r="E129" s="25">
        <f t="shared" si="22"/>
        <v>331.86187999999999</v>
      </c>
      <c r="F129" s="25">
        <f t="shared" si="23"/>
        <v>331.86187999999999</v>
      </c>
      <c r="G129" s="22">
        <v>15.2</v>
      </c>
      <c r="H129" s="20">
        <v>15.2</v>
      </c>
      <c r="I129" s="19">
        <f t="shared" si="24"/>
        <v>4383.6799999999994</v>
      </c>
      <c r="J129" s="19">
        <v>100</v>
      </c>
      <c r="K129" s="19"/>
      <c r="L129" s="19">
        <f t="shared" si="17"/>
        <v>4483.6799999999994</v>
      </c>
      <c r="M129" s="26" t="s">
        <v>217</v>
      </c>
      <c r="N129" s="26" t="s">
        <v>215</v>
      </c>
    </row>
    <row r="130" spans="1:14" ht="17.45" customHeight="1" x14ac:dyDescent="0.25">
      <c r="A130" s="22">
        <f t="shared" si="25"/>
        <v>104</v>
      </c>
      <c r="B130" s="16" t="s">
        <v>356</v>
      </c>
      <c r="C130" s="23" t="s">
        <v>137</v>
      </c>
      <c r="D130" s="24">
        <v>263.44</v>
      </c>
      <c r="E130" s="25">
        <f t="shared" si="22"/>
        <v>303.14040800000004</v>
      </c>
      <c r="F130" s="25">
        <f t="shared" si="23"/>
        <v>303.14040800000004</v>
      </c>
      <c r="G130" s="20">
        <v>15.2</v>
      </c>
      <c r="H130" s="20">
        <v>15.2</v>
      </c>
      <c r="I130" s="19">
        <f t="shared" si="24"/>
        <v>4004.2879999999996</v>
      </c>
      <c r="J130" s="19">
        <v>100</v>
      </c>
      <c r="K130" s="19"/>
      <c r="L130" s="19">
        <f t="shared" si="17"/>
        <v>4104.2879999999996</v>
      </c>
      <c r="M130" s="26" t="s">
        <v>206</v>
      </c>
      <c r="N130" s="26" t="s">
        <v>215</v>
      </c>
    </row>
    <row r="131" spans="1:14" ht="17.45" customHeight="1" x14ac:dyDescent="0.25">
      <c r="A131" s="22">
        <f t="shared" si="25"/>
        <v>105</v>
      </c>
      <c r="B131" s="16" t="s">
        <v>357</v>
      </c>
      <c r="C131" s="23" t="s">
        <v>138</v>
      </c>
      <c r="D131" s="24">
        <v>288.39999999999998</v>
      </c>
      <c r="E131" s="25">
        <f t="shared" si="22"/>
        <v>331.86187999999999</v>
      </c>
      <c r="F131" s="25">
        <f t="shared" si="23"/>
        <v>331.86187999999999</v>
      </c>
      <c r="G131" s="20">
        <v>15.2</v>
      </c>
      <c r="H131" s="20">
        <v>15.2</v>
      </c>
      <c r="I131" s="19">
        <f t="shared" si="24"/>
        <v>4383.6799999999994</v>
      </c>
      <c r="J131" s="19">
        <v>100</v>
      </c>
      <c r="K131" s="19"/>
      <c r="L131" s="19">
        <f t="shared" si="17"/>
        <v>4483.6799999999994</v>
      </c>
      <c r="M131" s="26" t="s">
        <v>218</v>
      </c>
      <c r="N131" s="26" t="s">
        <v>215</v>
      </c>
    </row>
    <row r="132" spans="1:14" ht="17.45" customHeight="1" x14ac:dyDescent="0.25">
      <c r="A132" s="22">
        <f t="shared" si="25"/>
        <v>106</v>
      </c>
      <c r="B132" s="16" t="s">
        <v>358</v>
      </c>
      <c r="C132" s="23" t="s">
        <v>139</v>
      </c>
      <c r="D132" s="24">
        <v>288.39999999999998</v>
      </c>
      <c r="E132" s="25">
        <f t="shared" si="22"/>
        <v>331.86187999999999</v>
      </c>
      <c r="F132" s="25">
        <f t="shared" si="23"/>
        <v>331.86187999999999</v>
      </c>
      <c r="G132" s="20">
        <v>15.2</v>
      </c>
      <c r="H132" s="20">
        <v>15.2</v>
      </c>
      <c r="I132" s="19">
        <f t="shared" si="24"/>
        <v>4383.6799999999994</v>
      </c>
      <c r="J132" s="19">
        <v>100</v>
      </c>
      <c r="K132" s="19"/>
      <c r="L132" s="19">
        <f t="shared" si="17"/>
        <v>4483.6799999999994</v>
      </c>
      <c r="M132" s="26" t="s">
        <v>210</v>
      </c>
      <c r="N132" s="26" t="s">
        <v>215</v>
      </c>
    </row>
    <row r="133" spans="1:14" ht="17.45" customHeight="1" x14ac:dyDescent="0.25">
      <c r="A133" s="22">
        <f t="shared" si="25"/>
        <v>107</v>
      </c>
      <c r="B133" s="22" t="s">
        <v>359</v>
      </c>
      <c r="C133" s="29" t="s">
        <v>140</v>
      </c>
      <c r="D133" s="24">
        <v>288.39999999999998</v>
      </c>
      <c r="E133" s="25">
        <f t="shared" si="22"/>
        <v>331.86187999999999</v>
      </c>
      <c r="F133" s="25">
        <f t="shared" si="23"/>
        <v>331.86187999999999</v>
      </c>
      <c r="G133" s="20">
        <v>15.2</v>
      </c>
      <c r="H133" s="20">
        <v>15.2</v>
      </c>
      <c r="I133" s="19">
        <f t="shared" si="24"/>
        <v>4383.6799999999994</v>
      </c>
      <c r="J133" s="19">
        <v>100</v>
      </c>
      <c r="K133" s="19"/>
      <c r="L133" s="19">
        <f t="shared" si="17"/>
        <v>4483.6799999999994</v>
      </c>
      <c r="M133" s="26" t="s">
        <v>208</v>
      </c>
      <c r="N133" s="26" t="s">
        <v>215</v>
      </c>
    </row>
    <row r="134" spans="1:14" ht="17.45" customHeight="1" x14ac:dyDescent="0.25">
      <c r="A134" s="22">
        <f t="shared" si="25"/>
        <v>108</v>
      </c>
      <c r="B134" s="16" t="s">
        <v>360</v>
      </c>
      <c r="C134" s="23" t="s">
        <v>141</v>
      </c>
      <c r="D134" s="24">
        <v>288.39999999999998</v>
      </c>
      <c r="E134" s="25">
        <f t="shared" si="22"/>
        <v>331.86187999999999</v>
      </c>
      <c r="F134" s="25">
        <f t="shared" si="23"/>
        <v>331.86187999999999</v>
      </c>
      <c r="G134" s="20">
        <v>15.2</v>
      </c>
      <c r="H134" s="20">
        <v>15.2</v>
      </c>
      <c r="I134" s="19">
        <f t="shared" si="24"/>
        <v>4383.6799999999994</v>
      </c>
      <c r="J134" s="19">
        <v>100</v>
      </c>
      <c r="K134" s="19"/>
      <c r="L134" s="19">
        <f t="shared" si="17"/>
        <v>4483.6799999999994</v>
      </c>
      <c r="M134" s="26" t="s">
        <v>210</v>
      </c>
      <c r="N134" s="26" t="s">
        <v>215</v>
      </c>
    </row>
    <row r="135" spans="1:14" ht="17.45" customHeight="1" x14ac:dyDescent="0.25">
      <c r="A135" s="22">
        <f t="shared" si="25"/>
        <v>109</v>
      </c>
      <c r="B135" s="16" t="s">
        <v>361</v>
      </c>
      <c r="C135" s="23" t="s">
        <v>142</v>
      </c>
      <c r="D135" s="24">
        <v>288.39999999999998</v>
      </c>
      <c r="E135" s="25">
        <f t="shared" si="22"/>
        <v>331.86187999999999</v>
      </c>
      <c r="F135" s="25">
        <f t="shared" si="23"/>
        <v>331.86187999999999</v>
      </c>
      <c r="G135" s="20">
        <v>15.2</v>
      </c>
      <c r="H135" s="20">
        <v>15.2</v>
      </c>
      <c r="I135" s="19">
        <f t="shared" si="24"/>
        <v>4383.6799999999994</v>
      </c>
      <c r="J135" s="19">
        <v>100</v>
      </c>
      <c r="K135" s="19"/>
      <c r="L135" s="19">
        <f t="shared" si="17"/>
        <v>4483.6799999999994</v>
      </c>
      <c r="M135" s="26" t="s">
        <v>210</v>
      </c>
      <c r="N135" s="26" t="s">
        <v>215</v>
      </c>
    </row>
    <row r="136" spans="1:14" ht="17.45" customHeight="1" x14ac:dyDescent="0.25">
      <c r="A136" s="22">
        <f t="shared" si="25"/>
        <v>110</v>
      </c>
      <c r="B136" s="22" t="s">
        <v>365</v>
      </c>
      <c r="C136" s="29" t="s">
        <v>147</v>
      </c>
      <c r="D136" s="24">
        <v>269.8</v>
      </c>
      <c r="E136" s="25">
        <f t="shared" si="22"/>
        <v>310.45886000000002</v>
      </c>
      <c r="F136" s="25">
        <f t="shared" si="23"/>
        <v>310.45886000000002</v>
      </c>
      <c r="G136" s="20">
        <v>15.2</v>
      </c>
      <c r="H136" s="20">
        <v>15.2</v>
      </c>
      <c r="I136" s="19">
        <f t="shared" si="24"/>
        <v>4100.96</v>
      </c>
      <c r="J136" s="19">
        <v>100</v>
      </c>
      <c r="K136" s="19"/>
      <c r="L136" s="19">
        <f t="shared" si="17"/>
        <v>4200.96</v>
      </c>
      <c r="M136" s="26" t="s">
        <v>208</v>
      </c>
      <c r="N136" s="26" t="s">
        <v>215</v>
      </c>
    </row>
    <row r="137" spans="1:14" ht="17.45" customHeight="1" x14ac:dyDescent="0.25">
      <c r="A137" s="22">
        <f>A136+1</f>
        <v>111</v>
      </c>
      <c r="B137" s="16" t="s">
        <v>362</v>
      </c>
      <c r="C137" s="23" t="s">
        <v>143</v>
      </c>
      <c r="D137" s="24">
        <v>269.94</v>
      </c>
      <c r="E137" s="25">
        <f t="shared" si="22"/>
        <v>310.619958</v>
      </c>
      <c r="F137" s="25">
        <f t="shared" si="23"/>
        <v>310.619958</v>
      </c>
      <c r="G137" s="20">
        <v>15.2</v>
      </c>
      <c r="H137" s="20">
        <v>15.2</v>
      </c>
      <c r="I137" s="19">
        <f t="shared" si="24"/>
        <v>4103.0879999999997</v>
      </c>
      <c r="J137" s="19">
        <v>100</v>
      </c>
      <c r="K137" s="19"/>
      <c r="L137" s="19">
        <f t="shared" si="17"/>
        <v>4203.0879999999997</v>
      </c>
      <c r="M137" s="26" t="s">
        <v>217</v>
      </c>
      <c r="N137" s="26" t="s">
        <v>215</v>
      </c>
    </row>
    <row r="138" spans="1:14" ht="17.45" customHeight="1" x14ac:dyDescent="0.25">
      <c r="A138" s="22"/>
      <c r="B138" s="16"/>
      <c r="C138" s="38" t="s">
        <v>144</v>
      </c>
      <c r="D138" s="24"/>
      <c r="E138" s="25"/>
      <c r="F138" s="25"/>
      <c r="G138" s="20"/>
      <c r="H138" s="20"/>
      <c r="I138" s="19"/>
      <c r="J138" s="19"/>
      <c r="K138" s="19"/>
      <c r="L138" s="19"/>
      <c r="M138" s="26"/>
      <c r="N138" s="26"/>
    </row>
    <row r="139" spans="1:14" ht="17.45" customHeight="1" x14ac:dyDescent="0.25">
      <c r="A139" s="22">
        <f>A137+1</f>
        <v>112</v>
      </c>
      <c r="B139" s="16" t="s">
        <v>363</v>
      </c>
      <c r="C139" s="23" t="s">
        <v>145</v>
      </c>
      <c r="D139" s="24">
        <v>422.3</v>
      </c>
      <c r="E139" s="25">
        <f t="shared" ref="E139:E163" si="26">D139*1.1507</f>
        <v>485.94061000000005</v>
      </c>
      <c r="F139" s="25">
        <f t="shared" ref="F139:F163" si="27">E139</f>
        <v>485.94061000000005</v>
      </c>
      <c r="G139" s="20">
        <v>15.2</v>
      </c>
      <c r="H139" s="20">
        <v>15.2</v>
      </c>
      <c r="I139" s="19">
        <f t="shared" ref="I139:I147" si="28">D139*H139</f>
        <v>6418.96</v>
      </c>
      <c r="J139" s="19">
        <v>100</v>
      </c>
      <c r="K139" s="19"/>
      <c r="L139" s="19">
        <f t="shared" si="17"/>
        <v>6518.96</v>
      </c>
      <c r="M139" s="26" t="s">
        <v>194</v>
      </c>
      <c r="N139" s="26" t="s">
        <v>220</v>
      </c>
    </row>
    <row r="140" spans="1:14" ht="17.45" customHeight="1" x14ac:dyDescent="0.25">
      <c r="A140" s="22">
        <f t="shared" ref="A140:A147" si="29">A139+1</f>
        <v>113</v>
      </c>
      <c r="B140" s="16" t="s">
        <v>364</v>
      </c>
      <c r="C140" s="23" t="s">
        <v>146</v>
      </c>
      <c r="D140" s="24">
        <v>340.19</v>
      </c>
      <c r="E140" s="25">
        <f t="shared" si="26"/>
        <v>391.45663300000001</v>
      </c>
      <c r="F140" s="25">
        <f t="shared" si="27"/>
        <v>391.45663300000001</v>
      </c>
      <c r="G140" s="20">
        <v>15.2</v>
      </c>
      <c r="H140" s="20">
        <v>15.2</v>
      </c>
      <c r="I140" s="19">
        <f t="shared" si="28"/>
        <v>5170.8879999999999</v>
      </c>
      <c r="J140" s="19">
        <v>100</v>
      </c>
      <c r="K140" s="19"/>
      <c r="L140" s="19">
        <f t="shared" si="17"/>
        <v>5270.8879999999999</v>
      </c>
      <c r="M140" s="26" t="s">
        <v>211</v>
      </c>
      <c r="N140" s="46" t="s">
        <v>220</v>
      </c>
    </row>
    <row r="141" spans="1:14" ht="17.45" customHeight="1" x14ac:dyDescent="0.25">
      <c r="A141" s="22">
        <f>A140+1</f>
        <v>114</v>
      </c>
      <c r="B141" s="16" t="s">
        <v>366</v>
      </c>
      <c r="C141" s="23" t="s">
        <v>148</v>
      </c>
      <c r="D141" s="24">
        <v>358.99</v>
      </c>
      <c r="E141" s="25">
        <f t="shared" si="26"/>
        <v>413.08979300000004</v>
      </c>
      <c r="F141" s="25">
        <f t="shared" si="27"/>
        <v>413.08979300000004</v>
      </c>
      <c r="G141" s="20">
        <v>15.2</v>
      </c>
      <c r="H141" s="20">
        <v>15.2</v>
      </c>
      <c r="I141" s="19">
        <f t="shared" si="28"/>
        <v>5456.6480000000001</v>
      </c>
      <c r="J141" s="19">
        <v>100</v>
      </c>
      <c r="K141" s="19"/>
      <c r="L141" s="19">
        <f t="shared" ref="L141:L163" si="30">SUM(I141+J141+K141)</f>
        <v>5556.6480000000001</v>
      </c>
      <c r="M141" s="26" t="s">
        <v>221</v>
      </c>
      <c r="N141" s="46" t="s">
        <v>220</v>
      </c>
    </row>
    <row r="142" spans="1:14" ht="17.45" customHeight="1" x14ac:dyDescent="0.25">
      <c r="A142" s="22">
        <f t="shared" si="29"/>
        <v>115</v>
      </c>
      <c r="B142" s="16" t="s">
        <v>367</v>
      </c>
      <c r="C142" s="23" t="s">
        <v>149</v>
      </c>
      <c r="D142" s="24">
        <v>358.99</v>
      </c>
      <c r="E142" s="25">
        <f t="shared" si="26"/>
        <v>413.08979300000004</v>
      </c>
      <c r="F142" s="25">
        <f t="shared" si="27"/>
        <v>413.08979300000004</v>
      </c>
      <c r="G142" s="20">
        <v>15.2</v>
      </c>
      <c r="H142" s="20">
        <v>15.2</v>
      </c>
      <c r="I142" s="19">
        <f t="shared" si="28"/>
        <v>5456.6480000000001</v>
      </c>
      <c r="J142" s="19">
        <v>100</v>
      </c>
      <c r="K142" s="19"/>
      <c r="L142" s="19">
        <f t="shared" si="30"/>
        <v>5556.6480000000001</v>
      </c>
      <c r="M142" s="26" t="s">
        <v>221</v>
      </c>
      <c r="N142" s="46" t="s">
        <v>220</v>
      </c>
    </row>
    <row r="143" spans="1:14" ht="17.45" customHeight="1" x14ac:dyDescent="0.25">
      <c r="A143" s="22">
        <f t="shared" si="29"/>
        <v>116</v>
      </c>
      <c r="B143" s="22" t="s">
        <v>368</v>
      </c>
      <c r="C143" s="29" t="s">
        <v>150</v>
      </c>
      <c r="D143" s="24">
        <v>358.99</v>
      </c>
      <c r="E143" s="25">
        <f t="shared" si="26"/>
        <v>413.08979300000004</v>
      </c>
      <c r="F143" s="25">
        <f t="shared" si="27"/>
        <v>413.08979300000004</v>
      </c>
      <c r="G143" s="37">
        <v>15.2</v>
      </c>
      <c r="H143" s="20">
        <v>15.2</v>
      </c>
      <c r="I143" s="19">
        <f t="shared" si="28"/>
        <v>5456.6480000000001</v>
      </c>
      <c r="J143" s="19">
        <v>100</v>
      </c>
      <c r="K143" s="19"/>
      <c r="L143" s="19">
        <f t="shared" si="30"/>
        <v>5556.6480000000001</v>
      </c>
      <c r="M143" s="26" t="s">
        <v>221</v>
      </c>
      <c r="N143" s="46" t="s">
        <v>220</v>
      </c>
    </row>
    <row r="144" spans="1:14" ht="17.45" customHeight="1" x14ac:dyDescent="0.25">
      <c r="A144" s="22">
        <f t="shared" si="29"/>
        <v>117</v>
      </c>
      <c r="B144" s="22" t="s">
        <v>369</v>
      </c>
      <c r="C144" s="29" t="s">
        <v>151</v>
      </c>
      <c r="D144" s="24">
        <v>323.43</v>
      </c>
      <c r="E144" s="25">
        <f t="shared" si="26"/>
        <v>372.17090100000001</v>
      </c>
      <c r="F144" s="25">
        <f t="shared" si="27"/>
        <v>372.17090100000001</v>
      </c>
      <c r="G144" s="37">
        <v>15.2</v>
      </c>
      <c r="H144" s="20">
        <v>15.2</v>
      </c>
      <c r="I144" s="19">
        <f t="shared" si="28"/>
        <v>4916.1359999999995</v>
      </c>
      <c r="J144" s="19">
        <v>100</v>
      </c>
      <c r="K144" s="19"/>
      <c r="L144" s="19">
        <f t="shared" si="30"/>
        <v>5016.1359999999995</v>
      </c>
      <c r="M144" s="26" t="s">
        <v>221</v>
      </c>
      <c r="N144" s="46" t="s">
        <v>220</v>
      </c>
    </row>
    <row r="145" spans="1:14" ht="17.45" customHeight="1" x14ac:dyDescent="0.25">
      <c r="A145" s="22">
        <f>A144+1</f>
        <v>118</v>
      </c>
      <c r="B145" s="22" t="s">
        <v>411</v>
      </c>
      <c r="C145" s="29" t="s">
        <v>412</v>
      </c>
      <c r="D145" s="24">
        <v>323.43</v>
      </c>
      <c r="E145" s="25">
        <f t="shared" si="26"/>
        <v>372.17090100000001</v>
      </c>
      <c r="F145" s="25">
        <f t="shared" si="27"/>
        <v>372.17090100000001</v>
      </c>
      <c r="G145" s="37">
        <v>15.2</v>
      </c>
      <c r="H145" s="20">
        <v>15.2</v>
      </c>
      <c r="I145" s="19">
        <f t="shared" si="28"/>
        <v>4916.1359999999995</v>
      </c>
      <c r="J145" s="19">
        <v>100</v>
      </c>
      <c r="K145" s="19"/>
      <c r="L145" s="19">
        <f t="shared" si="30"/>
        <v>5016.1359999999995</v>
      </c>
      <c r="M145" s="26" t="s">
        <v>221</v>
      </c>
      <c r="N145" s="46" t="s">
        <v>220</v>
      </c>
    </row>
    <row r="146" spans="1:14" ht="17.45" customHeight="1" x14ac:dyDescent="0.25">
      <c r="A146" s="22">
        <f>A145+1</f>
        <v>119</v>
      </c>
      <c r="B146" s="16" t="s">
        <v>370</v>
      </c>
      <c r="C146" s="23" t="s">
        <v>152</v>
      </c>
      <c r="D146" s="24">
        <v>280.63</v>
      </c>
      <c r="E146" s="25">
        <f t="shared" si="26"/>
        <v>322.92094100000003</v>
      </c>
      <c r="F146" s="25">
        <f t="shared" si="27"/>
        <v>322.92094100000003</v>
      </c>
      <c r="G146" s="20">
        <v>15.2</v>
      </c>
      <c r="H146" s="20">
        <v>15.2</v>
      </c>
      <c r="I146" s="19">
        <f t="shared" si="28"/>
        <v>4265.576</v>
      </c>
      <c r="J146" s="19">
        <v>100</v>
      </c>
      <c r="K146" s="19"/>
      <c r="L146" s="19">
        <f t="shared" si="30"/>
        <v>4365.576</v>
      </c>
      <c r="M146" s="26" t="s">
        <v>210</v>
      </c>
      <c r="N146" s="46" t="s">
        <v>220</v>
      </c>
    </row>
    <row r="147" spans="1:14" ht="17.45" customHeight="1" x14ac:dyDescent="0.25">
      <c r="A147" s="22">
        <f t="shared" si="29"/>
        <v>120</v>
      </c>
      <c r="B147" s="16" t="s">
        <v>371</v>
      </c>
      <c r="C147" s="29" t="s">
        <v>153</v>
      </c>
      <c r="D147" s="24">
        <v>280.63</v>
      </c>
      <c r="E147" s="25">
        <f t="shared" si="26"/>
        <v>322.92094100000003</v>
      </c>
      <c r="F147" s="25">
        <f t="shared" si="27"/>
        <v>322.92094100000003</v>
      </c>
      <c r="G147" s="20">
        <v>15.2</v>
      </c>
      <c r="H147" s="20">
        <v>15.2</v>
      </c>
      <c r="I147" s="19">
        <f t="shared" si="28"/>
        <v>4265.576</v>
      </c>
      <c r="J147" s="19">
        <v>100</v>
      </c>
      <c r="K147" s="19"/>
      <c r="L147" s="19">
        <f t="shared" si="30"/>
        <v>4365.576</v>
      </c>
      <c r="M147" s="26" t="s">
        <v>210</v>
      </c>
      <c r="N147" s="46" t="s">
        <v>220</v>
      </c>
    </row>
    <row r="148" spans="1:14" ht="17.45" customHeight="1" x14ac:dyDescent="0.25">
      <c r="A148" s="22"/>
      <c r="B148" s="16"/>
      <c r="C148" s="17" t="s">
        <v>156</v>
      </c>
      <c r="D148" s="24"/>
      <c r="E148" s="25"/>
      <c r="F148" s="25"/>
      <c r="G148" s="20"/>
      <c r="H148" s="20"/>
      <c r="I148" s="19"/>
      <c r="J148" s="19"/>
      <c r="K148" s="19"/>
      <c r="L148" s="19"/>
      <c r="M148" s="26"/>
      <c r="N148" s="46"/>
    </row>
    <row r="149" spans="1:14" ht="17.45" customHeight="1" x14ac:dyDescent="0.25">
      <c r="A149" s="22">
        <f>A147+1</f>
        <v>121</v>
      </c>
      <c r="B149" s="16" t="s">
        <v>373</v>
      </c>
      <c r="C149" s="30" t="s">
        <v>157</v>
      </c>
      <c r="D149" s="24">
        <v>428.48</v>
      </c>
      <c r="E149" s="25">
        <f t="shared" si="26"/>
        <v>493.05193600000007</v>
      </c>
      <c r="F149" s="25">
        <f t="shared" si="27"/>
        <v>493.05193600000007</v>
      </c>
      <c r="G149" s="22">
        <v>15.2</v>
      </c>
      <c r="H149" s="20">
        <v>15.2</v>
      </c>
      <c r="I149" s="19">
        <f>D149*H149</f>
        <v>6512.8959999999997</v>
      </c>
      <c r="J149" s="19">
        <v>100</v>
      </c>
      <c r="K149" s="19"/>
      <c r="L149" s="19">
        <f t="shared" si="30"/>
        <v>6612.8959999999997</v>
      </c>
      <c r="M149" s="26" t="s">
        <v>195</v>
      </c>
      <c r="N149" s="46" t="s">
        <v>156</v>
      </c>
    </row>
    <row r="150" spans="1:14" ht="17.45" customHeight="1" x14ac:dyDescent="0.25">
      <c r="A150" s="22">
        <f>A149+1</f>
        <v>122</v>
      </c>
      <c r="B150" s="16" t="s">
        <v>374</v>
      </c>
      <c r="C150" s="23" t="s">
        <v>158</v>
      </c>
      <c r="D150" s="24">
        <v>422.3</v>
      </c>
      <c r="E150" s="25">
        <f t="shared" si="26"/>
        <v>485.94061000000005</v>
      </c>
      <c r="F150" s="25">
        <f t="shared" si="27"/>
        <v>485.94061000000005</v>
      </c>
      <c r="G150" s="20">
        <v>15.2</v>
      </c>
      <c r="H150" s="20">
        <v>15.2</v>
      </c>
      <c r="I150" s="19">
        <f>D150*H150</f>
        <v>6418.96</v>
      </c>
      <c r="J150" s="19">
        <v>100</v>
      </c>
      <c r="K150" s="19"/>
      <c r="L150" s="19">
        <f t="shared" si="30"/>
        <v>6518.96</v>
      </c>
      <c r="M150" s="26" t="s">
        <v>195</v>
      </c>
      <c r="N150" s="26" t="s">
        <v>225</v>
      </c>
    </row>
    <row r="151" spans="1:14" ht="17.45" customHeight="1" x14ac:dyDescent="0.25">
      <c r="A151" s="22">
        <f>A150+1</f>
        <v>123</v>
      </c>
      <c r="B151" s="16" t="s">
        <v>375</v>
      </c>
      <c r="C151" s="23" t="s">
        <v>159</v>
      </c>
      <c r="D151" s="24">
        <v>428.48</v>
      </c>
      <c r="E151" s="25">
        <f t="shared" si="26"/>
        <v>493.05193600000007</v>
      </c>
      <c r="F151" s="25">
        <f t="shared" si="27"/>
        <v>493.05193600000007</v>
      </c>
      <c r="G151" s="20">
        <v>15.2</v>
      </c>
      <c r="H151" s="20">
        <v>15.2</v>
      </c>
      <c r="I151" s="19">
        <f>D151*H151</f>
        <v>6512.8959999999997</v>
      </c>
      <c r="J151" s="19">
        <v>100</v>
      </c>
      <c r="K151" s="19"/>
      <c r="L151" s="19">
        <f t="shared" si="30"/>
        <v>6612.8959999999997</v>
      </c>
      <c r="M151" s="26" t="s">
        <v>192</v>
      </c>
      <c r="N151" s="26" t="s">
        <v>156</v>
      </c>
    </row>
    <row r="152" spans="1:14" ht="17.45" customHeight="1" x14ac:dyDescent="0.25">
      <c r="A152" s="22">
        <f>A151+1</f>
        <v>124</v>
      </c>
      <c r="B152" s="16" t="s">
        <v>376</v>
      </c>
      <c r="C152" s="23" t="s">
        <v>160</v>
      </c>
      <c r="D152" s="24">
        <v>428.55</v>
      </c>
      <c r="E152" s="25">
        <f t="shared" si="26"/>
        <v>493.13248500000003</v>
      </c>
      <c r="F152" s="25">
        <f t="shared" si="27"/>
        <v>493.13248500000003</v>
      </c>
      <c r="G152" s="20">
        <v>15.2</v>
      </c>
      <c r="H152" s="20">
        <v>15.2</v>
      </c>
      <c r="I152" s="19">
        <f>D152*H152</f>
        <v>6513.96</v>
      </c>
      <c r="J152" s="19">
        <v>100</v>
      </c>
      <c r="K152" s="19"/>
      <c r="L152" s="19">
        <f t="shared" si="30"/>
        <v>6613.96</v>
      </c>
      <c r="M152" s="26" t="s">
        <v>227</v>
      </c>
      <c r="N152" s="46" t="s">
        <v>156</v>
      </c>
    </row>
    <row r="153" spans="1:14" ht="17.45" customHeight="1" x14ac:dyDescent="0.25">
      <c r="A153" s="22"/>
      <c r="B153" s="22"/>
      <c r="C153" s="17" t="s">
        <v>161</v>
      </c>
      <c r="D153" s="24"/>
      <c r="E153" s="25"/>
      <c r="F153" s="25"/>
      <c r="G153" s="20"/>
      <c r="H153" s="20"/>
      <c r="I153" s="19"/>
      <c r="J153" s="19"/>
      <c r="K153" s="19"/>
      <c r="L153" s="19"/>
      <c r="M153" s="47"/>
      <c r="N153" s="46"/>
    </row>
    <row r="154" spans="1:14" ht="17.45" customHeight="1" x14ac:dyDescent="0.25">
      <c r="A154" s="22">
        <f>A152+1</f>
        <v>125</v>
      </c>
      <c r="B154" s="16" t="s">
        <v>377</v>
      </c>
      <c r="C154" s="23" t="s">
        <v>162</v>
      </c>
      <c r="D154" s="24">
        <v>411.21</v>
      </c>
      <c r="E154" s="25">
        <f t="shared" si="26"/>
        <v>473.17934700000001</v>
      </c>
      <c r="F154" s="25">
        <f t="shared" si="27"/>
        <v>473.17934700000001</v>
      </c>
      <c r="G154" s="20">
        <v>15.2</v>
      </c>
      <c r="H154" s="20">
        <v>15.2</v>
      </c>
      <c r="I154" s="19">
        <f>D154*H154</f>
        <v>6250.3919999999998</v>
      </c>
      <c r="J154" s="19">
        <v>100</v>
      </c>
      <c r="K154" s="19"/>
      <c r="L154" s="19">
        <f t="shared" si="30"/>
        <v>6350.3919999999998</v>
      </c>
      <c r="M154" s="26" t="s">
        <v>192</v>
      </c>
      <c r="N154" s="46" t="s">
        <v>161</v>
      </c>
    </row>
    <row r="155" spans="1:14" ht="17.45" customHeight="1" x14ac:dyDescent="0.25">
      <c r="A155" s="22">
        <f>A154+1</f>
        <v>126</v>
      </c>
      <c r="B155" s="16" t="s">
        <v>378</v>
      </c>
      <c r="C155" s="23" t="s">
        <v>163</v>
      </c>
      <c r="D155" s="24">
        <v>281.89999999999998</v>
      </c>
      <c r="E155" s="25">
        <f t="shared" si="26"/>
        <v>324.38232999999997</v>
      </c>
      <c r="F155" s="25">
        <f t="shared" si="27"/>
        <v>324.38232999999997</v>
      </c>
      <c r="G155" s="20">
        <v>15.2</v>
      </c>
      <c r="H155" s="20">
        <v>15.2</v>
      </c>
      <c r="I155" s="19">
        <f>D155*H155</f>
        <v>4284.8799999999992</v>
      </c>
      <c r="J155" s="19">
        <v>100</v>
      </c>
      <c r="K155" s="19"/>
      <c r="L155" s="19">
        <f t="shared" si="30"/>
        <v>4384.8799999999992</v>
      </c>
      <c r="M155" s="26" t="s">
        <v>192</v>
      </c>
      <c r="N155" s="26" t="s">
        <v>215</v>
      </c>
    </row>
    <row r="156" spans="1:14" ht="17.45" customHeight="1" x14ac:dyDescent="0.25">
      <c r="A156" s="22">
        <f>A155+1</f>
        <v>127</v>
      </c>
      <c r="B156" s="22" t="s">
        <v>379</v>
      </c>
      <c r="C156" s="29" t="s">
        <v>164</v>
      </c>
      <c r="D156" s="24">
        <v>213.66</v>
      </c>
      <c r="E156" s="25">
        <f t="shared" si="26"/>
        <v>245.85856200000001</v>
      </c>
      <c r="F156" s="25">
        <f t="shared" si="27"/>
        <v>245.85856200000001</v>
      </c>
      <c r="G156" s="20">
        <v>15.2</v>
      </c>
      <c r="H156" s="20">
        <v>15.2</v>
      </c>
      <c r="I156" s="19">
        <f>D156*H156</f>
        <v>3247.6319999999996</v>
      </c>
      <c r="J156" s="19">
        <v>100</v>
      </c>
      <c r="K156" s="19"/>
      <c r="L156" s="19">
        <f t="shared" si="30"/>
        <v>3347.6319999999996</v>
      </c>
      <c r="M156" s="26" t="s">
        <v>210</v>
      </c>
      <c r="N156" s="26" t="s">
        <v>90</v>
      </c>
    </row>
    <row r="157" spans="1:14" ht="17.45" customHeight="1" x14ac:dyDescent="0.25">
      <c r="A157" s="22"/>
      <c r="B157" s="22"/>
      <c r="C157" s="34" t="s">
        <v>165</v>
      </c>
      <c r="D157" s="24"/>
      <c r="E157" s="25"/>
      <c r="F157" s="25"/>
      <c r="G157" s="20"/>
      <c r="H157" s="20"/>
      <c r="I157" s="19"/>
      <c r="J157" s="19"/>
      <c r="K157" s="19"/>
      <c r="L157" s="19"/>
      <c r="M157" s="26"/>
      <c r="N157" s="26"/>
    </row>
    <row r="158" spans="1:14" ht="17.45" customHeight="1" x14ac:dyDescent="0.25">
      <c r="A158" s="22">
        <f>A156+1</f>
        <v>128</v>
      </c>
      <c r="B158" s="22" t="s">
        <v>380</v>
      </c>
      <c r="C158" s="29" t="s">
        <v>166</v>
      </c>
      <c r="D158" s="24">
        <v>399.64</v>
      </c>
      <c r="E158" s="25">
        <f t="shared" si="26"/>
        <v>459.865748</v>
      </c>
      <c r="F158" s="25">
        <f t="shared" si="27"/>
        <v>459.865748</v>
      </c>
      <c r="G158" s="20">
        <v>15.2</v>
      </c>
      <c r="H158" s="20">
        <v>15.2</v>
      </c>
      <c r="I158" s="19">
        <f>D158*H158</f>
        <v>6074.5279999999993</v>
      </c>
      <c r="J158" s="19">
        <v>100</v>
      </c>
      <c r="K158" s="19"/>
      <c r="L158" s="19">
        <f t="shared" si="30"/>
        <v>6174.5279999999993</v>
      </c>
      <c r="M158" s="26" t="s">
        <v>414</v>
      </c>
      <c r="N158" s="26" t="s">
        <v>15</v>
      </c>
    </row>
    <row r="159" spans="1:14" ht="17.45" customHeight="1" x14ac:dyDescent="0.25">
      <c r="A159" s="22"/>
      <c r="B159" s="22"/>
      <c r="C159" s="34" t="s">
        <v>167</v>
      </c>
      <c r="D159" s="24"/>
      <c r="E159" s="25"/>
      <c r="F159" s="25"/>
      <c r="G159" s="20"/>
      <c r="H159" s="20"/>
      <c r="I159" s="19"/>
      <c r="J159" s="19"/>
      <c r="K159" s="19"/>
      <c r="L159" s="19"/>
      <c r="M159" s="26"/>
      <c r="N159" s="26"/>
    </row>
    <row r="160" spans="1:14" ht="17.45" customHeight="1" x14ac:dyDescent="0.25">
      <c r="A160" s="22">
        <f>A158+1</f>
        <v>129</v>
      </c>
      <c r="B160" s="22"/>
      <c r="C160" s="29" t="s">
        <v>168</v>
      </c>
      <c r="D160" s="24">
        <v>399.64</v>
      </c>
      <c r="E160" s="25">
        <f t="shared" si="26"/>
        <v>459.865748</v>
      </c>
      <c r="F160" s="25">
        <f t="shared" si="27"/>
        <v>459.865748</v>
      </c>
      <c r="G160" s="20">
        <v>15.2</v>
      </c>
      <c r="H160" s="20">
        <v>15.2</v>
      </c>
      <c r="I160" s="19">
        <f>D160*H160</f>
        <v>6074.5279999999993</v>
      </c>
      <c r="J160" s="19">
        <v>100</v>
      </c>
      <c r="K160" s="19"/>
      <c r="L160" s="19">
        <f t="shared" si="30"/>
        <v>6174.5279999999993</v>
      </c>
      <c r="M160" s="26" t="s">
        <v>407</v>
      </c>
      <c r="N160" s="26" t="s">
        <v>15</v>
      </c>
    </row>
    <row r="161" spans="1:25" ht="17.45" customHeight="1" x14ac:dyDescent="0.3">
      <c r="A161" s="39"/>
      <c r="B161" s="22"/>
      <c r="C161" s="40" t="s">
        <v>381</v>
      </c>
      <c r="D161" s="24"/>
      <c r="E161" s="25"/>
      <c r="F161" s="25"/>
      <c r="G161" s="20"/>
      <c r="H161" s="20"/>
      <c r="I161" s="19"/>
      <c r="J161" s="19"/>
      <c r="K161" s="19"/>
      <c r="L161" s="19"/>
      <c r="M161" s="26"/>
      <c r="N161" s="26"/>
    </row>
    <row r="162" spans="1:25" ht="17.45" customHeight="1" x14ac:dyDescent="0.3">
      <c r="A162" s="39">
        <f>A160+1</f>
        <v>130</v>
      </c>
      <c r="B162" s="22" t="s">
        <v>382</v>
      </c>
      <c r="C162" s="1" t="s">
        <v>170</v>
      </c>
      <c r="D162" s="24">
        <v>422.3</v>
      </c>
      <c r="E162" s="25">
        <f t="shared" si="26"/>
        <v>485.94061000000005</v>
      </c>
      <c r="F162" s="25">
        <f t="shared" si="27"/>
        <v>485.94061000000005</v>
      </c>
      <c r="G162" s="20">
        <v>15.2</v>
      </c>
      <c r="H162" s="20">
        <v>15.2</v>
      </c>
      <c r="I162" s="19">
        <f>D162*H162</f>
        <v>6418.96</v>
      </c>
      <c r="J162" s="19">
        <v>100</v>
      </c>
      <c r="K162" s="19"/>
      <c r="L162" s="19">
        <f t="shared" si="30"/>
        <v>6518.96</v>
      </c>
      <c r="M162" s="26" t="s">
        <v>169</v>
      </c>
      <c r="N162" s="26" t="s">
        <v>399</v>
      </c>
    </row>
    <row r="163" spans="1:25" ht="17.45" customHeight="1" x14ac:dyDescent="0.3">
      <c r="A163" s="39">
        <f>A162+1</f>
        <v>131</v>
      </c>
      <c r="B163" s="22" t="s">
        <v>383</v>
      </c>
      <c r="C163" s="1" t="s">
        <v>384</v>
      </c>
      <c r="D163" s="24">
        <v>378.29</v>
      </c>
      <c r="E163" s="25">
        <f t="shared" si="26"/>
        <v>435.29830300000003</v>
      </c>
      <c r="F163" s="25">
        <f t="shared" si="27"/>
        <v>435.29830300000003</v>
      </c>
      <c r="G163" s="20">
        <v>15.2</v>
      </c>
      <c r="H163" s="20">
        <v>15.2</v>
      </c>
      <c r="I163" s="19">
        <f>D163*H163</f>
        <v>5750.0079999999998</v>
      </c>
      <c r="J163" s="19">
        <v>100</v>
      </c>
      <c r="K163" s="19"/>
      <c r="L163" s="19">
        <f t="shared" si="30"/>
        <v>5850.0079999999998</v>
      </c>
      <c r="M163" s="26" t="s">
        <v>400</v>
      </c>
      <c r="N163" s="26" t="s">
        <v>401</v>
      </c>
    </row>
    <row r="164" spans="1:25" ht="17.45" customHeight="1" x14ac:dyDescent="0.25">
      <c r="A164" s="16"/>
      <c r="C164" s="1"/>
      <c r="D164" s="33"/>
      <c r="E164" s="25"/>
      <c r="F164" s="25"/>
      <c r="G164" s="37"/>
      <c r="H164" s="37"/>
      <c r="I164" s="57">
        <f t="shared" ref="I164:L164" si="31">SUM(I11:I163)</f>
        <v>682430.90400000045</v>
      </c>
      <c r="J164" s="57">
        <f t="shared" si="31"/>
        <v>13000</v>
      </c>
      <c r="K164" s="57">
        <f t="shared" si="31"/>
        <v>156.04000000000002</v>
      </c>
      <c r="L164" s="57">
        <f t="shared" si="31"/>
        <v>695586.9440000006</v>
      </c>
      <c r="M164" s="26"/>
      <c r="N164" s="26"/>
    </row>
    <row r="165" spans="1:25" ht="27.95" customHeight="1" x14ac:dyDescent="0.25">
      <c r="A165" s="16"/>
      <c r="C165" s="1"/>
      <c r="D165" s="33"/>
      <c r="E165" s="25"/>
      <c r="F165" s="25"/>
      <c r="G165" s="37"/>
      <c r="H165" s="37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1:25" ht="27.95" customHeight="1" x14ac:dyDescent="0.25">
      <c r="A166" s="16"/>
      <c r="C166" s="1"/>
      <c r="D166" s="33"/>
      <c r="E166" s="25"/>
      <c r="F166" s="25"/>
      <c r="G166" s="37"/>
      <c r="H166" s="37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1:25" ht="18" customHeight="1" x14ac:dyDescent="0.25">
      <c r="A167" s="22"/>
      <c r="B167" s="22" t="s">
        <v>0</v>
      </c>
      <c r="C167" s="23"/>
      <c r="D167" s="19"/>
      <c r="E167" s="59"/>
      <c r="F167" s="59"/>
      <c r="G167" s="60"/>
      <c r="H167" s="60"/>
      <c r="I167" s="44"/>
      <c r="J167" s="44"/>
      <c r="K167" s="44"/>
      <c r="L167" s="88"/>
      <c r="M167" s="88"/>
      <c r="N167" s="88"/>
      <c r="O167" s="44"/>
      <c r="P167" s="44"/>
      <c r="Q167" s="44"/>
      <c r="R167" s="44"/>
      <c r="S167" s="44"/>
      <c r="T167" s="44"/>
      <c r="U167" s="44"/>
      <c r="V167" s="44"/>
      <c r="W167" s="61"/>
      <c r="X167" s="61"/>
      <c r="Y167" s="61"/>
    </row>
    <row r="168" spans="1:25" ht="17.25" x14ac:dyDescent="0.25">
      <c r="A168" s="30"/>
      <c r="B168" s="62" t="s">
        <v>385</v>
      </c>
      <c r="C168" s="62" t="s">
        <v>386</v>
      </c>
      <c r="D168" s="30"/>
      <c r="E168" s="30"/>
      <c r="F168" s="30"/>
      <c r="G168" s="30"/>
      <c r="H168" s="30"/>
      <c r="I168" s="30"/>
      <c r="J168" s="30"/>
      <c r="K168" s="30"/>
      <c r="L168" s="80"/>
      <c r="M168" s="89"/>
      <c r="N168" s="8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63"/>
    </row>
    <row r="169" spans="1:25" ht="17.25" x14ac:dyDescent="0.25">
      <c r="A169" s="30"/>
      <c r="B169" s="64">
        <v>3</v>
      </c>
      <c r="C169" s="64" t="s">
        <v>178</v>
      </c>
      <c r="D169" s="30"/>
      <c r="E169" s="30" t="s">
        <v>0</v>
      </c>
      <c r="F169" s="80"/>
      <c r="G169" s="80"/>
      <c r="H169" s="80"/>
      <c r="I169" s="80"/>
      <c r="J169" s="80"/>
      <c r="K169" s="80"/>
      <c r="L169" s="80"/>
      <c r="M169" s="81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17.25" x14ac:dyDescent="0.25">
      <c r="A170" s="30"/>
      <c r="B170" s="64">
        <v>1</v>
      </c>
      <c r="C170" s="64" t="s">
        <v>171</v>
      </c>
      <c r="D170" s="30"/>
      <c r="E170" s="30"/>
      <c r="F170" s="82"/>
      <c r="G170" s="83"/>
      <c r="H170" s="80"/>
      <c r="I170" s="80"/>
      <c r="J170" s="80"/>
      <c r="K170" s="80"/>
      <c r="L170" s="80"/>
      <c r="M170" s="81"/>
      <c r="N170" s="30"/>
      <c r="O170" s="30"/>
      <c r="P170" s="30"/>
      <c r="Q170" s="30"/>
      <c r="R170" s="30"/>
      <c r="S170" s="30"/>
      <c r="T170" s="30"/>
      <c r="U170" s="30"/>
      <c r="V170" s="30"/>
      <c r="W170" s="19"/>
      <c r="X170" s="30"/>
      <c r="Y170" s="30"/>
    </row>
    <row r="171" spans="1:25" ht="17.25" x14ac:dyDescent="0.3">
      <c r="A171" s="27" t="s">
        <v>0</v>
      </c>
      <c r="B171" s="41"/>
      <c r="C171" s="41"/>
      <c r="D171" s="27"/>
      <c r="E171" s="27"/>
      <c r="F171" s="82"/>
      <c r="G171" s="87"/>
      <c r="H171" s="84"/>
      <c r="I171" s="84"/>
      <c r="J171" s="84"/>
      <c r="K171" s="84"/>
      <c r="L171" s="84"/>
      <c r="M171" s="81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B172" s="41"/>
      <c r="C172" s="41"/>
      <c r="F172" s="82"/>
      <c r="G172" s="82"/>
      <c r="H172" s="85"/>
      <c r="I172" s="85"/>
      <c r="J172" s="85"/>
      <c r="K172" s="85"/>
      <c r="L172" s="85"/>
      <c r="M172" s="81"/>
    </row>
    <row r="173" spans="1:25" x14ac:dyDescent="0.25">
      <c r="B173" s="41"/>
      <c r="C173" s="41"/>
      <c r="F173" s="82"/>
      <c r="G173" s="82"/>
      <c r="H173" s="85"/>
      <c r="I173" s="85"/>
      <c r="J173" s="85"/>
      <c r="K173" s="85"/>
      <c r="L173" s="85"/>
      <c r="M173" s="81"/>
    </row>
    <row r="174" spans="1:25" x14ac:dyDescent="0.25">
      <c r="B174" s="41"/>
      <c r="C174" s="41"/>
      <c r="F174" s="82"/>
      <c r="G174" s="82"/>
      <c r="H174" s="85"/>
      <c r="I174" s="85"/>
      <c r="J174" s="85"/>
      <c r="K174" s="85"/>
      <c r="L174" s="85"/>
      <c r="M174" s="81"/>
    </row>
    <row r="175" spans="1:25" x14ac:dyDescent="0.25">
      <c r="B175" s="41"/>
      <c r="C175" s="41"/>
      <c r="F175" s="82"/>
      <c r="G175" s="82"/>
      <c r="H175" s="85"/>
      <c r="I175" s="85"/>
      <c r="J175" s="85"/>
      <c r="K175" s="85"/>
      <c r="L175" s="85"/>
      <c r="M175" s="81"/>
    </row>
    <row r="176" spans="1:25" x14ac:dyDescent="0.25">
      <c r="B176" s="41"/>
      <c r="C176" s="41"/>
      <c r="F176" s="82"/>
      <c r="G176" s="86"/>
      <c r="H176" s="85"/>
      <c r="I176" s="85"/>
      <c r="J176" s="85"/>
      <c r="K176" s="85"/>
      <c r="L176" s="85"/>
      <c r="M176" s="81"/>
    </row>
    <row r="177" spans="2:23" x14ac:dyDescent="0.25">
      <c r="B177" s="41"/>
      <c r="C177" s="41"/>
      <c r="F177" s="85"/>
      <c r="G177" s="85"/>
      <c r="H177" s="85"/>
      <c r="I177" s="85"/>
      <c r="J177" s="85"/>
      <c r="K177" s="85"/>
      <c r="L177" s="85"/>
      <c r="M177" s="81"/>
    </row>
    <row r="178" spans="2:23" x14ac:dyDescent="0.25">
      <c r="B178" s="41"/>
      <c r="C178" s="41"/>
      <c r="M178" s="75"/>
    </row>
    <row r="179" spans="2:23" x14ac:dyDescent="0.25">
      <c r="B179" s="41"/>
      <c r="C179" s="42"/>
      <c r="M179" s="75"/>
    </row>
    <row r="180" spans="2:23" x14ac:dyDescent="0.25">
      <c r="B180" s="41"/>
      <c r="C180" s="41"/>
      <c r="M180" s="75"/>
    </row>
    <row r="181" spans="2:23" x14ac:dyDescent="0.25">
      <c r="B181" s="41"/>
      <c r="C181" s="41"/>
      <c r="M181" s="75"/>
    </row>
    <row r="182" spans="2:23" x14ac:dyDescent="0.25">
      <c r="B182" s="41"/>
      <c r="C182" s="41"/>
      <c r="G182" s="1" t="s">
        <v>0</v>
      </c>
      <c r="M182" s="75"/>
    </row>
    <row r="183" spans="2:23" x14ac:dyDescent="0.25">
      <c r="B183" s="41"/>
      <c r="C183" s="41"/>
      <c r="M183" s="75"/>
    </row>
    <row r="184" spans="2:23" x14ac:dyDescent="0.25">
      <c r="B184" s="41"/>
      <c r="C184" s="41"/>
      <c r="M184" s="75"/>
    </row>
    <row r="185" spans="2:23" x14ac:dyDescent="0.25">
      <c r="B185" s="43"/>
      <c r="C185" s="43"/>
      <c r="M185" s="75"/>
    </row>
    <row r="186" spans="2:23" x14ac:dyDescent="0.25">
      <c r="M186" s="75"/>
      <c r="W186" s="1" t="s">
        <v>238</v>
      </c>
    </row>
    <row r="187" spans="2:23" x14ac:dyDescent="0.25">
      <c r="M187" s="75"/>
    </row>
    <row r="188" spans="2:23" x14ac:dyDescent="0.25">
      <c r="M188" s="75"/>
      <c r="N188" s="1" t="s">
        <v>0</v>
      </c>
    </row>
    <row r="189" spans="2:23" x14ac:dyDescent="0.25">
      <c r="E189" s="1" t="s">
        <v>0</v>
      </c>
    </row>
    <row r="193" spans="5:24" x14ac:dyDescent="0.25">
      <c r="I193" s="1" t="s">
        <v>0</v>
      </c>
    </row>
    <row r="194" spans="5:24" x14ac:dyDescent="0.25">
      <c r="X194" s="1" t="s">
        <v>0</v>
      </c>
    </row>
    <row r="198" spans="5:24" x14ac:dyDescent="0.25">
      <c r="W198" s="1" t="s">
        <v>0</v>
      </c>
    </row>
    <row r="205" spans="5:24" x14ac:dyDescent="0.25">
      <c r="E205" s="1" t="s">
        <v>0</v>
      </c>
    </row>
    <row r="209" spans="3:3" x14ac:dyDescent="0.25">
      <c r="C209" s="2" t="s">
        <v>0</v>
      </c>
    </row>
  </sheetData>
  <mergeCells count="18">
    <mergeCell ref="D2:W2"/>
    <mergeCell ref="D3:I3"/>
    <mergeCell ref="H4:I4"/>
    <mergeCell ref="D6:I6"/>
    <mergeCell ref="A7:A9"/>
    <mergeCell ref="B7:B9"/>
    <mergeCell ref="C7:C9"/>
    <mergeCell ref="D7:D9"/>
    <mergeCell ref="E7:E9"/>
    <mergeCell ref="F7:F9"/>
    <mergeCell ref="L7:L9"/>
    <mergeCell ref="M7:M9"/>
    <mergeCell ref="N7:N9"/>
    <mergeCell ref="G7:G9"/>
    <mergeCell ref="H7:H9"/>
    <mergeCell ref="I7:I9"/>
    <mergeCell ref="J7:J8"/>
    <mergeCell ref="K7:K8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workbookViewId="0">
      <selection activeCell="M7" sqref="M7:N164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2" width="14.85546875" style="1" customWidth="1"/>
    <col min="13" max="13" width="45.42578125" style="1" customWidth="1"/>
    <col min="14" max="14" width="41" style="1" customWidth="1"/>
    <col min="15" max="16" width="13.7109375" style="1" customWidth="1"/>
    <col min="17" max="17" width="11.7109375" style="1" customWidth="1"/>
    <col min="18" max="18" width="13.5703125" style="1" customWidth="1"/>
    <col min="19" max="19" width="14.28515625" style="1" customWidth="1"/>
    <col min="20" max="22" width="14.5703125" style="1" customWidth="1"/>
    <col min="23" max="23" width="14.7109375" style="1" customWidth="1"/>
    <col min="24" max="24" width="14.5703125" style="1" customWidth="1"/>
    <col min="25" max="25" width="17.28515625" style="1" customWidth="1"/>
    <col min="26" max="26" width="27" style="1" customWidth="1"/>
    <col min="27" max="16384" width="12.7109375" style="1"/>
  </cols>
  <sheetData>
    <row r="1" spans="1:27" x14ac:dyDescent="0.25">
      <c r="B1" s="1" t="s">
        <v>0</v>
      </c>
      <c r="C1" s="2" t="s">
        <v>0</v>
      </c>
      <c r="E1" s="1" t="s">
        <v>0</v>
      </c>
      <c r="N1" s="1" t="s">
        <v>0</v>
      </c>
      <c r="W1" s="1" t="s">
        <v>0</v>
      </c>
    </row>
    <row r="2" spans="1:27" x14ac:dyDescent="0.25">
      <c r="A2" s="3" t="s">
        <v>0</v>
      </c>
      <c r="B2" s="3" t="s">
        <v>0</v>
      </c>
      <c r="D2" s="122" t="s">
        <v>234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" t="s">
        <v>0</v>
      </c>
    </row>
    <row r="3" spans="1:27" x14ac:dyDescent="0.25">
      <c r="A3" s="4" t="s">
        <v>0</v>
      </c>
      <c r="B3" s="4"/>
      <c r="C3" s="5" t="s">
        <v>0</v>
      </c>
      <c r="D3" s="109" t="s">
        <v>235</v>
      </c>
      <c r="E3" s="109"/>
      <c r="F3" s="109"/>
      <c r="G3" s="109"/>
      <c r="H3" s="109"/>
      <c r="I3" s="109"/>
      <c r="J3" s="48"/>
      <c r="K3" s="48"/>
      <c r="L3" s="48"/>
      <c r="M3" s="50"/>
      <c r="N3" s="51"/>
      <c r="O3" s="51"/>
      <c r="P3" s="51"/>
      <c r="Q3" s="51"/>
      <c r="R3" s="51"/>
      <c r="S3" s="51"/>
      <c r="T3" s="51"/>
      <c r="U3" s="51"/>
      <c r="V3" s="51"/>
      <c r="W3" s="52"/>
      <c r="X3" s="53" t="s">
        <v>0</v>
      </c>
      <c r="Y3" s="53"/>
    </row>
    <row r="4" spans="1:27" x14ac:dyDescent="0.25">
      <c r="A4" s="4" t="s">
        <v>0</v>
      </c>
      <c r="B4" s="4" t="s">
        <v>0</v>
      </c>
      <c r="C4" s="5"/>
      <c r="D4" s="8" t="s">
        <v>236</v>
      </c>
      <c r="E4" s="54" t="s">
        <v>237</v>
      </c>
      <c r="F4" s="54"/>
      <c r="H4" s="110"/>
      <c r="I4" s="110"/>
      <c r="J4" s="49"/>
      <c r="K4" s="49"/>
      <c r="L4" s="49"/>
      <c r="Y4" s="55"/>
      <c r="Z4" s="55"/>
      <c r="AA4" s="55"/>
    </row>
    <row r="5" spans="1:27" x14ac:dyDescent="0.25">
      <c r="A5" s="4"/>
      <c r="B5" s="4" t="s">
        <v>238</v>
      </c>
      <c r="C5" s="5"/>
      <c r="D5" s="10" t="s">
        <v>239</v>
      </c>
      <c r="E5" s="10"/>
      <c r="F5" s="10"/>
      <c r="G5" s="10"/>
      <c r="H5" s="10"/>
      <c r="I5" s="10"/>
      <c r="J5" s="10"/>
      <c r="K5" s="10"/>
      <c r="L5" s="10"/>
    </row>
    <row r="6" spans="1:27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3"/>
    </row>
    <row r="7" spans="1:27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178</v>
      </c>
      <c r="K7" s="106" t="s">
        <v>405</v>
      </c>
      <c r="L7" s="106" t="s">
        <v>11</v>
      </c>
      <c r="M7" s="103" t="s">
        <v>187</v>
      </c>
      <c r="N7" s="103" t="s">
        <v>188</v>
      </c>
    </row>
    <row r="8" spans="1:27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08"/>
      <c r="L8" s="107"/>
      <c r="M8" s="104"/>
      <c r="N8" s="104"/>
    </row>
    <row r="9" spans="1:27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173</v>
      </c>
      <c r="K9" s="15" t="s">
        <v>250</v>
      </c>
      <c r="L9" s="108"/>
      <c r="M9" s="105"/>
      <c r="N9" s="105"/>
    </row>
    <row r="10" spans="1:27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21"/>
      <c r="M10" s="26"/>
      <c r="N10" s="26"/>
    </row>
    <row r="11" spans="1:27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/>
      <c r="K11" s="19"/>
      <c r="L11" s="19">
        <f>SUM(I11+J11+K11)</f>
        <v>14716.64</v>
      </c>
      <c r="M11" s="26" t="s">
        <v>189</v>
      </c>
      <c r="N11" s="26" t="s">
        <v>190</v>
      </c>
    </row>
    <row r="12" spans="1:27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26"/>
      <c r="N12" s="26"/>
    </row>
    <row r="13" spans="1:27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>D13*1.1507</f>
        <v>960.02900999999997</v>
      </c>
      <c r="F13" s="25">
        <f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/>
      <c r="K13" s="19"/>
      <c r="L13" s="19">
        <f t="shared" ref="L13:L76" si="0">SUM(I13+J13+K13)</f>
        <v>12681.359999999999</v>
      </c>
      <c r="M13" s="26" t="s">
        <v>398</v>
      </c>
      <c r="N13" s="26" t="s">
        <v>17</v>
      </c>
    </row>
    <row r="14" spans="1:27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>D14*1.1507</f>
        <v>584.68217700000002</v>
      </c>
      <c r="F14" s="25">
        <f>E14</f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622.32000000000005</v>
      </c>
      <c r="K14" s="19"/>
      <c r="L14" s="19">
        <f t="shared" si="0"/>
        <v>8345.5920000000006</v>
      </c>
      <c r="M14" s="26" t="s">
        <v>395</v>
      </c>
      <c r="N14" s="26" t="s">
        <v>17</v>
      </c>
    </row>
    <row r="15" spans="1:27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>D15*1.1507</f>
        <v>495.85964400000006</v>
      </c>
      <c r="F15" s="25">
        <f>E15</f>
        <v>495.85964400000006</v>
      </c>
      <c r="G15" s="20">
        <v>15.2</v>
      </c>
      <c r="H15" s="20">
        <v>15.2</v>
      </c>
      <c r="I15" s="19">
        <f>D15*H15</f>
        <v>6549.9840000000004</v>
      </c>
      <c r="J15" s="19"/>
      <c r="K15" s="19"/>
      <c r="L15" s="19">
        <f t="shared" si="0"/>
        <v>6549.9840000000004</v>
      </c>
      <c r="M15" s="26" t="s">
        <v>192</v>
      </c>
      <c r="N15" s="26" t="s">
        <v>17</v>
      </c>
    </row>
    <row r="16" spans="1:27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>D16*1.1507</f>
        <v>414.746801</v>
      </c>
      <c r="F16" s="25">
        <f>E16</f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1037.2</v>
      </c>
      <c r="K16" s="19"/>
      <c r="L16" s="19">
        <f t="shared" si="0"/>
        <v>6515.7359999999999</v>
      </c>
      <c r="M16" s="26" t="s">
        <v>192</v>
      </c>
      <c r="N16" s="26" t="s">
        <v>17</v>
      </c>
    </row>
    <row r="17" spans="1:14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>D17*1.1507</f>
        <v>393.68899099999999</v>
      </c>
      <c r="F17" s="25">
        <f>E17</f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1037.2</v>
      </c>
      <c r="K17" s="19"/>
      <c r="L17" s="19">
        <f t="shared" si="0"/>
        <v>6237.5759999999991</v>
      </c>
      <c r="M17" s="26" t="s">
        <v>193</v>
      </c>
      <c r="N17" s="26" t="s">
        <v>17</v>
      </c>
    </row>
    <row r="18" spans="1:14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26"/>
      <c r="N18" s="26"/>
    </row>
    <row r="19" spans="1:14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>D19*1.1507</f>
        <v>675.5759700000001</v>
      </c>
      <c r="F19" s="25">
        <f>E19</f>
        <v>675.5759700000001</v>
      </c>
      <c r="G19" s="20">
        <v>15.2</v>
      </c>
      <c r="H19" s="20">
        <v>15.2</v>
      </c>
      <c r="I19" s="19">
        <f>D19*H19</f>
        <v>8923.92</v>
      </c>
      <c r="J19" s="19"/>
      <c r="K19" s="19"/>
      <c r="L19" s="19">
        <f t="shared" si="0"/>
        <v>8923.92</v>
      </c>
      <c r="M19" s="26" t="s">
        <v>194</v>
      </c>
      <c r="N19" s="26" t="s">
        <v>23</v>
      </c>
    </row>
    <row r="20" spans="1:14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>D20*1.1507</f>
        <v>402.745</v>
      </c>
      <c r="F20" s="25">
        <f>E20</f>
        <v>402.745</v>
      </c>
      <c r="G20" s="20">
        <v>15.2</v>
      </c>
      <c r="H20" s="20">
        <v>15.2</v>
      </c>
      <c r="I20" s="19">
        <f>D20*H20</f>
        <v>5320</v>
      </c>
      <c r="J20" s="19">
        <v>1244.6400000000001</v>
      </c>
      <c r="K20" s="19"/>
      <c r="L20" s="19">
        <f t="shared" si="0"/>
        <v>6564.64</v>
      </c>
      <c r="M20" s="26" t="s">
        <v>197</v>
      </c>
      <c r="N20" s="26" t="s">
        <v>23</v>
      </c>
    </row>
    <row r="21" spans="1:14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>D21*1.1507</f>
        <v>450.648641</v>
      </c>
      <c r="F21" s="25">
        <f>E21</f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1037.2</v>
      </c>
      <c r="K21" s="19"/>
      <c r="L21" s="19">
        <f t="shared" si="0"/>
        <v>6989.9759999999997</v>
      </c>
      <c r="M21" s="26" t="s">
        <v>192</v>
      </c>
      <c r="N21" s="26" t="s">
        <v>23</v>
      </c>
    </row>
    <row r="22" spans="1:14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>D22*1.1507</f>
        <v>345.21000000000004</v>
      </c>
      <c r="F22" s="25">
        <f>E22</f>
        <v>345.21000000000004</v>
      </c>
      <c r="G22" s="20">
        <v>15.2</v>
      </c>
      <c r="H22" s="20">
        <v>15.2</v>
      </c>
      <c r="I22" s="19">
        <f>D22*H22</f>
        <v>4560</v>
      </c>
      <c r="J22" s="19"/>
      <c r="K22" s="19"/>
      <c r="L22" s="19">
        <f t="shared" si="0"/>
        <v>4560</v>
      </c>
      <c r="M22" s="26" t="s">
        <v>197</v>
      </c>
      <c r="N22" s="26" t="s">
        <v>23</v>
      </c>
    </row>
    <row r="23" spans="1:14" ht="17.45" customHeight="1" x14ac:dyDescent="0.25">
      <c r="A23" s="22">
        <f>A22+1</f>
        <v>11</v>
      </c>
      <c r="B23" s="16" t="s">
        <v>260</v>
      </c>
      <c r="C23" s="29" t="s">
        <v>28</v>
      </c>
      <c r="D23" s="24">
        <v>391.63</v>
      </c>
      <c r="E23" s="25">
        <f>D23*1.1507</f>
        <v>450.648641</v>
      </c>
      <c r="F23" s="25">
        <f>E23</f>
        <v>450.648641</v>
      </c>
      <c r="G23" s="20">
        <v>15.2</v>
      </c>
      <c r="H23" s="20">
        <v>15.2</v>
      </c>
      <c r="I23" s="19">
        <f>D23*H23</f>
        <v>5952.7759999999998</v>
      </c>
      <c r="J23" s="19"/>
      <c r="K23" s="19"/>
      <c r="L23" s="19">
        <f t="shared" si="0"/>
        <v>5952.7759999999998</v>
      </c>
      <c r="M23" s="26" t="s">
        <v>192</v>
      </c>
      <c r="N23" s="26" t="s">
        <v>23</v>
      </c>
    </row>
    <row r="24" spans="1:14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26"/>
      <c r="N24" s="26"/>
    </row>
    <row r="25" spans="1:14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>D25*1.1507</f>
        <v>495.85964400000006</v>
      </c>
      <c r="F25" s="25">
        <f>E25</f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1037.2</v>
      </c>
      <c r="K25" s="19"/>
      <c r="L25" s="19">
        <f t="shared" si="0"/>
        <v>7587.1840000000002</v>
      </c>
      <c r="M25" s="26" t="s">
        <v>192</v>
      </c>
      <c r="N25" s="26" t="s">
        <v>229</v>
      </c>
    </row>
    <row r="26" spans="1:14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26"/>
      <c r="N26" s="26"/>
    </row>
    <row r="27" spans="1:14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>D27*1.1507</f>
        <v>493.13248500000003</v>
      </c>
      <c r="F27" s="25">
        <f>E27</f>
        <v>493.13248500000003</v>
      </c>
      <c r="G27" s="20">
        <v>15.2</v>
      </c>
      <c r="H27" s="20">
        <v>15.2</v>
      </c>
      <c r="I27" s="19">
        <f>D27*H27</f>
        <v>6513.96</v>
      </c>
      <c r="J27" s="19">
        <v>1037.2</v>
      </c>
      <c r="K27" s="19"/>
      <c r="L27" s="19">
        <f t="shared" si="0"/>
        <v>7551.16</v>
      </c>
      <c r="M27" s="26" t="s">
        <v>198</v>
      </c>
      <c r="N27" s="26" t="s">
        <v>33</v>
      </c>
    </row>
    <row r="28" spans="1:14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26"/>
      <c r="N28" s="26"/>
    </row>
    <row r="29" spans="1:14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ref="E29:E35" si="1">D29*1.1507</f>
        <v>521.49724000000003</v>
      </c>
      <c r="F29" s="25">
        <f t="shared" ref="F29:F35" si="2">E29</f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1244.6400000000001</v>
      </c>
      <c r="K29" s="19"/>
      <c r="L29" s="19">
        <f t="shared" si="0"/>
        <v>8133.28</v>
      </c>
      <c r="M29" s="26" t="s">
        <v>198</v>
      </c>
      <c r="N29" s="26" t="s">
        <v>33</v>
      </c>
    </row>
    <row r="30" spans="1:14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1"/>
        <v>509.64503000000002</v>
      </c>
      <c r="F30" s="25">
        <f t="shared" si="2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/>
      <c r="K30" s="19"/>
      <c r="L30" s="19">
        <f t="shared" si="0"/>
        <v>6732.079999999999</v>
      </c>
      <c r="M30" s="26" t="s">
        <v>397</v>
      </c>
      <c r="N30" s="26" t="s">
        <v>396</v>
      </c>
    </row>
    <row r="31" spans="1:14" ht="17.45" customHeight="1" x14ac:dyDescent="0.25">
      <c r="A31" s="22">
        <f t="shared" si="4"/>
        <v>16</v>
      </c>
      <c r="B31" s="16" t="s">
        <v>265</v>
      </c>
      <c r="C31" s="23" t="s">
        <v>36</v>
      </c>
      <c r="D31" s="24">
        <v>350</v>
      </c>
      <c r="E31" s="25">
        <f t="shared" si="1"/>
        <v>402.745</v>
      </c>
      <c r="F31" s="25">
        <f t="shared" si="2"/>
        <v>402.745</v>
      </c>
      <c r="G31" s="20">
        <v>15.2</v>
      </c>
      <c r="H31" s="20">
        <v>15.2</v>
      </c>
      <c r="I31" s="19">
        <f t="shared" si="3"/>
        <v>5320</v>
      </c>
      <c r="J31" s="19">
        <v>1037.2</v>
      </c>
      <c r="K31" s="19"/>
      <c r="L31" s="19">
        <f t="shared" si="0"/>
        <v>6357.2</v>
      </c>
      <c r="M31" s="26" t="s">
        <v>196</v>
      </c>
      <c r="N31" s="26" t="s">
        <v>33</v>
      </c>
    </row>
    <row r="32" spans="1:14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1"/>
        <v>493.13248500000003</v>
      </c>
      <c r="F32" s="25">
        <f t="shared" si="2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1244.6400000000001</v>
      </c>
      <c r="K32" s="19"/>
      <c r="L32" s="19">
        <f t="shared" si="0"/>
        <v>7758.6</v>
      </c>
      <c r="M32" s="26" t="s">
        <v>198</v>
      </c>
      <c r="N32" s="26" t="s">
        <v>33</v>
      </c>
    </row>
    <row r="33" spans="1:14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1"/>
        <v>493.13248500000003</v>
      </c>
      <c r="F33" s="25">
        <f t="shared" si="2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829.76</v>
      </c>
      <c r="K33" s="19"/>
      <c r="L33" s="19">
        <f t="shared" si="0"/>
        <v>7343.72</v>
      </c>
      <c r="M33" s="26" t="s">
        <v>198</v>
      </c>
      <c r="N33" s="26" t="s">
        <v>33</v>
      </c>
    </row>
    <row r="34" spans="1:14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1"/>
        <v>493.13248500000003</v>
      </c>
      <c r="F34" s="25">
        <f t="shared" si="2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1037.2</v>
      </c>
      <c r="K34" s="19"/>
      <c r="L34" s="19">
        <f t="shared" si="0"/>
        <v>7551.16</v>
      </c>
      <c r="M34" s="26" t="s">
        <v>198</v>
      </c>
      <c r="N34" s="26" t="s">
        <v>33</v>
      </c>
    </row>
    <row r="35" spans="1:14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1"/>
        <v>473.17934700000001</v>
      </c>
      <c r="F35" s="25">
        <f t="shared" si="2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>
        <v>622.32000000000005</v>
      </c>
      <c r="K35" s="19"/>
      <c r="L35" s="19">
        <f t="shared" si="0"/>
        <v>6872.7119999999995</v>
      </c>
      <c r="M35" s="26" t="s">
        <v>200</v>
      </c>
      <c r="N35" s="26" t="s">
        <v>156</v>
      </c>
    </row>
    <row r="36" spans="1:14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26"/>
      <c r="N36" s="26"/>
    </row>
    <row r="37" spans="1:14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>D37*1.1507</f>
        <v>485.94061000000005</v>
      </c>
      <c r="F37" s="25">
        <f>E37</f>
        <v>485.94061000000005</v>
      </c>
      <c r="G37" s="20">
        <v>15.2</v>
      </c>
      <c r="H37" s="20">
        <v>15.2</v>
      </c>
      <c r="I37" s="19">
        <f>D37*H37</f>
        <v>6418.96</v>
      </c>
      <c r="J37" s="19">
        <v>622.32000000000005</v>
      </c>
      <c r="K37" s="19"/>
      <c r="L37" s="19">
        <f t="shared" si="0"/>
        <v>7041.28</v>
      </c>
      <c r="M37" s="26" t="s">
        <v>194</v>
      </c>
      <c r="N37" s="26" t="s">
        <v>41</v>
      </c>
    </row>
    <row r="38" spans="1:14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>D38*1.1507</f>
        <v>487.263915</v>
      </c>
      <c r="F38" s="25">
        <f>E38</f>
        <v>487.263915</v>
      </c>
      <c r="G38" s="20">
        <v>15.2</v>
      </c>
      <c r="H38" s="20">
        <v>15.2</v>
      </c>
      <c r="I38" s="19">
        <f>D38*H38</f>
        <v>6436.44</v>
      </c>
      <c r="J38" s="19">
        <v>1244.6400000000001</v>
      </c>
      <c r="K38" s="19"/>
      <c r="L38" s="19">
        <f t="shared" si="0"/>
        <v>7681.08</v>
      </c>
      <c r="M38" s="26" t="s">
        <v>200</v>
      </c>
      <c r="N38" s="26" t="s">
        <v>41</v>
      </c>
    </row>
    <row r="39" spans="1:14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>D39*1.1507</f>
        <v>393.01007800000002</v>
      </c>
      <c r="F39" s="25">
        <f>E39</f>
        <v>393.01007800000002</v>
      </c>
      <c r="G39" s="22">
        <v>15.2</v>
      </c>
      <c r="H39" s="20">
        <v>15.2</v>
      </c>
      <c r="I39" s="19">
        <f>D39*H39</f>
        <v>5191.4080000000004</v>
      </c>
      <c r="J39" s="19"/>
      <c r="K39" s="19"/>
      <c r="L39" s="19">
        <f t="shared" si="0"/>
        <v>5191.4080000000004</v>
      </c>
      <c r="M39" s="26" t="s">
        <v>192</v>
      </c>
      <c r="N39" s="26" t="s">
        <v>41</v>
      </c>
    </row>
    <row r="40" spans="1:14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26"/>
      <c r="N40" s="26"/>
    </row>
    <row r="41" spans="1:14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>D41*1.1507</f>
        <v>485.94061000000005</v>
      </c>
      <c r="F41" s="25">
        <f>E41</f>
        <v>485.94061000000005</v>
      </c>
      <c r="G41" s="20">
        <v>15.2</v>
      </c>
      <c r="H41" s="20">
        <v>15.2</v>
      </c>
      <c r="I41" s="19">
        <f>D41*H41</f>
        <v>6418.96</v>
      </c>
      <c r="J41" s="19">
        <v>622.32000000000005</v>
      </c>
      <c r="K41" s="19"/>
      <c r="L41" s="19">
        <f t="shared" si="0"/>
        <v>7041.28</v>
      </c>
      <c r="M41" s="26" t="s">
        <v>194</v>
      </c>
      <c r="N41" s="26" t="s">
        <v>45</v>
      </c>
    </row>
    <row r="42" spans="1:14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>D42*1.1507</f>
        <v>493.13248500000003</v>
      </c>
      <c r="F42" s="25">
        <f>E42</f>
        <v>493.13248500000003</v>
      </c>
      <c r="G42" s="20">
        <v>15.2</v>
      </c>
      <c r="H42" s="20">
        <v>15.2</v>
      </c>
      <c r="I42" s="19">
        <f>D42*H42</f>
        <v>6513.96</v>
      </c>
      <c r="J42" s="19">
        <v>1037.2</v>
      </c>
      <c r="K42" s="19"/>
      <c r="L42" s="19">
        <f t="shared" si="0"/>
        <v>7551.16</v>
      </c>
      <c r="M42" s="26" t="s">
        <v>201</v>
      </c>
      <c r="N42" s="26" t="s">
        <v>45</v>
      </c>
    </row>
    <row r="43" spans="1:14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>D43*1.1507</f>
        <v>474.08840000000004</v>
      </c>
      <c r="F43" s="25">
        <f>E43</f>
        <v>474.08840000000004</v>
      </c>
      <c r="G43" s="20">
        <v>15.2</v>
      </c>
      <c r="H43" s="20">
        <v>15.2</v>
      </c>
      <c r="I43" s="19">
        <f>D43*H43</f>
        <v>6262.4</v>
      </c>
      <c r="J43" s="19">
        <v>622.32000000000005</v>
      </c>
      <c r="K43" s="19"/>
      <c r="L43" s="19">
        <f t="shared" si="0"/>
        <v>6884.7199999999993</v>
      </c>
      <c r="M43" s="26" t="s">
        <v>201</v>
      </c>
      <c r="N43" s="26" t="s">
        <v>45</v>
      </c>
    </row>
    <row r="44" spans="1:14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26"/>
      <c r="N44" s="26"/>
    </row>
    <row r="45" spans="1:14" ht="17.45" customHeight="1" x14ac:dyDescent="0.25">
      <c r="A45" s="22">
        <f>A43+1</f>
        <v>27</v>
      </c>
      <c r="B45" s="16" t="s">
        <v>276</v>
      </c>
      <c r="C45" s="23" t="s">
        <v>50</v>
      </c>
      <c r="D45" s="24">
        <v>422.3</v>
      </c>
      <c r="E45" s="25">
        <f>D45*1.1507</f>
        <v>485.94061000000005</v>
      </c>
      <c r="F45" s="25">
        <f>E45</f>
        <v>485.94061000000005</v>
      </c>
      <c r="G45" s="20">
        <v>15.2</v>
      </c>
      <c r="H45" s="20">
        <v>15.2</v>
      </c>
      <c r="I45" s="19">
        <f>D45*H45</f>
        <v>6418.96</v>
      </c>
      <c r="J45" s="19"/>
      <c r="K45" s="19"/>
      <c r="L45" s="19">
        <f t="shared" si="0"/>
        <v>6418.96</v>
      </c>
      <c r="M45" s="26" t="s">
        <v>195</v>
      </c>
      <c r="N45" s="26" t="s">
        <v>49</v>
      </c>
    </row>
    <row r="46" spans="1:14" ht="17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>D46*1.1507</f>
        <v>425.73598600000003</v>
      </c>
      <c r="F46" s="25">
        <f>E46</f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1244.6400000000001</v>
      </c>
      <c r="K46" s="19"/>
      <c r="L46" s="19">
        <f t="shared" si="0"/>
        <v>6868.3360000000002</v>
      </c>
      <c r="M46" s="90" t="s">
        <v>202</v>
      </c>
      <c r="N46" s="26" t="s">
        <v>49</v>
      </c>
    </row>
    <row r="47" spans="1:14" ht="17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>D47*1.1507</f>
        <v>425.73598600000003</v>
      </c>
      <c r="F47" s="25">
        <f>E47</f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1037.2</v>
      </c>
      <c r="K47" s="19"/>
      <c r="L47" s="19">
        <f t="shared" si="0"/>
        <v>6660.8959999999997</v>
      </c>
      <c r="M47" s="91" t="s">
        <v>203</v>
      </c>
      <c r="N47" s="26" t="s">
        <v>49</v>
      </c>
    </row>
    <row r="48" spans="1:14" ht="22.5" customHeight="1" x14ac:dyDescent="0.25">
      <c r="A48" s="22">
        <f>A47+1</f>
        <v>30</v>
      </c>
      <c r="B48" s="16" t="s">
        <v>279</v>
      </c>
      <c r="C48" s="23" t="s">
        <v>53</v>
      </c>
      <c r="D48" s="24">
        <v>338.69</v>
      </c>
      <c r="E48" s="25">
        <f>D48*1.1507</f>
        <v>389.73058300000002</v>
      </c>
      <c r="F48" s="25">
        <f>E48</f>
        <v>389.73058300000002</v>
      </c>
      <c r="G48" s="20">
        <v>15.2</v>
      </c>
      <c r="H48" s="20">
        <v>15.2</v>
      </c>
      <c r="I48" s="19">
        <f>D48*H48</f>
        <v>5148.0879999999997</v>
      </c>
      <c r="J48" s="19">
        <v>1037.2</v>
      </c>
      <c r="K48" s="19"/>
      <c r="L48" s="19">
        <f t="shared" si="0"/>
        <v>6185.2879999999996</v>
      </c>
      <c r="M48" s="91" t="s">
        <v>204</v>
      </c>
      <c r="N48" s="26" t="s">
        <v>49</v>
      </c>
    </row>
    <row r="49" spans="1:14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46"/>
      <c r="N49" s="26"/>
    </row>
    <row r="50" spans="1:14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 t="shared" ref="E50:E55" si="5">D50*1.1507</f>
        <v>459.865748</v>
      </c>
      <c r="F50" s="25">
        <f t="shared" ref="F50:F55" si="6">E50</f>
        <v>459.865748</v>
      </c>
      <c r="G50" s="20">
        <v>15.2</v>
      </c>
      <c r="H50" s="20">
        <v>15.2</v>
      </c>
      <c r="I50" s="19">
        <f t="shared" ref="I50:I55" si="7">D50*H50</f>
        <v>6074.5279999999993</v>
      </c>
      <c r="J50" s="19"/>
      <c r="K50" s="19"/>
      <c r="L50" s="19">
        <f t="shared" si="0"/>
        <v>6074.5279999999993</v>
      </c>
      <c r="M50" s="26" t="s">
        <v>194</v>
      </c>
      <c r="N50" s="26" t="s">
        <v>54</v>
      </c>
    </row>
    <row r="51" spans="1:14" ht="17.45" customHeight="1" x14ac:dyDescent="0.25">
      <c r="A51" s="22">
        <f>A50+1</f>
        <v>32</v>
      </c>
      <c r="B51" s="16" t="s">
        <v>281</v>
      </c>
      <c r="C51" s="23" t="s">
        <v>56</v>
      </c>
      <c r="D51" s="24">
        <v>430.91</v>
      </c>
      <c r="E51" s="25">
        <f t="shared" si="5"/>
        <v>495.84813700000007</v>
      </c>
      <c r="F51" s="25">
        <f t="shared" si="6"/>
        <v>495.84813700000007</v>
      </c>
      <c r="G51" s="20">
        <v>15.2</v>
      </c>
      <c r="H51" s="20">
        <v>15.2</v>
      </c>
      <c r="I51" s="19">
        <f t="shared" si="7"/>
        <v>6549.8320000000003</v>
      </c>
      <c r="J51" s="19">
        <v>1037.2</v>
      </c>
      <c r="K51" s="19"/>
      <c r="L51" s="19">
        <f t="shared" si="0"/>
        <v>7587.0320000000002</v>
      </c>
      <c r="M51" s="26" t="s">
        <v>192</v>
      </c>
      <c r="N51" s="26" t="s">
        <v>54</v>
      </c>
    </row>
    <row r="52" spans="1:14" ht="17.45" customHeight="1" x14ac:dyDescent="0.25">
      <c r="A52" s="22">
        <f>A51+1</f>
        <v>33</v>
      </c>
      <c r="B52" s="16" t="s">
        <v>283</v>
      </c>
      <c r="C52" s="23" t="s">
        <v>58</v>
      </c>
      <c r="D52" s="24">
        <v>160</v>
      </c>
      <c r="E52" s="25">
        <f t="shared" si="5"/>
        <v>184.11200000000002</v>
      </c>
      <c r="F52" s="25">
        <f t="shared" si="6"/>
        <v>184.11200000000002</v>
      </c>
      <c r="G52" s="20">
        <v>15.2</v>
      </c>
      <c r="H52" s="20">
        <v>15.2</v>
      </c>
      <c r="I52" s="19">
        <f t="shared" si="7"/>
        <v>2432</v>
      </c>
      <c r="J52" s="19">
        <v>1037.2</v>
      </c>
      <c r="K52" s="19">
        <v>23.5</v>
      </c>
      <c r="L52" s="19">
        <f t="shared" si="0"/>
        <v>3492.7</v>
      </c>
      <c r="M52" s="26" t="s">
        <v>205</v>
      </c>
      <c r="N52" s="26" t="s">
        <v>54</v>
      </c>
    </row>
    <row r="53" spans="1:14" ht="17.45" customHeight="1" x14ac:dyDescent="0.25">
      <c r="A53" s="22">
        <f>A52+1</f>
        <v>34</v>
      </c>
      <c r="B53" s="16" t="s">
        <v>284</v>
      </c>
      <c r="C53" s="23" t="s">
        <v>59</v>
      </c>
      <c r="D53" s="24">
        <v>130</v>
      </c>
      <c r="E53" s="25">
        <f t="shared" si="5"/>
        <v>149.59100000000001</v>
      </c>
      <c r="F53" s="25">
        <f t="shared" si="6"/>
        <v>149.59100000000001</v>
      </c>
      <c r="G53" s="20">
        <v>15.2</v>
      </c>
      <c r="H53" s="20">
        <v>15.2</v>
      </c>
      <c r="I53" s="19">
        <f t="shared" si="7"/>
        <v>1976</v>
      </c>
      <c r="J53" s="19">
        <v>1037.2</v>
      </c>
      <c r="K53" s="19">
        <v>81.48</v>
      </c>
      <c r="L53" s="19">
        <f t="shared" si="0"/>
        <v>3094.68</v>
      </c>
      <c r="M53" s="26" t="s">
        <v>206</v>
      </c>
      <c r="N53" s="26" t="s">
        <v>54</v>
      </c>
    </row>
    <row r="54" spans="1:14" ht="17.45" customHeight="1" x14ac:dyDescent="0.25">
      <c r="A54" s="22">
        <f>A53+1</f>
        <v>35</v>
      </c>
      <c r="B54" s="16" t="s">
        <v>286</v>
      </c>
      <c r="C54" s="23" t="s">
        <v>175</v>
      </c>
      <c r="D54" s="24">
        <v>160</v>
      </c>
      <c r="E54" s="25">
        <f t="shared" si="5"/>
        <v>184.11200000000002</v>
      </c>
      <c r="F54" s="25">
        <f t="shared" si="6"/>
        <v>184.11200000000002</v>
      </c>
      <c r="G54" s="20">
        <v>15.2</v>
      </c>
      <c r="H54" s="20">
        <v>15.2</v>
      </c>
      <c r="I54" s="19">
        <f t="shared" si="7"/>
        <v>2432</v>
      </c>
      <c r="J54" s="19"/>
      <c r="K54" s="19"/>
      <c r="L54" s="19">
        <f t="shared" si="0"/>
        <v>2432</v>
      </c>
      <c r="M54" s="26" t="s">
        <v>206</v>
      </c>
      <c r="N54" s="26" t="s">
        <v>54</v>
      </c>
    </row>
    <row r="55" spans="1:14" ht="17.45" customHeight="1" x14ac:dyDescent="0.25">
      <c r="A55" s="22">
        <f>A54+1</f>
        <v>36</v>
      </c>
      <c r="B55" s="16" t="s">
        <v>285</v>
      </c>
      <c r="C55" s="23" t="s">
        <v>60</v>
      </c>
      <c r="D55" s="24">
        <v>254.53</v>
      </c>
      <c r="E55" s="25">
        <f t="shared" si="5"/>
        <v>292.88767100000001</v>
      </c>
      <c r="F55" s="25">
        <f t="shared" si="6"/>
        <v>292.88767100000001</v>
      </c>
      <c r="G55" s="20">
        <v>15.2</v>
      </c>
      <c r="H55" s="20">
        <v>15.2</v>
      </c>
      <c r="I55" s="19">
        <f t="shared" si="7"/>
        <v>3868.8559999999998</v>
      </c>
      <c r="J55" s="19">
        <v>622.32000000000005</v>
      </c>
      <c r="K55" s="19"/>
      <c r="L55" s="19">
        <f t="shared" si="0"/>
        <v>4491.1759999999995</v>
      </c>
      <c r="M55" s="26" t="s">
        <v>207</v>
      </c>
      <c r="N55" s="26" t="s">
        <v>54</v>
      </c>
    </row>
    <row r="56" spans="1:14" ht="17.45" customHeight="1" x14ac:dyDescent="0.25">
      <c r="A56" s="22"/>
      <c r="B56" s="16"/>
      <c r="C56" s="17" t="s">
        <v>61</v>
      </c>
      <c r="D56" s="24"/>
      <c r="E56" s="25"/>
      <c r="F56" s="25"/>
      <c r="G56" s="20"/>
      <c r="H56" s="20"/>
      <c r="I56" s="19"/>
      <c r="J56" s="19"/>
      <c r="K56" s="19"/>
      <c r="L56" s="19"/>
      <c r="M56" s="26"/>
      <c r="N56" s="26"/>
    </row>
    <row r="57" spans="1:14" ht="17.45" customHeight="1" x14ac:dyDescent="0.25">
      <c r="A57" s="22">
        <f>A55+1</f>
        <v>37</v>
      </c>
      <c r="B57" s="16" t="s">
        <v>287</v>
      </c>
      <c r="C57" s="23" t="s">
        <v>63</v>
      </c>
      <c r="D57" s="24">
        <v>386.53</v>
      </c>
      <c r="E57" s="25">
        <f t="shared" ref="E57:E69" si="8">D57*1.1507</f>
        <v>444.78007099999996</v>
      </c>
      <c r="F57" s="25">
        <f t="shared" ref="F57:F69" si="9">E57</f>
        <v>444.78007099999996</v>
      </c>
      <c r="G57" s="20">
        <v>15.2</v>
      </c>
      <c r="H57" s="20">
        <v>15.2</v>
      </c>
      <c r="I57" s="19">
        <f t="shared" ref="I57:I69" si="10">D57*H57</f>
        <v>5875.2559999999994</v>
      </c>
      <c r="J57" s="19">
        <v>1244.6400000000001</v>
      </c>
      <c r="K57" s="19"/>
      <c r="L57" s="19">
        <f t="shared" si="0"/>
        <v>7119.8959999999997</v>
      </c>
      <c r="M57" s="26" t="s">
        <v>192</v>
      </c>
      <c r="N57" s="26" t="s">
        <v>61</v>
      </c>
    </row>
    <row r="58" spans="1:14" ht="17.45" customHeight="1" x14ac:dyDescent="0.25">
      <c r="A58" s="22">
        <f t="shared" ref="A58:A69" si="11">A57+1</f>
        <v>38</v>
      </c>
      <c r="B58" s="16" t="s">
        <v>288</v>
      </c>
      <c r="C58" s="23" t="s">
        <v>64</v>
      </c>
      <c r="D58" s="24">
        <v>386.53</v>
      </c>
      <c r="E58" s="25">
        <f t="shared" si="8"/>
        <v>444.78007099999996</v>
      </c>
      <c r="F58" s="25">
        <f t="shared" si="9"/>
        <v>444.78007099999996</v>
      </c>
      <c r="G58" s="20">
        <v>15.2</v>
      </c>
      <c r="H58" s="20">
        <v>15.2</v>
      </c>
      <c r="I58" s="19">
        <f t="shared" si="10"/>
        <v>5875.2559999999994</v>
      </c>
      <c r="J58" s="19"/>
      <c r="K58" s="19"/>
      <c r="L58" s="19">
        <f t="shared" si="0"/>
        <v>5875.2559999999994</v>
      </c>
      <c r="M58" s="26" t="s">
        <v>192</v>
      </c>
      <c r="N58" s="26" t="s">
        <v>61</v>
      </c>
    </row>
    <row r="59" spans="1:14" ht="17.45" customHeight="1" x14ac:dyDescent="0.25">
      <c r="A59" s="22">
        <f t="shared" si="11"/>
        <v>39</v>
      </c>
      <c r="B59" s="16" t="s">
        <v>289</v>
      </c>
      <c r="C59" s="23" t="s">
        <v>65</v>
      </c>
      <c r="D59" s="24">
        <v>422.3</v>
      </c>
      <c r="E59" s="25">
        <f t="shared" si="8"/>
        <v>485.94061000000005</v>
      </c>
      <c r="F59" s="25">
        <f t="shared" si="9"/>
        <v>485.94061000000005</v>
      </c>
      <c r="G59" s="20">
        <v>15.2</v>
      </c>
      <c r="H59" s="20">
        <v>15.2</v>
      </c>
      <c r="I59" s="19">
        <f t="shared" si="10"/>
        <v>6418.96</v>
      </c>
      <c r="J59" s="19">
        <v>1037.2</v>
      </c>
      <c r="K59" s="19"/>
      <c r="L59" s="19">
        <f t="shared" si="0"/>
        <v>7456.16</v>
      </c>
      <c r="M59" s="26" t="s">
        <v>194</v>
      </c>
      <c r="N59" s="26" t="s">
        <v>61</v>
      </c>
    </row>
    <row r="60" spans="1:14" ht="17.45" customHeight="1" x14ac:dyDescent="0.25">
      <c r="A60" s="22">
        <f t="shared" si="11"/>
        <v>40</v>
      </c>
      <c r="B60" s="16" t="s">
        <v>290</v>
      </c>
      <c r="C60" s="23" t="s">
        <v>66</v>
      </c>
      <c r="D60" s="24">
        <v>406.27</v>
      </c>
      <c r="E60" s="25">
        <f t="shared" si="8"/>
        <v>467.494889</v>
      </c>
      <c r="F60" s="25">
        <f t="shared" si="9"/>
        <v>467.494889</v>
      </c>
      <c r="G60" s="20">
        <v>15.2</v>
      </c>
      <c r="H60" s="20">
        <v>15.2</v>
      </c>
      <c r="I60" s="19">
        <f t="shared" si="10"/>
        <v>6175.3039999999992</v>
      </c>
      <c r="J60" s="19"/>
      <c r="K60" s="19"/>
      <c r="L60" s="19">
        <f t="shared" si="0"/>
        <v>6175.3039999999992</v>
      </c>
      <c r="M60" s="26" t="s">
        <v>192</v>
      </c>
      <c r="N60" s="26" t="s">
        <v>61</v>
      </c>
    </row>
    <row r="61" spans="1:14" ht="17.45" customHeight="1" x14ac:dyDescent="0.25">
      <c r="A61" s="22">
        <f t="shared" si="11"/>
        <v>41</v>
      </c>
      <c r="B61" s="16" t="s">
        <v>291</v>
      </c>
      <c r="C61" s="23" t="s">
        <v>67</v>
      </c>
      <c r="D61" s="24">
        <v>386.53</v>
      </c>
      <c r="E61" s="25">
        <f t="shared" si="8"/>
        <v>444.78007099999996</v>
      </c>
      <c r="F61" s="25">
        <f t="shared" si="9"/>
        <v>444.78007099999996</v>
      </c>
      <c r="G61" s="20">
        <v>15.2</v>
      </c>
      <c r="H61" s="20">
        <v>15.2</v>
      </c>
      <c r="I61" s="19">
        <f t="shared" si="10"/>
        <v>5875.2559999999994</v>
      </c>
      <c r="J61" s="19"/>
      <c r="K61" s="19"/>
      <c r="L61" s="19">
        <f t="shared" si="0"/>
        <v>5875.2559999999994</v>
      </c>
      <c r="M61" s="26" t="s">
        <v>192</v>
      </c>
      <c r="N61" s="26" t="s">
        <v>61</v>
      </c>
    </row>
    <row r="62" spans="1:14" ht="17.45" customHeight="1" x14ac:dyDescent="0.25">
      <c r="A62" s="22">
        <f t="shared" si="11"/>
        <v>42</v>
      </c>
      <c r="B62" s="16" t="s">
        <v>292</v>
      </c>
      <c r="C62" s="23" t="s">
        <v>68</v>
      </c>
      <c r="D62" s="24">
        <v>288.39999999999998</v>
      </c>
      <c r="E62" s="25">
        <f t="shared" si="8"/>
        <v>331.86187999999999</v>
      </c>
      <c r="F62" s="25">
        <f t="shared" si="9"/>
        <v>331.86187999999999</v>
      </c>
      <c r="G62" s="20">
        <v>15.2</v>
      </c>
      <c r="H62" s="20">
        <v>15.2</v>
      </c>
      <c r="I62" s="19">
        <f t="shared" si="10"/>
        <v>4383.6799999999994</v>
      </c>
      <c r="J62" s="19">
        <v>1659.52</v>
      </c>
      <c r="K62" s="19"/>
      <c r="L62" s="19">
        <f t="shared" si="0"/>
        <v>6043.1999999999989</v>
      </c>
      <c r="M62" s="26" t="s">
        <v>208</v>
      </c>
      <c r="N62" s="26" t="s">
        <v>61</v>
      </c>
    </row>
    <row r="63" spans="1:14" ht="17.45" customHeight="1" x14ac:dyDescent="0.25">
      <c r="A63" s="22">
        <f t="shared" si="11"/>
        <v>43</v>
      </c>
      <c r="B63" s="16" t="s">
        <v>293</v>
      </c>
      <c r="C63" s="23" t="s">
        <v>69</v>
      </c>
      <c r="D63" s="24">
        <v>288.39999999999998</v>
      </c>
      <c r="E63" s="25">
        <f t="shared" si="8"/>
        <v>331.86187999999999</v>
      </c>
      <c r="F63" s="25">
        <f t="shared" si="9"/>
        <v>331.86187999999999</v>
      </c>
      <c r="G63" s="20">
        <v>15.2</v>
      </c>
      <c r="H63" s="20">
        <v>15.2</v>
      </c>
      <c r="I63" s="19">
        <f t="shared" si="10"/>
        <v>4383.6799999999994</v>
      </c>
      <c r="J63" s="19">
        <v>1244.6400000000001</v>
      </c>
      <c r="K63" s="19"/>
      <c r="L63" s="19">
        <f t="shared" si="0"/>
        <v>5628.32</v>
      </c>
      <c r="M63" s="26" t="s">
        <v>208</v>
      </c>
      <c r="N63" s="26" t="s">
        <v>61</v>
      </c>
    </row>
    <row r="64" spans="1:14" ht="17.45" customHeight="1" x14ac:dyDescent="0.25">
      <c r="A64" s="22">
        <f t="shared" si="11"/>
        <v>44</v>
      </c>
      <c r="B64" s="16" t="s">
        <v>294</v>
      </c>
      <c r="C64" s="23" t="s">
        <v>70</v>
      </c>
      <c r="D64" s="24">
        <v>288.39999999999998</v>
      </c>
      <c r="E64" s="25">
        <f t="shared" si="8"/>
        <v>331.86187999999999</v>
      </c>
      <c r="F64" s="25">
        <f t="shared" si="9"/>
        <v>331.86187999999999</v>
      </c>
      <c r="G64" s="20">
        <v>15.2</v>
      </c>
      <c r="H64" s="20">
        <v>15.2</v>
      </c>
      <c r="I64" s="19">
        <f t="shared" si="10"/>
        <v>4383.6799999999994</v>
      </c>
      <c r="J64" s="19">
        <v>1244.6400000000001</v>
      </c>
      <c r="K64" s="19"/>
      <c r="L64" s="19">
        <f t="shared" si="0"/>
        <v>5628.32</v>
      </c>
      <c r="M64" s="26" t="s">
        <v>208</v>
      </c>
      <c r="N64" s="26" t="s">
        <v>61</v>
      </c>
    </row>
    <row r="65" spans="1:14" ht="17.45" customHeight="1" x14ac:dyDescent="0.25">
      <c r="A65" s="22">
        <f t="shared" si="11"/>
        <v>45</v>
      </c>
      <c r="B65" s="16" t="s">
        <v>295</v>
      </c>
      <c r="C65" s="23" t="s">
        <v>71</v>
      </c>
      <c r="D65" s="24">
        <v>288.39999999999998</v>
      </c>
      <c r="E65" s="25">
        <f t="shared" si="8"/>
        <v>331.86187999999999</v>
      </c>
      <c r="F65" s="25">
        <f t="shared" si="9"/>
        <v>331.86187999999999</v>
      </c>
      <c r="G65" s="20">
        <v>15.2</v>
      </c>
      <c r="H65" s="20">
        <v>15.2</v>
      </c>
      <c r="I65" s="19">
        <f t="shared" si="10"/>
        <v>4383.6799999999994</v>
      </c>
      <c r="J65" s="19">
        <v>1452.08</v>
      </c>
      <c r="K65" s="19"/>
      <c r="L65" s="19">
        <f t="shared" si="0"/>
        <v>5835.7599999999993</v>
      </c>
      <c r="M65" s="26" t="s">
        <v>208</v>
      </c>
      <c r="N65" s="26" t="s">
        <v>61</v>
      </c>
    </row>
    <row r="66" spans="1:14" ht="17.45" customHeight="1" x14ac:dyDescent="0.25">
      <c r="A66" s="22">
        <f t="shared" si="11"/>
        <v>46</v>
      </c>
      <c r="B66" s="16" t="s">
        <v>296</v>
      </c>
      <c r="C66" s="23" t="s">
        <v>72</v>
      </c>
      <c r="D66" s="24">
        <v>342.13</v>
      </c>
      <c r="E66" s="25">
        <f t="shared" si="8"/>
        <v>393.68899099999999</v>
      </c>
      <c r="F66" s="25">
        <f t="shared" si="9"/>
        <v>393.68899099999999</v>
      </c>
      <c r="G66" s="20">
        <v>15.2</v>
      </c>
      <c r="H66" s="20">
        <v>15.2</v>
      </c>
      <c r="I66" s="19">
        <f t="shared" si="10"/>
        <v>5200.3759999999993</v>
      </c>
      <c r="J66" s="19">
        <v>1037.2</v>
      </c>
      <c r="K66" s="19"/>
      <c r="L66" s="19">
        <f t="shared" si="0"/>
        <v>6237.5759999999991</v>
      </c>
      <c r="M66" s="26" t="s">
        <v>193</v>
      </c>
      <c r="N66" s="26" t="s">
        <v>61</v>
      </c>
    </row>
    <row r="67" spans="1:14" ht="17.45" customHeight="1" x14ac:dyDescent="0.25">
      <c r="A67" s="22">
        <f t="shared" si="11"/>
        <v>47</v>
      </c>
      <c r="B67" s="16" t="s">
        <v>297</v>
      </c>
      <c r="C67" s="30" t="s">
        <v>73</v>
      </c>
      <c r="D67" s="24">
        <v>342.13</v>
      </c>
      <c r="E67" s="25">
        <f t="shared" si="8"/>
        <v>393.68899099999999</v>
      </c>
      <c r="F67" s="25">
        <f t="shared" si="9"/>
        <v>393.68899099999999</v>
      </c>
      <c r="G67" s="20">
        <v>15.2</v>
      </c>
      <c r="H67" s="20">
        <v>15.2</v>
      </c>
      <c r="I67" s="19">
        <f t="shared" si="10"/>
        <v>5200.3759999999993</v>
      </c>
      <c r="J67" s="19"/>
      <c r="K67" s="19"/>
      <c r="L67" s="19">
        <f t="shared" si="0"/>
        <v>5200.3759999999993</v>
      </c>
      <c r="M67" s="26" t="s">
        <v>209</v>
      </c>
      <c r="N67" s="26" t="s">
        <v>61</v>
      </c>
    </row>
    <row r="68" spans="1:14" ht="17.45" customHeight="1" x14ac:dyDescent="0.25">
      <c r="A68" s="22">
        <f t="shared" si="11"/>
        <v>48</v>
      </c>
      <c r="B68" s="16" t="s">
        <v>298</v>
      </c>
      <c r="C68" s="23" t="s">
        <v>74</v>
      </c>
      <c r="D68" s="24">
        <v>342.13</v>
      </c>
      <c r="E68" s="25">
        <f t="shared" si="8"/>
        <v>393.68899099999999</v>
      </c>
      <c r="F68" s="25">
        <f t="shared" si="9"/>
        <v>393.68899099999999</v>
      </c>
      <c r="G68" s="20">
        <v>15.2</v>
      </c>
      <c r="H68" s="20">
        <v>15.2</v>
      </c>
      <c r="I68" s="19">
        <f t="shared" si="10"/>
        <v>5200.3759999999993</v>
      </c>
      <c r="J68" s="19">
        <v>1037.2</v>
      </c>
      <c r="K68" s="19"/>
      <c r="L68" s="19">
        <f t="shared" si="0"/>
        <v>6237.5759999999991</v>
      </c>
      <c r="M68" s="26" t="s">
        <v>193</v>
      </c>
      <c r="N68" s="26" t="s">
        <v>61</v>
      </c>
    </row>
    <row r="69" spans="1:14" ht="17.45" customHeight="1" x14ac:dyDescent="0.25">
      <c r="A69" s="22">
        <f t="shared" si="11"/>
        <v>49</v>
      </c>
      <c r="B69" s="16" t="s">
        <v>299</v>
      </c>
      <c r="C69" s="23" t="s">
        <v>75</v>
      </c>
      <c r="D69" s="24">
        <v>220</v>
      </c>
      <c r="E69" s="25">
        <f t="shared" si="8"/>
        <v>253.15400000000002</v>
      </c>
      <c r="F69" s="25">
        <f t="shared" si="9"/>
        <v>253.15400000000002</v>
      </c>
      <c r="G69" s="20">
        <v>15.2</v>
      </c>
      <c r="H69" s="20">
        <v>15.2</v>
      </c>
      <c r="I69" s="19">
        <f t="shared" si="10"/>
        <v>3344</v>
      </c>
      <c r="J69" s="19">
        <v>622.32000000000005</v>
      </c>
      <c r="K69" s="19"/>
      <c r="L69" s="19">
        <f t="shared" si="0"/>
        <v>3966.32</v>
      </c>
      <c r="M69" s="26" t="s">
        <v>219</v>
      </c>
      <c r="N69" s="26" t="s">
        <v>61</v>
      </c>
    </row>
    <row r="70" spans="1:14" ht="17.45" customHeight="1" x14ac:dyDescent="0.25">
      <c r="A70" s="22"/>
      <c r="B70" s="16"/>
      <c r="C70" s="17" t="s">
        <v>76</v>
      </c>
      <c r="D70" s="24"/>
      <c r="E70" s="25"/>
      <c r="F70" s="25"/>
      <c r="G70" s="20"/>
      <c r="H70" s="20"/>
      <c r="I70" s="19"/>
      <c r="J70" s="19"/>
      <c r="K70" s="19"/>
      <c r="L70" s="19"/>
      <c r="M70" s="26"/>
      <c r="N70" s="26"/>
    </row>
    <row r="71" spans="1:14" ht="17.45" customHeight="1" x14ac:dyDescent="0.25">
      <c r="A71" s="22">
        <f>A69+1</f>
        <v>50</v>
      </c>
      <c r="B71" s="16" t="s">
        <v>300</v>
      </c>
      <c r="C71" s="23" t="s">
        <v>77</v>
      </c>
      <c r="D71" s="24">
        <v>288.39999999999998</v>
      </c>
      <c r="E71" s="25">
        <f t="shared" ref="E71:E77" si="12">D71*1.1507</f>
        <v>331.86187999999999</v>
      </c>
      <c r="F71" s="25">
        <f t="shared" ref="F71:F77" si="13">E71</f>
        <v>331.86187999999999</v>
      </c>
      <c r="G71" s="20">
        <v>15.2</v>
      </c>
      <c r="H71" s="20">
        <v>15.2</v>
      </c>
      <c r="I71" s="19">
        <f t="shared" ref="I71:I77" si="14">D71*H71</f>
        <v>4383.6799999999994</v>
      </c>
      <c r="J71" s="19">
        <v>1452.08</v>
      </c>
      <c r="K71" s="19"/>
      <c r="L71" s="19">
        <f t="shared" si="0"/>
        <v>5835.7599999999993</v>
      </c>
      <c r="M71" s="26" t="s">
        <v>210</v>
      </c>
      <c r="N71" s="26" t="s">
        <v>76</v>
      </c>
    </row>
    <row r="72" spans="1:14" ht="17.45" customHeight="1" x14ac:dyDescent="0.25">
      <c r="A72" s="22">
        <f t="shared" ref="A72:A77" si="15">A71+1</f>
        <v>51</v>
      </c>
      <c r="B72" s="16" t="s">
        <v>301</v>
      </c>
      <c r="C72" s="23" t="s">
        <v>78</v>
      </c>
      <c r="D72" s="24">
        <v>288.39999999999998</v>
      </c>
      <c r="E72" s="25">
        <f t="shared" si="12"/>
        <v>331.86187999999999</v>
      </c>
      <c r="F72" s="25">
        <f t="shared" si="13"/>
        <v>331.86187999999999</v>
      </c>
      <c r="G72" s="20">
        <v>15.2</v>
      </c>
      <c r="H72" s="20">
        <v>15.2</v>
      </c>
      <c r="I72" s="19">
        <f t="shared" si="14"/>
        <v>4383.6799999999994</v>
      </c>
      <c r="J72" s="19">
        <v>1659.52</v>
      </c>
      <c r="K72" s="19"/>
      <c r="L72" s="19">
        <f t="shared" si="0"/>
        <v>6043.1999999999989</v>
      </c>
      <c r="M72" s="26" t="s">
        <v>208</v>
      </c>
      <c r="N72" s="26" t="s">
        <v>76</v>
      </c>
    </row>
    <row r="73" spans="1:14" ht="17.45" customHeight="1" x14ac:dyDescent="0.25">
      <c r="A73" s="22">
        <f t="shared" si="15"/>
        <v>52</v>
      </c>
      <c r="B73" s="22" t="s">
        <v>302</v>
      </c>
      <c r="C73" s="29" t="s">
        <v>79</v>
      </c>
      <c r="D73" s="24">
        <v>288.39999999999998</v>
      </c>
      <c r="E73" s="25">
        <f t="shared" si="12"/>
        <v>331.86187999999999</v>
      </c>
      <c r="F73" s="25">
        <f t="shared" si="13"/>
        <v>331.86187999999999</v>
      </c>
      <c r="G73" s="22">
        <v>15.2</v>
      </c>
      <c r="H73" s="20">
        <v>15.2</v>
      </c>
      <c r="I73" s="19">
        <f t="shared" si="14"/>
        <v>4383.6799999999994</v>
      </c>
      <c r="J73" s="19">
        <v>622.32000000000005</v>
      </c>
      <c r="K73" s="19"/>
      <c r="L73" s="19">
        <f t="shared" si="0"/>
        <v>5005.9999999999991</v>
      </c>
      <c r="M73" s="26" t="s">
        <v>208</v>
      </c>
      <c r="N73" s="26" t="s">
        <v>76</v>
      </c>
    </row>
    <row r="74" spans="1:14" ht="17.45" customHeight="1" x14ac:dyDescent="0.25">
      <c r="A74" s="22">
        <f t="shared" si="15"/>
        <v>53</v>
      </c>
      <c r="B74" s="16" t="s">
        <v>303</v>
      </c>
      <c r="C74" s="23" t="s">
        <v>80</v>
      </c>
      <c r="D74" s="24">
        <v>288.39999999999998</v>
      </c>
      <c r="E74" s="25">
        <f t="shared" si="12"/>
        <v>331.86187999999999</v>
      </c>
      <c r="F74" s="25">
        <f t="shared" si="13"/>
        <v>331.86187999999999</v>
      </c>
      <c r="G74" s="20">
        <v>15.2</v>
      </c>
      <c r="H74" s="20">
        <v>15.2</v>
      </c>
      <c r="I74" s="19">
        <f t="shared" si="14"/>
        <v>4383.6799999999994</v>
      </c>
      <c r="J74" s="19">
        <v>1244.6400000000001</v>
      </c>
      <c r="K74" s="19"/>
      <c r="L74" s="19">
        <f t="shared" si="0"/>
        <v>5628.32</v>
      </c>
      <c r="M74" s="26" t="s">
        <v>208</v>
      </c>
      <c r="N74" s="26" t="s">
        <v>76</v>
      </c>
    </row>
    <row r="75" spans="1:14" ht="17.45" customHeight="1" x14ac:dyDescent="0.25">
      <c r="A75" s="22">
        <f t="shared" si="15"/>
        <v>54</v>
      </c>
      <c r="B75" s="16" t="s">
        <v>304</v>
      </c>
      <c r="C75" s="23" t="s">
        <v>81</v>
      </c>
      <c r="D75" s="24">
        <v>288.39999999999998</v>
      </c>
      <c r="E75" s="25">
        <f t="shared" si="12"/>
        <v>331.86187999999999</v>
      </c>
      <c r="F75" s="25">
        <f t="shared" si="13"/>
        <v>331.86187999999999</v>
      </c>
      <c r="G75" s="20">
        <v>15.2</v>
      </c>
      <c r="H75" s="20">
        <v>15.2</v>
      </c>
      <c r="I75" s="19">
        <f t="shared" si="14"/>
        <v>4383.6799999999994</v>
      </c>
      <c r="J75" s="19">
        <v>1037.2</v>
      </c>
      <c r="K75" s="19"/>
      <c r="L75" s="19">
        <f t="shared" si="0"/>
        <v>5420.8799999999992</v>
      </c>
      <c r="M75" s="26" t="s">
        <v>208</v>
      </c>
      <c r="N75" s="26" t="s">
        <v>76</v>
      </c>
    </row>
    <row r="76" spans="1:14" ht="17.45" customHeight="1" x14ac:dyDescent="0.25">
      <c r="A76" s="3">
        <f t="shared" si="15"/>
        <v>55</v>
      </c>
      <c r="B76" s="16" t="s">
        <v>305</v>
      </c>
      <c r="C76" s="23" t="s">
        <v>82</v>
      </c>
      <c r="D76" s="24">
        <v>288.39999999999998</v>
      </c>
      <c r="E76" s="25">
        <f t="shared" si="12"/>
        <v>331.86187999999999</v>
      </c>
      <c r="F76" s="25">
        <f t="shared" si="13"/>
        <v>331.86187999999999</v>
      </c>
      <c r="G76" s="20">
        <v>15.2</v>
      </c>
      <c r="H76" s="20">
        <v>15.2</v>
      </c>
      <c r="I76" s="19">
        <f t="shared" si="14"/>
        <v>4383.6799999999994</v>
      </c>
      <c r="J76" s="19">
        <v>1244.6400000000001</v>
      </c>
      <c r="K76" s="19"/>
      <c r="L76" s="19">
        <f t="shared" si="0"/>
        <v>5628.32</v>
      </c>
      <c r="M76" s="26" t="s">
        <v>210</v>
      </c>
      <c r="N76" s="26" t="s">
        <v>76</v>
      </c>
    </row>
    <row r="77" spans="1:14" ht="17.45" customHeight="1" x14ac:dyDescent="0.25">
      <c r="A77" s="22">
        <f t="shared" si="15"/>
        <v>56</v>
      </c>
      <c r="B77" s="16" t="s">
        <v>306</v>
      </c>
      <c r="C77" s="23" t="s">
        <v>83</v>
      </c>
      <c r="D77" s="24">
        <v>392.92</v>
      </c>
      <c r="E77" s="25">
        <f t="shared" si="12"/>
        <v>452.13304400000004</v>
      </c>
      <c r="F77" s="25">
        <f t="shared" si="13"/>
        <v>452.13304400000004</v>
      </c>
      <c r="G77" s="20">
        <v>15.2</v>
      </c>
      <c r="H77" s="20">
        <v>15.2</v>
      </c>
      <c r="I77" s="19">
        <f t="shared" si="14"/>
        <v>5972.384</v>
      </c>
      <c r="J77" s="19">
        <v>1244.6400000000001</v>
      </c>
      <c r="K77" s="19"/>
      <c r="L77" s="19">
        <f t="shared" ref="L77:L137" si="16">SUM(I77+J77+K77)</f>
        <v>7217.0240000000003</v>
      </c>
      <c r="M77" s="26" t="s">
        <v>211</v>
      </c>
      <c r="N77" s="26" t="s">
        <v>76</v>
      </c>
    </row>
    <row r="78" spans="1:14" ht="17.45" customHeight="1" x14ac:dyDescent="0.25">
      <c r="A78" s="22">
        <f>A77+1</f>
        <v>57</v>
      </c>
      <c r="B78" s="16" t="s">
        <v>339</v>
      </c>
      <c r="C78" s="29" t="s">
        <v>119</v>
      </c>
      <c r="D78" s="24">
        <v>262.22000000000003</v>
      </c>
      <c r="E78" s="25">
        <f>D78*1.1507</f>
        <v>301.73655400000007</v>
      </c>
      <c r="F78" s="25">
        <f>E78</f>
        <v>301.73655400000007</v>
      </c>
      <c r="G78" s="20">
        <v>15.2</v>
      </c>
      <c r="H78" s="20">
        <v>15.2</v>
      </c>
      <c r="I78" s="19">
        <f>D78*H78</f>
        <v>3985.7440000000001</v>
      </c>
      <c r="J78" s="19"/>
      <c r="K78" s="19"/>
      <c r="L78" s="19">
        <f t="shared" si="16"/>
        <v>3985.7440000000001</v>
      </c>
      <c r="M78" s="26" t="s">
        <v>208</v>
      </c>
      <c r="N78" s="26" t="s">
        <v>76</v>
      </c>
    </row>
    <row r="79" spans="1:14" ht="17.45" customHeight="1" x14ac:dyDescent="0.25">
      <c r="A79" s="22"/>
      <c r="B79" s="22"/>
      <c r="C79" s="34" t="s">
        <v>84</v>
      </c>
      <c r="D79" s="24"/>
      <c r="E79" s="25"/>
      <c r="F79" s="25"/>
      <c r="G79" s="35"/>
      <c r="H79" s="20"/>
      <c r="I79" s="36"/>
      <c r="J79" s="36"/>
      <c r="K79" s="36"/>
      <c r="L79" s="19"/>
      <c r="M79" s="26"/>
      <c r="N79" s="26"/>
    </row>
    <row r="80" spans="1:14" ht="17.45" customHeight="1" x14ac:dyDescent="0.25">
      <c r="A80" s="22">
        <f>A78+1</f>
        <v>58</v>
      </c>
      <c r="B80" s="22" t="s">
        <v>307</v>
      </c>
      <c r="C80" s="25" t="s">
        <v>183</v>
      </c>
      <c r="D80" s="24">
        <v>464.17</v>
      </c>
      <c r="E80" s="25">
        <f>D80*1.1507</f>
        <v>534.12041900000008</v>
      </c>
      <c r="F80" s="25">
        <f>E80</f>
        <v>534.12041900000008</v>
      </c>
      <c r="G80" s="37">
        <v>15.2</v>
      </c>
      <c r="H80" s="20">
        <v>15.2</v>
      </c>
      <c r="I80" s="19">
        <f>D80*H80</f>
        <v>7055.384</v>
      </c>
      <c r="J80" s="19"/>
      <c r="K80" s="19"/>
      <c r="L80" s="19">
        <f t="shared" si="16"/>
        <v>7055.384</v>
      </c>
      <c r="M80" s="26" t="s">
        <v>194</v>
      </c>
      <c r="N80" s="26" t="s">
        <v>84</v>
      </c>
    </row>
    <row r="81" spans="1:14" ht="17.45" customHeight="1" x14ac:dyDescent="0.25">
      <c r="A81" s="22">
        <f>A80+1</f>
        <v>59</v>
      </c>
      <c r="B81" s="22" t="s">
        <v>308</v>
      </c>
      <c r="C81" s="25" t="s">
        <v>85</v>
      </c>
      <c r="D81" s="24">
        <v>327.66000000000003</v>
      </c>
      <c r="E81" s="25">
        <f>D81*1.1507</f>
        <v>377.03836200000006</v>
      </c>
      <c r="F81" s="25">
        <f>E81</f>
        <v>377.03836200000006</v>
      </c>
      <c r="G81" s="37">
        <v>15.2</v>
      </c>
      <c r="H81" s="20">
        <v>15.2</v>
      </c>
      <c r="I81" s="19">
        <f>D81*H81</f>
        <v>4980.4319999999998</v>
      </c>
      <c r="J81" s="19">
        <v>622.32000000000005</v>
      </c>
      <c r="K81" s="19"/>
      <c r="L81" s="19">
        <f t="shared" si="16"/>
        <v>5602.7519999999995</v>
      </c>
      <c r="M81" s="26" t="s">
        <v>192</v>
      </c>
      <c r="N81" s="26" t="s">
        <v>84</v>
      </c>
    </row>
    <row r="82" spans="1:14" ht="17.45" customHeight="1" x14ac:dyDescent="0.25">
      <c r="A82" s="22">
        <f>A81+1</f>
        <v>60</v>
      </c>
      <c r="B82" s="16" t="s">
        <v>309</v>
      </c>
      <c r="C82" s="25" t="s">
        <v>86</v>
      </c>
      <c r="D82" s="24">
        <v>360.43</v>
      </c>
      <c r="E82" s="25">
        <f>D82*1.1507</f>
        <v>414.746801</v>
      </c>
      <c r="F82" s="25">
        <f>E82</f>
        <v>414.746801</v>
      </c>
      <c r="G82" s="20">
        <v>15.2</v>
      </c>
      <c r="H82" s="20">
        <v>15.2</v>
      </c>
      <c r="I82" s="19">
        <f>D82*H82</f>
        <v>5478.5360000000001</v>
      </c>
      <c r="J82" s="19">
        <v>622.32000000000005</v>
      </c>
      <c r="K82" s="19"/>
      <c r="L82" s="19">
        <f t="shared" si="16"/>
        <v>6100.8559999999998</v>
      </c>
      <c r="M82" s="26" t="s">
        <v>192</v>
      </c>
      <c r="N82" s="26" t="s">
        <v>84</v>
      </c>
    </row>
    <row r="83" spans="1:14" ht="17.45" customHeight="1" x14ac:dyDescent="0.25">
      <c r="A83" s="22">
        <f>A82+1</f>
        <v>61</v>
      </c>
      <c r="B83" s="16" t="s">
        <v>310</v>
      </c>
      <c r="C83" s="25" t="s">
        <v>184</v>
      </c>
      <c r="D83" s="24">
        <v>360.43</v>
      </c>
      <c r="E83" s="25">
        <f>D83*1.1507</f>
        <v>414.746801</v>
      </c>
      <c r="F83" s="25">
        <f>E83</f>
        <v>414.746801</v>
      </c>
      <c r="G83" s="20">
        <v>15.2</v>
      </c>
      <c r="H83" s="20">
        <v>15.2</v>
      </c>
      <c r="I83" s="19">
        <f>D83*H83</f>
        <v>5478.5360000000001</v>
      </c>
      <c r="J83" s="19"/>
      <c r="K83" s="19"/>
      <c r="L83" s="19">
        <f t="shared" si="16"/>
        <v>5478.5360000000001</v>
      </c>
      <c r="M83" s="26" t="s">
        <v>192</v>
      </c>
      <c r="N83" s="26" t="s">
        <v>84</v>
      </c>
    </row>
    <row r="84" spans="1:14" ht="17.45" customHeight="1" x14ac:dyDescent="0.25">
      <c r="A84" s="22"/>
      <c r="B84" s="22"/>
      <c r="C84" s="34" t="s">
        <v>88</v>
      </c>
      <c r="D84" s="24"/>
      <c r="E84" s="25"/>
      <c r="F84" s="25"/>
      <c r="G84" s="37"/>
      <c r="H84" s="20"/>
      <c r="I84" s="19"/>
      <c r="J84" s="19"/>
      <c r="K84" s="19"/>
      <c r="L84" s="19"/>
      <c r="M84" s="26"/>
      <c r="N84" s="26"/>
    </row>
    <row r="85" spans="1:14" ht="17.45" customHeight="1" x14ac:dyDescent="0.25">
      <c r="A85" s="22"/>
      <c r="B85" s="16"/>
      <c r="C85" s="17" t="s">
        <v>90</v>
      </c>
      <c r="D85" s="24"/>
      <c r="E85" s="25"/>
      <c r="F85" s="25"/>
      <c r="G85" s="20"/>
      <c r="H85" s="20"/>
      <c r="I85" s="19"/>
      <c r="J85" s="19"/>
      <c r="K85" s="19"/>
      <c r="L85" s="19"/>
      <c r="M85" s="26"/>
      <c r="N85" s="26"/>
    </row>
    <row r="86" spans="1:14" ht="17.45" customHeight="1" x14ac:dyDescent="0.25">
      <c r="A86" s="3">
        <f>A83+1</f>
        <v>62</v>
      </c>
      <c r="B86" s="16" t="s">
        <v>312</v>
      </c>
      <c r="C86" s="23" t="s">
        <v>92</v>
      </c>
      <c r="D86" s="24">
        <v>288.39999999999998</v>
      </c>
      <c r="E86" s="25">
        <f>D86*1.1507</f>
        <v>331.86187999999999</v>
      </c>
      <c r="F86" s="25">
        <f>E86</f>
        <v>331.86187999999999</v>
      </c>
      <c r="G86" s="20">
        <v>15.2</v>
      </c>
      <c r="H86" s="20">
        <v>15.2</v>
      </c>
      <c r="I86" s="19">
        <f>D86*H86</f>
        <v>4383.6799999999994</v>
      </c>
      <c r="J86" s="19">
        <v>1037.2</v>
      </c>
      <c r="K86" s="19"/>
      <c r="L86" s="19">
        <f t="shared" si="16"/>
        <v>5420.8799999999992</v>
      </c>
      <c r="M86" s="26" t="s">
        <v>210</v>
      </c>
      <c r="N86" s="26" t="s">
        <v>90</v>
      </c>
    </row>
    <row r="87" spans="1:14" ht="17.45" customHeight="1" x14ac:dyDescent="0.25">
      <c r="A87" s="3">
        <f>A86+1</f>
        <v>63</v>
      </c>
      <c r="B87" s="16" t="s">
        <v>313</v>
      </c>
      <c r="C87" s="30" t="s">
        <v>93</v>
      </c>
      <c r="D87" s="24">
        <v>341.46</v>
      </c>
      <c r="E87" s="25">
        <f>D87*1.1507</f>
        <v>392.91802200000001</v>
      </c>
      <c r="F87" s="25">
        <f>E87</f>
        <v>392.91802200000001</v>
      </c>
      <c r="G87" s="20">
        <v>15.2</v>
      </c>
      <c r="H87" s="20">
        <v>15.2</v>
      </c>
      <c r="I87" s="19">
        <f>D87*H87</f>
        <v>5190.1919999999991</v>
      </c>
      <c r="J87" s="19"/>
      <c r="K87" s="19"/>
      <c r="L87" s="19">
        <f t="shared" si="16"/>
        <v>5190.1919999999991</v>
      </c>
      <c r="M87" s="26" t="s">
        <v>193</v>
      </c>
      <c r="N87" s="26" t="s">
        <v>90</v>
      </c>
    </row>
    <row r="88" spans="1:14" ht="17.45" customHeight="1" x14ac:dyDescent="0.25">
      <c r="A88" s="3">
        <f>A87+1</f>
        <v>64</v>
      </c>
      <c r="B88" s="16" t="s">
        <v>314</v>
      </c>
      <c r="C88" s="30" t="s">
        <v>94</v>
      </c>
      <c r="D88" s="24">
        <v>338.69</v>
      </c>
      <c r="E88" s="25">
        <f>D88*1.1507</f>
        <v>389.73058300000002</v>
      </c>
      <c r="F88" s="25">
        <f>E88</f>
        <v>389.73058300000002</v>
      </c>
      <c r="G88" s="20">
        <v>15.2</v>
      </c>
      <c r="H88" s="20">
        <v>15.2</v>
      </c>
      <c r="I88" s="19">
        <f>D88*H88</f>
        <v>5148.0879999999997</v>
      </c>
      <c r="J88" s="19">
        <v>622.32000000000005</v>
      </c>
      <c r="K88" s="19"/>
      <c r="L88" s="19">
        <f t="shared" si="16"/>
        <v>5770.4079999999994</v>
      </c>
      <c r="M88" s="26" t="s">
        <v>192</v>
      </c>
      <c r="N88" s="26" t="s">
        <v>90</v>
      </c>
    </row>
    <row r="89" spans="1:14" ht="17.45" customHeight="1" x14ac:dyDescent="0.25">
      <c r="A89" s="3">
        <f>A88+1</f>
        <v>65</v>
      </c>
      <c r="B89" s="16" t="s">
        <v>315</v>
      </c>
      <c r="C89" s="23" t="s">
        <v>95</v>
      </c>
      <c r="D89" s="24">
        <v>422.3</v>
      </c>
      <c r="E89" s="25">
        <f>D89*1.1507</f>
        <v>485.94061000000005</v>
      </c>
      <c r="F89" s="25">
        <f>E89</f>
        <v>485.94061000000005</v>
      </c>
      <c r="G89" s="20">
        <v>15.2</v>
      </c>
      <c r="H89" s="20">
        <v>15.2</v>
      </c>
      <c r="I89" s="19">
        <f>D89*H89</f>
        <v>6418.96</v>
      </c>
      <c r="J89" s="19">
        <v>622.32000000000005</v>
      </c>
      <c r="K89" s="19"/>
      <c r="L89" s="19">
        <f t="shared" si="16"/>
        <v>7041.28</v>
      </c>
      <c r="M89" s="26" t="s">
        <v>193</v>
      </c>
      <c r="N89" s="26" t="s">
        <v>90</v>
      </c>
    </row>
    <row r="90" spans="1:14" ht="17.45" customHeight="1" x14ac:dyDescent="0.25">
      <c r="A90" s="3">
        <f>A89+1</f>
        <v>66</v>
      </c>
      <c r="B90" s="16">
        <v>2.1988502869999999E-2</v>
      </c>
      <c r="C90" s="23" t="s">
        <v>96</v>
      </c>
      <c r="D90" s="24">
        <v>288.39999999999998</v>
      </c>
      <c r="E90" s="25">
        <f>D90*1.1507</f>
        <v>331.86187999999999</v>
      </c>
      <c r="F90" s="25">
        <f>E90</f>
        <v>331.86187999999999</v>
      </c>
      <c r="G90" s="20">
        <v>15.2</v>
      </c>
      <c r="H90" s="20">
        <v>15.2</v>
      </c>
      <c r="I90" s="19">
        <f>D90*H90</f>
        <v>4383.6799999999994</v>
      </c>
      <c r="J90" s="19"/>
      <c r="K90" s="19"/>
      <c r="L90" s="19">
        <f t="shared" si="16"/>
        <v>4383.6799999999994</v>
      </c>
      <c r="M90" s="26" t="s">
        <v>210</v>
      </c>
      <c r="N90" s="26" t="s">
        <v>90</v>
      </c>
    </row>
    <row r="91" spans="1:14" ht="17.45" customHeight="1" x14ac:dyDescent="0.25">
      <c r="A91" s="22"/>
      <c r="B91" s="16"/>
      <c r="C91" s="17" t="s">
        <v>97</v>
      </c>
      <c r="D91" s="24"/>
      <c r="E91" s="25"/>
      <c r="F91" s="25"/>
      <c r="G91" s="20"/>
      <c r="H91" s="20"/>
      <c r="I91" s="19"/>
      <c r="J91" s="19"/>
      <c r="K91" s="19"/>
      <c r="L91" s="19"/>
      <c r="M91" s="26"/>
      <c r="N91" s="26"/>
    </row>
    <row r="92" spans="1:14" ht="17.45" customHeight="1" x14ac:dyDescent="0.25">
      <c r="A92" s="22">
        <f>A90+1</f>
        <v>67</v>
      </c>
      <c r="B92" s="16" t="s">
        <v>316</v>
      </c>
      <c r="C92" s="29" t="s">
        <v>98</v>
      </c>
      <c r="D92" s="24">
        <v>422.3</v>
      </c>
      <c r="E92" s="25">
        <f t="shared" ref="E92:E109" si="17">D92*1.1507</f>
        <v>485.94061000000005</v>
      </c>
      <c r="F92" s="25">
        <f t="shared" ref="F92:F109" si="18">E92</f>
        <v>485.94061000000005</v>
      </c>
      <c r="G92" s="20">
        <v>15.2</v>
      </c>
      <c r="H92" s="20">
        <v>15.2</v>
      </c>
      <c r="I92" s="19">
        <f t="shared" ref="I92:I109" si="19">D92*H92</f>
        <v>6418.96</v>
      </c>
      <c r="J92" s="19"/>
      <c r="K92" s="19"/>
      <c r="L92" s="19">
        <f t="shared" si="16"/>
        <v>6418.96</v>
      </c>
      <c r="M92" s="26" t="s">
        <v>195</v>
      </c>
      <c r="N92" s="26" t="s">
        <v>97</v>
      </c>
    </row>
    <row r="93" spans="1:14" ht="17.45" customHeight="1" x14ac:dyDescent="0.25">
      <c r="A93" s="22">
        <f t="shared" ref="A93:A109" si="20">A92+1</f>
        <v>68</v>
      </c>
      <c r="B93" s="16" t="s">
        <v>317</v>
      </c>
      <c r="C93" s="23" t="s">
        <v>99</v>
      </c>
      <c r="D93" s="24">
        <v>288.27</v>
      </c>
      <c r="E93" s="25">
        <f t="shared" si="17"/>
        <v>331.712289</v>
      </c>
      <c r="F93" s="25">
        <f t="shared" si="18"/>
        <v>331.712289</v>
      </c>
      <c r="G93" s="20">
        <v>15.2</v>
      </c>
      <c r="H93" s="20">
        <v>15.2</v>
      </c>
      <c r="I93" s="19">
        <f t="shared" si="19"/>
        <v>4381.7039999999997</v>
      </c>
      <c r="J93" s="19">
        <v>1244.6400000000001</v>
      </c>
      <c r="K93" s="19"/>
      <c r="L93" s="19">
        <f t="shared" si="16"/>
        <v>5626.3440000000001</v>
      </c>
      <c r="M93" s="26" t="s">
        <v>213</v>
      </c>
      <c r="N93" s="26" t="s">
        <v>97</v>
      </c>
    </row>
    <row r="94" spans="1:14" ht="17.45" customHeight="1" x14ac:dyDescent="0.25">
      <c r="A94" s="22">
        <f t="shared" si="20"/>
        <v>69</v>
      </c>
      <c r="B94" s="16" t="s">
        <v>318</v>
      </c>
      <c r="C94" s="23" t="s">
        <v>100</v>
      </c>
      <c r="D94" s="24">
        <v>288.27</v>
      </c>
      <c r="E94" s="25">
        <f t="shared" si="17"/>
        <v>331.712289</v>
      </c>
      <c r="F94" s="25">
        <f t="shared" si="18"/>
        <v>331.712289</v>
      </c>
      <c r="G94" s="20">
        <v>15.2</v>
      </c>
      <c r="H94" s="20">
        <v>15.2</v>
      </c>
      <c r="I94" s="19">
        <f t="shared" si="19"/>
        <v>4381.7039999999997</v>
      </c>
      <c r="J94" s="19">
        <v>1452.08</v>
      </c>
      <c r="K94" s="19"/>
      <c r="L94" s="19">
        <f t="shared" si="16"/>
        <v>5833.7839999999997</v>
      </c>
      <c r="M94" s="26" t="s">
        <v>213</v>
      </c>
      <c r="N94" s="26" t="s">
        <v>97</v>
      </c>
    </row>
    <row r="95" spans="1:14" ht="17.45" customHeight="1" x14ac:dyDescent="0.25">
      <c r="A95" s="22">
        <f t="shared" si="20"/>
        <v>70</v>
      </c>
      <c r="B95" s="16" t="s">
        <v>319</v>
      </c>
      <c r="C95" s="23" t="s">
        <v>101</v>
      </c>
      <c r="D95" s="24">
        <v>288.27</v>
      </c>
      <c r="E95" s="25">
        <f t="shared" si="17"/>
        <v>331.712289</v>
      </c>
      <c r="F95" s="25">
        <f t="shared" si="18"/>
        <v>331.712289</v>
      </c>
      <c r="G95" s="20">
        <v>15.2</v>
      </c>
      <c r="H95" s="20">
        <v>15.2</v>
      </c>
      <c r="I95" s="19">
        <f t="shared" si="19"/>
        <v>4381.7039999999997</v>
      </c>
      <c r="J95" s="19">
        <v>1037.2</v>
      </c>
      <c r="K95" s="19"/>
      <c r="L95" s="19">
        <f t="shared" si="16"/>
        <v>5418.9039999999995</v>
      </c>
      <c r="M95" s="26" t="s">
        <v>213</v>
      </c>
      <c r="N95" s="26" t="s">
        <v>97</v>
      </c>
    </row>
    <row r="96" spans="1:14" ht="17.45" customHeight="1" x14ac:dyDescent="0.25">
      <c r="A96" s="22">
        <f t="shared" si="20"/>
        <v>71</v>
      </c>
      <c r="B96" s="16" t="s">
        <v>320</v>
      </c>
      <c r="C96" s="23" t="s">
        <v>102</v>
      </c>
      <c r="D96" s="24">
        <v>288.27</v>
      </c>
      <c r="E96" s="25">
        <f t="shared" si="17"/>
        <v>331.712289</v>
      </c>
      <c r="F96" s="25">
        <f t="shared" si="18"/>
        <v>331.712289</v>
      </c>
      <c r="G96" s="20">
        <v>15.2</v>
      </c>
      <c r="H96" s="20">
        <v>15.2</v>
      </c>
      <c r="I96" s="19">
        <f t="shared" si="19"/>
        <v>4381.7039999999997</v>
      </c>
      <c r="J96" s="19">
        <v>622.32000000000005</v>
      </c>
      <c r="K96" s="19"/>
      <c r="L96" s="19">
        <f t="shared" si="16"/>
        <v>5004.0239999999994</v>
      </c>
      <c r="M96" s="26" t="s">
        <v>213</v>
      </c>
      <c r="N96" s="26" t="s">
        <v>97</v>
      </c>
    </row>
    <row r="97" spans="1:14" ht="17.45" customHeight="1" x14ac:dyDescent="0.25">
      <c r="A97" s="22">
        <f t="shared" si="20"/>
        <v>72</v>
      </c>
      <c r="B97" s="16" t="s">
        <v>321</v>
      </c>
      <c r="C97" s="23" t="s">
        <v>103</v>
      </c>
      <c r="D97" s="24">
        <v>288.27</v>
      </c>
      <c r="E97" s="25">
        <f t="shared" si="17"/>
        <v>331.712289</v>
      </c>
      <c r="F97" s="25">
        <f t="shared" si="18"/>
        <v>331.712289</v>
      </c>
      <c r="G97" s="20">
        <v>15.2</v>
      </c>
      <c r="H97" s="20">
        <v>15.2</v>
      </c>
      <c r="I97" s="19">
        <f t="shared" si="19"/>
        <v>4381.7039999999997</v>
      </c>
      <c r="J97" s="19">
        <v>1244.6400000000001</v>
      </c>
      <c r="K97" s="19"/>
      <c r="L97" s="19">
        <f t="shared" si="16"/>
        <v>5626.3440000000001</v>
      </c>
      <c r="M97" s="26" t="s">
        <v>213</v>
      </c>
      <c r="N97" s="26" t="s">
        <v>97</v>
      </c>
    </row>
    <row r="98" spans="1:14" ht="17.45" customHeight="1" x14ac:dyDescent="0.25">
      <c r="A98" s="22">
        <f t="shared" si="20"/>
        <v>73</v>
      </c>
      <c r="B98" s="16" t="s">
        <v>322</v>
      </c>
      <c r="C98" s="23" t="s">
        <v>104</v>
      </c>
      <c r="D98" s="24">
        <v>288.27</v>
      </c>
      <c r="E98" s="25">
        <f t="shared" si="17"/>
        <v>331.712289</v>
      </c>
      <c r="F98" s="25">
        <f t="shared" si="18"/>
        <v>331.712289</v>
      </c>
      <c r="G98" s="20">
        <v>15.2</v>
      </c>
      <c r="H98" s="20">
        <v>15.2</v>
      </c>
      <c r="I98" s="19">
        <f t="shared" si="19"/>
        <v>4381.7039999999997</v>
      </c>
      <c r="J98" s="19">
        <v>1244.6400000000001</v>
      </c>
      <c r="K98" s="19"/>
      <c r="L98" s="19">
        <f t="shared" si="16"/>
        <v>5626.3440000000001</v>
      </c>
      <c r="M98" s="26" t="s">
        <v>213</v>
      </c>
      <c r="N98" s="26" t="s">
        <v>97</v>
      </c>
    </row>
    <row r="99" spans="1:14" ht="17.45" customHeight="1" x14ac:dyDescent="0.25">
      <c r="A99" s="22">
        <f t="shared" si="20"/>
        <v>74</v>
      </c>
      <c r="B99" s="16" t="s">
        <v>323</v>
      </c>
      <c r="C99" s="23" t="s">
        <v>105</v>
      </c>
      <c r="D99" s="24">
        <v>288.27</v>
      </c>
      <c r="E99" s="25">
        <f t="shared" si="17"/>
        <v>331.712289</v>
      </c>
      <c r="F99" s="25">
        <f t="shared" si="18"/>
        <v>331.712289</v>
      </c>
      <c r="G99" s="20">
        <v>15.2</v>
      </c>
      <c r="H99" s="20">
        <v>15.2</v>
      </c>
      <c r="I99" s="19">
        <f t="shared" si="19"/>
        <v>4381.7039999999997</v>
      </c>
      <c r="J99" s="19">
        <v>829.76</v>
      </c>
      <c r="K99" s="19"/>
      <c r="L99" s="19">
        <f t="shared" si="16"/>
        <v>5211.4639999999999</v>
      </c>
      <c r="M99" s="26" t="s">
        <v>213</v>
      </c>
      <c r="N99" s="26" t="s">
        <v>97</v>
      </c>
    </row>
    <row r="100" spans="1:14" ht="17.45" customHeight="1" x14ac:dyDescent="0.25">
      <c r="A100" s="22">
        <f t="shared" si="20"/>
        <v>75</v>
      </c>
      <c r="B100" s="16" t="s">
        <v>324</v>
      </c>
      <c r="C100" s="23" t="s">
        <v>106</v>
      </c>
      <c r="D100" s="24">
        <v>288.27</v>
      </c>
      <c r="E100" s="25">
        <f t="shared" si="17"/>
        <v>331.712289</v>
      </c>
      <c r="F100" s="25">
        <f t="shared" si="18"/>
        <v>331.712289</v>
      </c>
      <c r="G100" s="20">
        <v>15.2</v>
      </c>
      <c r="H100" s="20">
        <v>15.2</v>
      </c>
      <c r="I100" s="19">
        <f t="shared" si="19"/>
        <v>4381.7039999999997</v>
      </c>
      <c r="J100" s="19">
        <v>1244.6400000000001</v>
      </c>
      <c r="K100" s="19"/>
      <c r="L100" s="19">
        <f t="shared" si="16"/>
        <v>5626.3440000000001</v>
      </c>
      <c r="M100" s="26" t="s">
        <v>213</v>
      </c>
      <c r="N100" s="26" t="s">
        <v>97</v>
      </c>
    </row>
    <row r="101" spans="1:14" ht="17.45" customHeight="1" x14ac:dyDescent="0.25">
      <c r="A101" s="22">
        <f t="shared" si="20"/>
        <v>76</v>
      </c>
      <c r="B101" s="16" t="s">
        <v>325</v>
      </c>
      <c r="C101" s="23" t="s">
        <v>107</v>
      </c>
      <c r="D101" s="24">
        <v>288.27</v>
      </c>
      <c r="E101" s="25">
        <f t="shared" si="17"/>
        <v>331.712289</v>
      </c>
      <c r="F101" s="25">
        <f t="shared" si="18"/>
        <v>331.712289</v>
      </c>
      <c r="G101" s="20">
        <v>15.2</v>
      </c>
      <c r="H101" s="20">
        <v>15.2</v>
      </c>
      <c r="I101" s="19">
        <f t="shared" si="19"/>
        <v>4381.7039999999997</v>
      </c>
      <c r="J101" s="19">
        <v>1037.2</v>
      </c>
      <c r="K101" s="19"/>
      <c r="L101" s="19">
        <f t="shared" si="16"/>
        <v>5418.9039999999995</v>
      </c>
      <c r="M101" s="26" t="s">
        <v>213</v>
      </c>
      <c r="N101" s="26" t="s">
        <v>97</v>
      </c>
    </row>
    <row r="102" spans="1:14" ht="17.45" customHeight="1" x14ac:dyDescent="0.25">
      <c r="A102" s="22">
        <f t="shared" si="20"/>
        <v>77</v>
      </c>
      <c r="B102" s="16" t="s">
        <v>326</v>
      </c>
      <c r="C102" s="23" t="s">
        <v>108</v>
      </c>
      <c r="D102" s="24">
        <v>260.58999999999997</v>
      </c>
      <c r="E102" s="25">
        <f t="shared" si="17"/>
        <v>299.86091299999998</v>
      </c>
      <c r="F102" s="25">
        <f t="shared" si="18"/>
        <v>299.86091299999998</v>
      </c>
      <c r="G102" s="20">
        <v>15.2</v>
      </c>
      <c r="H102" s="20">
        <v>15.2</v>
      </c>
      <c r="I102" s="19">
        <f t="shared" si="19"/>
        <v>3960.9679999999994</v>
      </c>
      <c r="J102" s="19">
        <v>1244.6400000000001</v>
      </c>
      <c r="K102" s="19"/>
      <c r="L102" s="19">
        <f t="shared" si="16"/>
        <v>5205.6079999999993</v>
      </c>
      <c r="M102" s="26" t="s">
        <v>206</v>
      </c>
      <c r="N102" s="26" t="s">
        <v>97</v>
      </c>
    </row>
    <row r="103" spans="1:14" ht="17.45" customHeight="1" x14ac:dyDescent="0.25">
      <c r="A103" s="22">
        <f t="shared" si="20"/>
        <v>78</v>
      </c>
      <c r="B103" s="16" t="s">
        <v>327</v>
      </c>
      <c r="C103" s="23" t="s">
        <v>109</v>
      </c>
      <c r="D103" s="24">
        <v>146.77000000000001</v>
      </c>
      <c r="E103" s="25">
        <f t="shared" si="17"/>
        <v>168.88823900000003</v>
      </c>
      <c r="F103" s="25">
        <f t="shared" si="18"/>
        <v>168.88823900000003</v>
      </c>
      <c r="G103" s="20">
        <v>15.2</v>
      </c>
      <c r="H103" s="20">
        <v>15.2</v>
      </c>
      <c r="I103" s="19">
        <f t="shared" si="19"/>
        <v>2230.904</v>
      </c>
      <c r="J103" s="19">
        <v>1244.6400000000001</v>
      </c>
      <c r="K103" s="19">
        <v>51.06</v>
      </c>
      <c r="L103" s="19">
        <f t="shared" si="16"/>
        <v>3526.6039999999998</v>
      </c>
      <c r="M103" s="26" t="s">
        <v>206</v>
      </c>
      <c r="N103" s="26" t="s">
        <v>97</v>
      </c>
    </row>
    <row r="104" spans="1:14" ht="17.45" customHeight="1" x14ac:dyDescent="0.25">
      <c r="A104" s="22">
        <f t="shared" si="20"/>
        <v>79</v>
      </c>
      <c r="B104" s="16" t="s">
        <v>328</v>
      </c>
      <c r="C104" s="23" t="s">
        <v>110</v>
      </c>
      <c r="D104" s="24">
        <v>260.58999999999997</v>
      </c>
      <c r="E104" s="25">
        <f t="shared" si="17"/>
        <v>299.86091299999998</v>
      </c>
      <c r="F104" s="25">
        <f t="shared" si="18"/>
        <v>299.86091299999998</v>
      </c>
      <c r="G104" s="20">
        <v>15.2</v>
      </c>
      <c r="H104" s="20">
        <v>15.2</v>
      </c>
      <c r="I104" s="19">
        <f t="shared" si="19"/>
        <v>3960.9679999999994</v>
      </c>
      <c r="J104" s="19">
        <v>1244.6400000000001</v>
      </c>
      <c r="K104" s="19"/>
      <c r="L104" s="19">
        <f t="shared" si="16"/>
        <v>5205.6079999999993</v>
      </c>
      <c r="M104" s="26" t="s">
        <v>206</v>
      </c>
      <c r="N104" s="26" t="s">
        <v>97</v>
      </c>
    </row>
    <row r="105" spans="1:14" ht="17.45" customHeight="1" x14ac:dyDescent="0.25">
      <c r="A105" s="22">
        <f t="shared" si="20"/>
        <v>80</v>
      </c>
      <c r="B105" s="16" t="s">
        <v>329</v>
      </c>
      <c r="C105" s="23" t="s">
        <v>111</v>
      </c>
      <c r="D105" s="24">
        <v>260.58999999999997</v>
      </c>
      <c r="E105" s="25">
        <f t="shared" si="17"/>
        <v>299.86091299999998</v>
      </c>
      <c r="F105" s="25">
        <f t="shared" si="18"/>
        <v>299.86091299999998</v>
      </c>
      <c r="G105" s="20">
        <v>15.2</v>
      </c>
      <c r="H105" s="20">
        <v>15.2</v>
      </c>
      <c r="I105" s="19">
        <f t="shared" si="19"/>
        <v>3960.9679999999994</v>
      </c>
      <c r="J105" s="19">
        <v>1037.2</v>
      </c>
      <c r="K105" s="19"/>
      <c r="L105" s="19">
        <f t="shared" si="16"/>
        <v>4998.1679999999997</v>
      </c>
      <c r="M105" s="26" t="s">
        <v>206</v>
      </c>
      <c r="N105" s="26" t="s">
        <v>97</v>
      </c>
    </row>
    <row r="106" spans="1:14" ht="17.45" customHeight="1" x14ac:dyDescent="0.25">
      <c r="A106" s="22">
        <f t="shared" si="20"/>
        <v>81</v>
      </c>
      <c r="B106" s="16" t="s">
        <v>330</v>
      </c>
      <c r="C106" s="23" t="s">
        <v>112</v>
      </c>
      <c r="D106" s="24">
        <v>260.58999999999997</v>
      </c>
      <c r="E106" s="25">
        <f t="shared" si="17"/>
        <v>299.86091299999998</v>
      </c>
      <c r="F106" s="25">
        <f t="shared" si="18"/>
        <v>299.86091299999998</v>
      </c>
      <c r="G106" s="20">
        <v>15.2</v>
      </c>
      <c r="H106" s="20">
        <v>15.2</v>
      </c>
      <c r="I106" s="19">
        <f t="shared" si="19"/>
        <v>3960.9679999999994</v>
      </c>
      <c r="J106" s="19">
        <v>1037.2</v>
      </c>
      <c r="K106" s="19"/>
      <c r="L106" s="19">
        <f t="shared" si="16"/>
        <v>4998.1679999999997</v>
      </c>
      <c r="M106" s="26" t="s">
        <v>206</v>
      </c>
      <c r="N106" s="26" t="s">
        <v>97</v>
      </c>
    </row>
    <row r="107" spans="1:14" ht="17.45" customHeight="1" x14ac:dyDescent="0.25">
      <c r="A107" s="22">
        <f t="shared" si="20"/>
        <v>82</v>
      </c>
      <c r="B107" s="16" t="s">
        <v>331</v>
      </c>
      <c r="C107" s="23" t="s">
        <v>113</v>
      </c>
      <c r="D107" s="24">
        <v>260.58999999999997</v>
      </c>
      <c r="E107" s="25">
        <f t="shared" si="17"/>
        <v>299.86091299999998</v>
      </c>
      <c r="F107" s="25">
        <f t="shared" si="18"/>
        <v>299.86091299999998</v>
      </c>
      <c r="G107" s="20">
        <v>15.2</v>
      </c>
      <c r="H107" s="20">
        <v>15.2</v>
      </c>
      <c r="I107" s="19">
        <f t="shared" si="19"/>
        <v>3960.9679999999994</v>
      </c>
      <c r="J107" s="19">
        <v>1037.2</v>
      </c>
      <c r="K107" s="19"/>
      <c r="L107" s="19">
        <f t="shared" si="16"/>
        <v>4998.1679999999997</v>
      </c>
      <c r="M107" s="26" t="s">
        <v>205</v>
      </c>
      <c r="N107" s="26" t="s">
        <v>97</v>
      </c>
    </row>
    <row r="108" spans="1:14" ht="17.45" customHeight="1" x14ac:dyDescent="0.25">
      <c r="A108" s="22">
        <f t="shared" si="20"/>
        <v>83</v>
      </c>
      <c r="B108" s="16" t="s">
        <v>332</v>
      </c>
      <c r="C108" s="23" t="s">
        <v>114</v>
      </c>
      <c r="D108" s="24">
        <v>260.58999999999997</v>
      </c>
      <c r="E108" s="25">
        <f t="shared" si="17"/>
        <v>299.86091299999998</v>
      </c>
      <c r="F108" s="25">
        <f t="shared" si="18"/>
        <v>299.86091299999998</v>
      </c>
      <c r="G108" s="20">
        <v>15.2</v>
      </c>
      <c r="H108" s="20">
        <v>15.2</v>
      </c>
      <c r="I108" s="19">
        <f t="shared" si="19"/>
        <v>3960.9679999999994</v>
      </c>
      <c r="J108" s="19">
        <v>1037.2</v>
      </c>
      <c r="K108" s="19"/>
      <c r="L108" s="19">
        <f t="shared" si="16"/>
        <v>4998.1679999999997</v>
      </c>
      <c r="M108" s="26" t="s">
        <v>206</v>
      </c>
      <c r="N108" s="26" t="s">
        <v>97</v>
      </c>
    </row>
    <row r="109" spans="1:14" ht="17.45" customHeight="1" x14ac:dyDescent="0.25">
      <c r="A109" s="22">
        <f t="shared" si="20"/>
        <v>84</v>
      </c>
      <c r="B109" s="16" t="s">
        <v>333</v>
      </c>
      <c r="C109" s="23" t="s">
        <v>115</v>
      </c>
      <c r="D109" s="24">
        <v>260.58999999999997</v>
      </c>
      <c r="E109" s="25">
        <f t="shared" si="17"/>
        <v>299.86091299999998</v>
      </c>
      <c r="F109" s="25">
        <f t="shared" si="18"/>
        <v>299.86091299999998</v>
      </c>
      <c r="G109" s="20">
        <v>15.2</v>
      </c>
      <c r="H109" s="20">
        <v>15.2</v>
      </c>
      <c r="I109" s="19">
        <f t="shared" si="19"/>
        <v>3960.9679999999994</v>
      </c>
      <c r="J109" s="19">
        <v>622.32000000000005</v>
      </c>
      <c r="K109" s="19"/>
      <c r="L109" s="19">
        <f t="shared" si="16"/>
        <v>4583.2879999999996</v>
      </c>
      <c r="M109" s="26" t="s">
        <v>206</v>
      </c>
      <c r="N109" s="26" t="s">
        <v>97</v>
      </c>
    </row>
    <row r="110" spans="1:14" ht="17.45" customHeight="1" x14ac:dyDescent="0.25">
      <c r="A110" s="22">
        <f>A109+1</f>
        <v>85</v>
      </c>
      <c r="B110" s="16" t="s">
        <v>336</v>
      </c>
      <c r="C110" s="29" t="s">
        <v>116</v>
      </c>
      <c r="D110" s="24">
        <v>362.77</v>
      </c>
      <c r="E110" s="25">
        <f>D110*1.1507</f>
        <v>417.43943899999999</v>
      </c>
      <c r="F110" s="25">
        <f>E110</f>
        <v>417.43943899999999</v>
      </c>
      <c r="G110" s="20">
        <v>15.2</v>
      </c>
      <c r="H110" s="20">
        <v>15.2</v>
      </c>
      <c r="I110" s="19">
        <f>D110*H110</f>
        <v>5514.1039999999994</v>
      </c>
      <c r="J110" s="19"/>
      <c r="K110" s="19"/>
      <c r="L110" s="19">
        <f t="shared" si="16"/>
        <v>5514.1039999999994</v>
      </c>
      <c r="M110" s="26" t="s">
        <v>205</v>
      </c>
      <c r="N110" s="26" t="s">
        <v>97</v>
      </c>
    </row>
    <row r="111" spans="1:14" ht="17.45" customHeight="1" x14ac:dyDescent="0.25">
      <c r="A111" s="22">
        <f>A110+1</f>
        <v>86</v>
      </c>
      <c r="B111" s="16" t="s">
        <v>337</v>
      </c>
      <c r="C111" s="23" t="s">
        <v>117</v>
      </c>
      <c r="D111" s="24">
        <v>262.22000000000003</v>
      </c>
      <c r="E111" s="25">
        <f>D111*1.1507</f>
        <v>301.73655400000007</v>
      </c>
      <c r="F111" s="25">
        <f>E111</f>
        <v>301.73655400000007</v>
      </c>
      <c r="G111" s="20">
        <v>15.2</v>
      </c>
      <c r="H111" s="20">
        <v>15.2</v>
      </c>
      <c r="I111" s="19">
        <f>D111*H111</f>
        <v>3985.7440000000001</v>
      </c>
      <c r="J111" s="19">
        <v>829.76</v>
      </c>
      <c r="K111" s="19"/>
      <c r="L111" s="19">
        <f t="shared" si="16"/>
        <v>4815.5039999999999</v>
      </c>
      <c r="M111" s="26" t="s">
        <v>205</v>
      </c>
      <c r="N111" s="26" t="s">
        <v>97</v>
      </c>
    </row>
    <row r="112" spans="1:14" ht="17.45" customHeight="1" x14ac:dyDescent="0.25">
      <c r="A112" s="22">
        <f>A111+1</f>
        <v>87</v>
      </c>
      <c r="B112" s="16" t="s">
        <v>338</v>
      </c>
      <c r="C112" s="23" t="s">
        <v>118</v>
      </c>
      <c r="D112" s="24">
        <v>262.22000000000003</v>
      </c>
      <c r="E112" s="25">
        <f>D112*1.1507</f>
        <v>301.73655400000007</v>
      </c>
      <c r="F112" s="25">
        <f>E112</f>
        <v>301.73655400000007</v>
      </c>
      <c r="G112" s="20">
        <v>15.2</v>
      </c>
      <c r="H112" s="20">
        <v>15.2</v>
      </c>
      <c r="I112" s="19">
        <f>D112*H112</f>
        <v>3985.7440000000001</v>
      </c>
      <c r="J112" s="19">
        <v>1037.2</v>
      </c>
      <c r="K112" s="19"/>
      <c r="L112" s="19">
        <f>SUM(I112+J112+K112)</f>
        <v>5022.9440000000004</v>
      </c>
      <c r="M112" s="26" t="s">
        <v>214</v>
      </c>
      <c r="N112" s="26" t="s">
        <v>97</v>
      </c>
    </row>
    <row r="113" spans="1:14" ht="17.45" customHeight="1" x14ac:dyDescent="0.25">
      <c r="A113" s="22"/>
      <c r="B113" s="56"/>
      <c r="C113" s="17" t="s">
        <v>120</v>
      </c>
      <c r="D113" s="24"/>
      <c r="E113" s="25"/>
      <c r="F113" s="25"/>
      <c r="G113" s="20"/>
      <c r="H113" s="20"/>
      <c r="I113" s="19"/>
      <c r="J113" s="19"/>
      <c r="K113" s="19"/>
      <c r="L113" s="19"/>
      <c r="M113" s="26"/>
      <c r="N113" s="26"/>
    </row>
    <row r="114" spans="1:14" ht="17.45" customHeight="1" x14ac:dyDescent="0.3">
      <c r="A114" s="3">
        <f>A112+1</f>
        <v>88</v>
      </c>
      <c r="B114" s="27" t="s">
        <v>340</v>
      </c>
      <c r="C114" s="28" t="s">
        <v>121</v>
      </c>
      <c r="D114" s="24">
        <v>422.3</v>
      </c>
      <c r="E114" s="25">
        <f t="shared" ref="E114:E137" si="21">D114*1.1507</f>
        <v>485.94061000000005</v>
      </c>
      <c r="F114" s="25">
        <f t="shared" ref="F114:F137" si="22">E114</f>
        <v>485.94061000000005</v>
      </c>
      <c r="G114" s="20">
        <v>15.2</v>
      </c>
      <c r="H114" s="20">
        <v>15.2</v>
      </c>
      <c r="I114" s="19">
        <f t="shared" ref="I114:I137" si="23">D114*H114</f>
        <v>6418.96</v>
      </c>
      <c r="J114" s="19"/>
      <c r="K114" s="19"/>
      <c r="L114" s="19">
        <f t="shared" si="16"/>
        <v>6418.96</v>
      </c>
      <c r="M114" s="26" t="s">
        <v>194</v>
      </c>
      <c r="N114" s="26" t="s">
        <v>215</v>
      </c>
    </row>
    <row r="115" spans="1:14" ht="17.45" customHeight="1" x14ac:dyDescent="0.25">
      <c r="A115" s="22">
        <f t="shared" ref="A115:A136" si="24">A114+1</f>
        <v>89</v>
      </c>
      <c r="B115" s="16" t="s">
        <v>341</v>
      </c>
      <c r="C115" s="23" t="s">
        <v>122</v>
      </c>
      <c r="D115" s="24">
        <v>428.55</v>
      </c>
      <c r="E115" s="25">
        <f t="shared" si="21"/>
        <v>493.13248500000003</v>
      </c>
      <c r="F115" s="25">
        <f t="shared" si="22"/>
        <v>493.13248500000003</v>
      </c>
      <c r="G115" s="20">
        <v>15.2</v>
      </c>
      <c r="H115" s="20">
        <v>15.2</v>
      </c>
      <c r="I115" s="19">
        <f t="shared" si="23"/>
        <v>6513.96</v>
      </c>
      <c r="J115" s="19">
        <v>1037.2</v>
      </c>
      <c r="K115" s="19"/>
      <c r="L115" s="19">
        <f t="shared" si="16"/>
        <v>7551.16</v>
      </c>
      <c r="M115" s="26" t="s">
        <v>201</v>
      </c>
      <c r="N115" s="26" t="s">
        <v>215</v>
      </c>
    </row>
    <row r="116" spans="1:14" ht="17.45" customHeight="1" x14ac:dyDescent="0.25">
      <c r="A116" s="22">
        <f t="shared" si="24"/>
        <v>90</v>
      </c>
      <c r="B116" s="16" t="s">
        <v>342</v>
      </c>
      <c r="C116" s="23" t="s">
        <v>123</v>
      </c>
      <c r="D116" s="24">
        <v>309</v>
      </c>
      <c r="E116" s="25">
        <f t="shared" si="21"/>
        <v>355.56630000000001</v>
      </c>
      <c r="F116" s="25">
        <f t="shared" si="22"/>
        <v>355.56630000000001</v>
      </c>
      <c r="G116" s="20">
        <v>15.2</v>
      </c>
      <c r="H116" s="20">
        <v>15.2</v>
      </c>
      <c r="I116" s="19">
        <f t="shared" si="23"/>
        <v>4696.8</v>
      </c>
      <c r="J116" s="19">
        <v>1244.6400000000001</v>
      </c>
      <c r="K116" s="19"/>
      <c r="L116" s="19">
        <f t="shared" si="16"/>
        <v>5941.4400000000005</v>
      </c>
      <c r="M116" s="26" t="s">
        <v>413</v>
      </c>
      <c r="N116" s="26" t="s">
        <v>215</v>
      </c>
    </row>
    <row r="117" spans="1:14" ht="17.45" customHeight="1" x14ac:dyDescent="0.25">
      <c r="A117" s="22">
        <f t="shared" si="24"/>
        <v>91</v>
      </c>
      <c r="B117" s="16" t="s">
        <v>343</v>
      </c>
      <c r="C117" s="23" t="s">
        <v>124</v>
      </c>
      <c r="D117" s="24">
        <v>340.19</v>
      </c>
      <c r="E117" s="25">
        <f t="shared" si="21"/>
        <v>391.45663300000001</v>
      </c>
      <c r="F117" s="25">
        <f t="shared" si="22"/>
        <v>391.45663300000001</v>
      </c>
      <c r="G117" s="20">
        <v>15.2</v>
      </c>
      <c r="H117" s="20">
        <v>15.2</v>
      </c>
      <c r="I117" s="19">
        <f t="shared" si="23"/>
        <v>5170.8879999999999</v>
      </c>
      <c r="J117" s="19">
        <v>1037.2</v>
      </c>
      <c r="K117" s="19"/>
      <c r="L117" s="19">
        <f t="shared" si="16"/>
        <v>6208.0879999999997</v>
      </c>
      <c r="M117" s="26" t="s">
        <v>211</v>
      </c>
      <c r="N117" s="26" t="s">
        <v>215</v>
      </c>
    </row>
    <row r="118" spans="1:14" ht="17.45" customHeight="1" x14ac:dyDescent="0.25">
      <c r="A118" s="22">
        <f t="shared" si="24"/>
        <v>92</v>
      </c>
      <c r="B118" s="16" t="s">
        <v>344</v>
      </c>
      <c r="C118" s="23" t="s">
        <v>125</v>
      </c>
      <c r="D118" s="24">
        <v>309</v>
      </c>
      <c r="E118" s="25">
        <f t="shared" si="21"/>
        <v>355.56630000000001</v>
      </c>
      <c r="F118" s="25">
        <f t="shared" si="22"/>
        <v>355.56630000000001</v>
      </c>
      <c r="G118" s="20">
        <v>15.2</v>
      </c>
      <c r="H118" s="20">
        <v>15.2</v>
      </c>
      <c r="I118" s="19">
        <f t="shared" si="23"/>
        <v>4696.8</v>
      </c>
      <c r="J118" s="19">
        <v>1037.2</v>
      </c>
      <c r="K118" s="19"/>
      <c r="L118" s="19">
        <f t="shared" si="16"/>
        <v>5734</v>
      </c>
      <c r="M118" s="26" t="s">
        <v>216</v>
      </c>
      <c r="N118" s="26" t="s">
        <v>215</v>
      </c>
    </row>
    <row r="119" spans="1:14" ht="17.45" customHeight="1" x14ac:dyDescent="0.25">
      <c r="A119" s="22">
        <f t="shared" si="24"/>
        <v>93</v>
      </c>
      <c r="B119" s="16" t="s">
        <v>345</v>
      </c>
      <c r="C119" s="23" t="s">
        <v>126</v>
      </c>
      <c r="D119" s="24">
        <v>309</v>
      </c>
      <c r="E119" s="25">
        <f t="shared" si="21"/>
        <v>355.56630000000001</v>
      </c>
      <c r="F119" s="25">
        <f t="shared" si="22"/>
        <v>355.56630000000001</v>
      </c>
      <c r="G119" s="20">
        <v>15.2</v>
      </c>
      <c r="H119" s="20">
        <v>15.2</v>
      </c>
      <c r="I119" s="19">
        <f t="shared" si="23"/>
        <v>4696.8</v>
      </c>
      <c r="J119" s="19">
        <v>1244.6400000000001</v>
      </c>
      <c r="K119" s="19"/>
      <c r="L119" s="19">
        <f t="shared" si="16"/>
        <v>5941.4400000000005</v>
      </c>
      <c r="M119" s="26" t="s">
        <v>216</v>
      </c>
      <c r="N119" s="26" t="s">
        <v>215</v>
      </c>
    </row>
    <row r="120" spans="1:14" ht="17.45" customHeight="1" x14ac:dyDescent="0.25">
      <c r="A120" s="22">
        <f t="shared" si="24"/>
        <v>94</v>
      </c>
      <c r="B120" s="16" t="s">
        <v>346</v>
      </c>
      <c r="C120" s="23" t="s">
        <v>127</v>
      </c>
      <c r="D120" s="24">
        <v>309</v>
      </c>
      <c r="E120" s="25">
        <f t="shared" si="21"/>
        <v>355.56630000000001</v>
      </c>
      <c r="F120" s="25">
        <f t="shared" si="22"/>
        <v>355.56630000000001</v>
      </c>
      <c r="G120" s="20">
        <v>15.2</v>
      </c>
      <c r="H120" s="20">
        <v>15.2</v>
      </c>
      <c r="I120" s="19">
        <f t="shared" si="23"/>
        <v>4696.8</v>
      </c>
      <c r="J120" s="19">
        <v>1037.2</v>
      </c>
      <c r="K120" s="19"/>
      <c r="L120" s="19">
        <f t="shared" si="16"/>
        <v>5734</v>
      </c>
      <c r="M120" s="26" t="s">
        <v>216</v>
      </c>
      <c r="N120" s="26" t="s">
        <v>215</v>
      </c>
    </row>
    <row r="121" spans="1:14" ht="17.45" customHeight="1" x14ac:dyDescent="0.25">
      <c r="A121" s="22">
        <f t="shared" si="24"/>
        <v>95</v>
      </c>
      <c r="B121" s="16" t="s">
        <v>347</v>
      </c>
      <c r="C121" s="23" t="s">
        <v>128</v>
      </c>
      <c r="D121" s="24">
        <v>309</v>
      </c>
      <c r="E121" s="25">
        <f t="shared" si="21"/>
        <v>355.56630000000001</v>
      </c>
      <c r="F121" s="25">
        <f t="shared" si="22"/>
        <v>355.56630000000001</v>
      </c>
      <c r="G121" s="20">
        <v>15.2</v>
      </c>
      <c r="H121" s="20">
        <v>15.2</v>
      </c>
      <c r="I121" s="19">
        <f t="shared" si="23"/>
        <v>4696.8</v>
      </c>
      <c r="J121" s="19">
        <v>1037.2</v>
      </c>
      <c r="K121" s="19"/>
      <c r="L121" s="19">
        <f t="shared" si="16"/>
        <v>5734</v>
      </c>
      <c r="M121" s="26" t="s">
        <v>216</v>
      </c>
      <c r="N121" s="26" t="s">
        <v>215</v>
      </c>
    </row>
    <row r="122" spans="1:14" ht="17.45" customHeight="1" x14ac:dyDescent="0.25">
      <c r="A122" s="22">
        <f t="shared" si="24"/>
        <v>96</v>
      </c>
      <c r="B122" s="16" t="s">
        <v>348</v>
      </c>
      <c r="C122" s="23" t="s">
        <v>129</v>
      </c>
      <c r="D122" s="24">
        <v>309</v>
      </c>
      <c r="E122" s="25">
        <f t="shared" si="21"/>
        <v>355.56630000000001</v>
      </c>
      <c r="F122" s="25">
        <f t="shared" si="22"/>
        <v>355.56630000000001</v>
      </c>
      <c r="G122" s="22">
        <v>15.2</v>
      </c>
      <c r="H122" s="20">
        <v>0</v>
      </c>
      <c r="I122" s="19">
        <f t="shared" si="23"/>
        <v>0</v>
      </c>
      <c r="J122" s="19"/>
      <c r="K122" s="19"/>
      <c r="L122" s="19">
        <f t="shared" si="16"/>
        <v>0</v>
      </c>
      <c r="M122" s="26" t="s">
        <v>216</v>
      </c>
      <c r="N122" s="26" t="s">
        <v>215</v>
      </c>
    </row>
    <row r="123" spans="1:14" ht="17.45" customHeight="1" x14ac:dyDescent="0.25">
      <c r="A123" s="22">
        <f t="shared" si="24"/>
        <v>97</v>
      </c>
      <c r="B123" s="16" t="s">
        <v>349</v>
      </c>
      <c r="C123" s="23" t="s">
        <v>130</v>
      </c>
      <c r="D123" s="24">
        <v>309</v>
      </c>
      <c r="E123" s="25">
        <f t="shared" si="21"/>
        <v>355.56630000000001</v>
      </c>
      <c r="F123" s="25">
        <f t="shared" si="22"/>
        <v>355.56630000000001</v>
      </c>
      <c r="G123" s="20">
        <v>15.2</v>
      </c>
      <c r="H123" s="20">
        <v>15.2</v>
      </c>
      <c r="I123" s="19">
        <f t="shared" si="23"/>
        <v>4696.8</v>
      </c>
      <c r="J123" s="19">
        <v>829.76</v>
      </c>
      <c r="K123" s="19"/>
      <c r="L123" s="19">
        <f t="shared" si="16"/>
        <v>5526.56</v>
      </c>
      <c r="M123" s="26" t="s">
        <v>216</v>
      </c>
      <c r="N123" s="26" t="s">
        <v>215</v>
      </c>
    </row>
    <row r="124" spans="1:14" ht="17.45" customHeight="1" x14ac:dyDescent="0.25">
      <c r="A124" s="22">
        <f t="shared" si="24"/>
        <v>98</v>
      </c>
      <c r="B124" s="16" t="s">
        <v>350</v>
      </c>
      <c r="C124" s="23" t="s">
        <v>131</v>
      </c>
      <c r="D124" s="24">
        <v>288.39999999999998</v>
      </c>
      <c r="E124" s="25">
        <f t="shared" si="21"/>
        <v>331.86187999999999</v>
      </c>
      <c r="F124" s="25">
        <f t="shared" si="22"/>
        <v>331.86187999999999</v>
      </c>
      <c r="G124" s="20">
        <v>15.2</v>
      </c>
      <c r="H124" s="20">
        <v>15.2</v>
      </c>
      <c r="I124" s="19">
        <f t="shared" si="23"/>
        <v>4383.6799999999994</v>
      </c>
      <c r="J124" s="19">
        <v>1244.6400000000001</v>
      </c>
      <c r="K124" s="19"/>
      <c r="L124" s="19">
        <f t="shared" si="16"/>
        <v>5628.32</v>
      </c>
      <c r="M124" s="26" t="s">
        <v>217</v>
      </c>
      <c r="N124" s="26" t="s">
        <v>215</v>
      </c>
    </row>
    <row r="125" spans="1:14" ht="17.45" customHeight="1" x14ac:dyDescent="0.25">
      <c r="A125" s="22">
        <f t="shared" si="24"/>
        <v>99</v>
      </c>
      <c r="B125" s="16" t="s">
        <v>351</v>
      </c>
      <c r="C125" s="23" t="s">
        <v>132</v>
      </c>
      <c r="D125" s="24">
        <v>288.39999999999998</v>
      </c>
      <c r="E125" s="25">
        <f t="shared" si="21"/>
        <v>331.86187999999999</v>
      </c>
      <c r="F125" s="25">
        <f t="shared" si="22"/>
        <v>331.86187999999999</v>
      </c>
      <c r="G125" s="20">
        <v>15.2</v>
      </c>
      <c r="H125" s="20">
        <v>15.2</v>
      </c>
      <c r="I125" s="19">
        <f t="shared" si="23"/>
        <v>4383.6799999999994</v>
      </c>
      <c r="J125" s="19">
        <v>1037.2</v>
      </c>
      <c r="K125" s="19"/>
      <c r="L125" s="19">
        <f t="shared" si="16"/>
        <v>5420.8799999999992</v>
      </c>
      <c r="M125" s="26" t="s">
        <v>217</v>
      </c>
      <c r="N125" s="26" t="s">
        <v>215</v>
      </c>
    </row>
    <row r="126" spans="1:14" ht="17.45" customHeight="1" x14ac:dyDescent="0.25">
      <c r="A126" s="22">
        <f t="shared" si="24"/>
        <v>100</v>
      </c>
      <c r="B126" s="16" t="s">
        <v>352</v>
      </c>
      <c r="C126" s="23" t="s">
        <v>133</v>
      </c>
      <c r="D126" s="24">
        <v>309</v>
      </c>
      <c r="E126" s="25">
        <f t="shared" si="21"/>
        <v>355.56630000000001</v>
      </c>
      <c r="F126" s="25">
        <f t="shared" si="22"/>
        <v>355.56630000000001</v>
      </c>
      <c r="G126" s="20">
        <v>15.2</v>
      </c>
      <c r="H126" s="20">
        <v>15.2</v>
      </c>
      <c r="I126" s="19">
        <f t="shared" si="23"/>
        <v>4696.8</v>
      </c>
      <c r="J126" s="19">
        <v>1244.6400000000001</v>
      </c>
      <c r="K126" s="19"/>
      <c r="L126" s="19">
        <f t="shared" si="16"/>
        <v>5941.4400000000005</v>
      </c>
      <c r="M126" s="26" t="s">
        <v>217</v>
      </c>
      <c r="N126" s="26" t="s">
        <v>215</v>
      </c>
    </row>
    <row r="127" spans="1:14" ht="17.45" customHeight="1" x14ac:dyDescent="0.25">
      <c r="A127" s="22">
        <f t="shared" si="24"/>
        <v>101</v>
      </c>
      <c r="B127" s="16" t="s">
        <v>353</v>
      </c>
      <c r="C127" s="23" t="s">
        <v>134</v>
      </c>
      <c r="D127" s="24">
        <v>288.39999999999998</v>
      </c>
      <c r="E127" s="25">
        <f t="shared" si="21"/>
        <v>331.86187999999999</v>
      </c>
      <c r="F127" s="25">
        <f t="shared" si="22"/>
        <v>331.86187999999999</v>
      </c>
      <c r="G127" s="20">
        <v>15.2</v>
      </c>
      <c r="H127" s="20">
        <v>15.2</v>
      </c>
      <c r="I127" s="19">
        <f t="shared" si="23"/>
        <v>4383.6799999999994</v>
      </c>
      <c r="J127" s="19">
        <v>1244.6400000000001</v>
      </c>
      <c r="K127" s="19"/>
      <c r="L127" s="19">
        <f t="shared" si="16"/>
        <v>5628.32</v>
      </c>
      <c r="M127" s="26" t="s">
        <v>217</v>
      </c>
      <c r="N127" s="26" t="s">
        <v>215</v>
      </c>
    </row>
    <row r="128" spans="1:14" ht="17.45" customHeight="1" x14ac:dyDescent="0.25">
      <c r="A128" s="22">
        <f t="shared" si="24"/>
        <v>102</v>
      </c>
      <c r="B128" s="16" t="s">
        <v>354</v>
      </c>
      <c r="C128" s="23" t="s">
        <v>135</v>
      </c>
      <c r="D128" s="24">
        <v>288.39999999999998</v>
      </c>
      <c r="E128" s="25">
        <f t="shared" si="21"/>
        <v>331.86187999999999</v>
      </c>
      <c r="F128" s="25">
        <f t="shared" si="22"/>
        <v>331.86187999999999</v>
      </c>
      <c r="G128" s="20">
        <v>15.2</v>
      </c>
      <c r="H128" s="20">
        <v>15.2</v>
      </c>
      <c r="I128" s="19">
        <f t="shared" si="23"/>
        <v>4383.6799999999994</v>
      </c>
      <c r="J128" s="19">
        <v>622.32000000000005</v>
      </c>
      <c r="K128" s="19"/>
      <c r="L128" s="19">
        <f t="shared" si="16"/>
        <v>5005.9999999999991</v>
      </c>
      <c r="M128" s="26" t="s">
        <v>217</v>
      </c>
      <c r="N128" s="26" t="s">
        <v>215</v>
      </c>
    </row>
    <row r="129" spans="1:14" ht="17.45" customHeight="1" x14ac:dyDescent="0.25">
      <c r="A129" s="22">
        <f t="shared" si="24"/>
        <v>103</v>
      </c>
      <c r="B129" s="16" t="s">
        <v>355</v>
      </c>
      <c r="C129" s="23" t="s">
        <v>136</v>
      </c>
      <c r="D129" s="24">
        <v>288.39999999999998</v>
      </c>
      <c r="E129" s="25">
        <f t="shared" si="21"/>
        <v>331.86187999999999</v>
      </c>
      <c r="F129" s="25">
        <f t="shared" si="22"/>
        <v>331.86187999999999</v>
      </c>
      <c r="G129" s="22">
        <v>15.2</v>
      </c>
      <c r="H129" s="20">
        <v>15.2</v>
      </c>
      <c r="I129" s="19">
        <f t="shared" si="23"/>
        <v>4383.6799999999994</v>
      </c>
      <c r="J129" s="19">
        <v>622.32000000000005</v>
      </c>
      <c r="K129" s="19"/>
      <c r="L129" s="19">
        <f t="shared" si="16"/>
        <v>5005.9999999999991</v>
      </c>
      <c r="M129" s="26" t="s">
        <v>217</v>
      </c>
      <c r="N129" s="26" t="s">
        <v>215</v>
      </c>
    </row>
    <row r="130" spans="1:14" ht="17.45" customHeight="1" x14ac:dyDescent="0.25">
      <c r="A130" s="22">
        <f t="shared" si="24"/>
        <v>104</v>
      </c>
      <c r="B130" s="16" t="s">
        <v>356</v>
      </c>
      <c r="C130" s="23" t="s">
        <v>137</v>
      </c>
      <c r="D130" s="24">
        <v>263.44</v>
      </c>
      <c r="E130" s="25">
        <f t="shared" si="21"/>
        <v>303.14040800000004</v>
      </c>
      <c r="F130" s="25">
        <f t="shared" si="22"/>
        <v>303.14040800000004</v>
      </c>
      <c r="G130" s="20">
        <v>15.2</v>
      </c>
      <c r="H130" s="20">
        <v>15.2</v>
      </c>
      <c r="I130" s="19">
        <f t="shared" si="23"/>
        <v>4004.2879999999996</v>
      </c>
      <c r="J130" s="19">
        <v>829.76</v>
      </c>
      <c r="K130" s="19"/>
      <c r="L130" s="19">
        <f t="shared" si="16"/>
        <v>4834.0479999999998</v>
      </c>
      <c r="M130" s="26" t="s">
        <v>206</v>
      </c>
      <c r="N130" s="26" t="s">
        <v>215</v>
      </c>
    </row>
    <row r="131" spans="1:14" ht="17.45" customHeight="1" x14ac:dyDescent="0.25">
      <c r="A131" s="22">
        <f t="shared" si="24"/>
        <v>105</v>
      </c>
      <c r="B131" s="16" t="s">
        <v>357</v>
      </c>
      <c r="C131" s="23" t="s">
        <v>138</v>
      </c>
      <c r="D131" s="24">
        <v>288.39999999999998</v>
      </c>
      <c r="E131" s="25">
        <f t="shared" si="21"/>
        <v>331.86187999999999</v>
      </c>
      <c r="F131" s="25">
        <f t="shared" si="22"/>
        <v>331.86187999999999</v>
      </c>
      <c r="G131" s="20">
        <v>15.2</v>
      </c>
      <c r="H131" s="20">
        <v>15.2</v>
      </c>
      <c r="I131" s="19">
        <f t="shared" si="23"/>
        <v>4383.6799999999994</v>
      </c>
      <c r="J131" s="19">
        <v>622.32000000000005</v>
      </c>
      <c r="K131" s="19"/>
      <c r="L131" s="19">
        <f t="shared" si="16"/>
        <v>5005.9999999999991</v>
      </c>
      <c r="M131" s="26" t="s">
        <v>218</v>
      </c>
      <c r="N131" s="26" t="s">
        <v>215</v>
      </c>
    </row>
    <row r="132" spans="1:14" ht="17.45" customHeight="1" x14ac:dyDescent="0.25">
      <c r="A132" s="22">
        <f t="shared" si="24"/>
        <v>106</v>
      </c>
      <c r="B132" s="16" t="s">
        <v>358</v>
      </c>
      <c r="C132" s="23" t="s">
        <v>139</v>
      </c>
      <c r="D132" s="24">
        <v>288.39999999999998</v>
      </c>
      <c r="E132" s="25">
        <f t="shared" si="21"/>
        <v>331.86187999999999</v>
      </c>
      <c r="F132" s="25">
        <f t="shared" si="22"/>
        <v>331.86187999999999</v>
      </c>
      <c r="G132" s="20">
        <v>15.2</v>
      </c>
      <c r="H132" s="20">
        <v>15.2</v>
      </c>
      <c r="I132" s="19">
        <f t="shared" si="23"/>
        <v>4383.6799999999994</v>
      </c>
      <c r="J132" s="19">
        <v>1659.52</v>
      </c>
      <c r="K132" s="19"/>
      <c r="L132" s="19">
        <f t="shared" si="16"/>
        <v>6043.1999999999989</v>
      </c>
      <c r="M132" s="26" t="s">
        <v>210</v>
      </c>
      <c r="N132" s="26" t="s">
        <v>215</v>
      </c>
    </row>
    <row r="133" spans="1:14" ht="17.45" customHeight="1" x14ac:dyDescent="0.25">
      <c r="A133" s="22">
        <f t="shared" si="24"/>
        <v>107</v>
      </c>
      <c r="B133" s="22" t="s">
        <v>359</v>
      </c>
      <c r="C133" s="29" t="s">
        <v>140</v>
      </c>
      <c r="D133" s="24">
        <v>288.39999999999998</v>
      </c>
      <c r="E133" s="25">
        <f t="shared" si="21"/>
        <v>331.86187999999999</v>
      </c>
      <c r="F133" s="25">
        <f t="shared" si="22"/>
        <v>331.86187999999999</v>
      </c>
      <c r="G133" s="20">
        <v>15.2</v>
      </c>
      <c r="H133" s="20">
        <v>15.2</v>
      </c>
      <c r="I133" s="19">
        <f t="shared" si="23"/>
        <v>4383.6799999999994</v>
      </c>
      <c r="J133" s="19">
        <v>1244.6400000000001</v>
      </c>
      <c r="K133" s="19"/>
      <c r="L133" s="19">
        <f t="shared" si="16"/>
        <v>5628.32</v>
      </c>
      <c r="M133" s="26" t="s">
        <v>208</v>
      </c>
      <c r="N133" s="26" t="s">
        <v>215</v>
      </c>
    </row>
    <row r="134" spans="1:14" ht="17.45" customHeight="1" x14ac:dyDescent="0.25">
      <c r="A134" s="22">
        <f t="shared" si="24"/>
        <v>108</v>
      </c>
      <c r="B134" s="16" t="s">
        <v>360</v>
      </c>
      <c r="C134" s="23" t="s">
        <v>141</v>
      </c>
      <c r="D134" s="24">
        <v>288.39999999999998</v>
      </c>
      <c r="E134" s="25">
        <f t="shared" si="21"/>
        <v>331.86187999999999</v>
      </c>
      <c r="F134" s="25">
        <f t="shared" si="22"/>
        <v>331.86187999999999</v>
      </c>
      <c r="G134" s="20">
        <v>15.2</v>
      </c>
      <c r="H134" s="20">
        <v>15.2</v>
      </c>
      <c r="I134" s="19">
        <f t="shared" si="23"/>
        <v>4383.6799999999994</v>
      </c>
      <c r="J134" s="19">
        <v>829.76</v>
      </c>
      <c r="K134" s="19"/>
      <c r="L134" s="19">
        <f t="shared" si="16"/>
        <v>5213.4399999999996</v>
      </c>
      <c r="M134" s="26" t="s">
        <v>210</v>
      </c>
      <c r="N134" s="26" t="s">
        <v>215</v>
      </c>
    </row>
    <row r="135" spans="1:14" ht="17.45" customHeight="1" x14ac:dyDescent="0.25">
      <c r="A135" s="22">
        <f t="shared" si="24"/>
        <v>109</v>
      </c>
      <c r="B135" s="16" t="s">
        <v>361</v>
      </c>
      <c r="C135" s="23" t="s">
        <v>142</v>
      </c>
      <c r="D135" s="24">
        <v>288.39999999999998</v>
      </c>
      <c r="E135" s="25">
        <f t="shared" si="21"/>
        <v>331.86187999999999</v>
      </c>
      <c r="F135" s="25">
        <f t="shared" si="22"/>
        <v>331.86187999999999</v>
      </c>
      <c r="G135" s="20">
        <v>15.2</v>
      </c>
      <c r="H135" s="20">
        <v>15.2</v>
      </c>
      <c r="I135" s="19">
        <f t="shared" si="23"/>
        <v>4383.6799999999994</v>
      </c>
      <c r="J135" s="19">
        <v>1244.6400000000001</v>
      </c>
      <c r="K135" s="19"/>
      <c r="L135" s="19">
        <f t="shared" si="16"/>
        <v>5628.32</v>
      </c>
      <c r="M135" s="26" t="s">
        <v>210</v>
      </c>
      <c r="N135" s="26" t="s">
        <v>215</v>
      </c>
    </row>
    <row r="136" spans="1:14" ht="17.45" customHeight="1" x14ac:dyDescent="0.25">
      <c r="A136" s="22">
        <f t="shared" si="24"/>
        <v>110</v>
      </c>
      <c r="B136" s="22" t="s">
        <v>365</v>
      </c>
      <c r="C136" s="29" t="s">
        <v>147</v>
      </c>
      <c r="D136" s="24">
        <v>269.8</v>
      </c>
      <c r="E136" s="25">
        <f t="shared" si="21"/>
        <v>310.45886000000002</v>
      </c>
      <c r="F136" s="25">
        <f t="shared" si="22"/>
        <v>310.45886000000002</v>
      </c>
      <c r="G136" s="20">
        <v>15.2</v>
      </c>
      <c r="H136" s="20">
        <v>15.2</v>
      </c>
      <c r="I136" s="19">
        <f t="shared" si="23"/>
        <v>4100.96</v>
      </c>
      <c r="J136" s="19"/>
      <c r="K136" s="19"/>
      <c r="L136" s="19">
        <f t="shared" si="16"/>
        <v>4100.96</v>
      </c>
      <c r="M136" s="26" t="s">
        <v>208</v>
      </c>
      <c r="N136" s="26" t="s">
        <v>215</v>
      </c>
    </row>
    <row r="137" spans="1:14" ht="17.45" customHeight="1" x14ac:dyDescent="0.25">
      <c r="A137" s="22">
        <f>A136+1</f>
        <v>111</v>
      </c>
      <c r="B137" s="16" t="s">
        <v>362</v>
      </c>
      <c r="C137" s="23" t="s">
        <v>143</v>
      </c>
      <c r="D137" s="24">
        <v>300</v>
      </c>
      <c r="E137" s="25">
        <f t="shared" si="21"/>
        <v>345.21000000000004</v>
      </c>
      <c r="F137" s="25">
        <f t="shared" si="22"/>
        <v>345.21000000000004</v>
      </c>
      <c r="G137" s="20">
        <v>15.2</v>
      </c>
      <c r="H137" s="20">
        <v>15.2</v>
      </c>
      <c r="I137" s="19">
        <f t="shared" si="23"/>
        <v>4560</v>
      </c>
      <c r="J137" s="19"/>
      <c r="K137" s="19"/>
      <c r="L137" s="19">
        <f t="shared" si="16"/>
        <v>4560</v>
      </c>
      <c r="M137" s="26" t="s">
        <v>217</v>
      </c>
      <c r="N137" s="26" t="s">
        <v>215</v>
      </c>
    </row>
    <row r="138" spans="1:14" ht="17.45" customHeight="1" x14ac:dyDescent="0.25">
      <c r="A138" s="22"/>
      <c r="B138" s="16"/>
      <c r="C138" s="38" t="s">
        <v>144</v>
      </c>
      <c r="D138" s="24"/>
      <c r="E138" s="25"/>
      <c r="F138" s="25"/>
      <c r="G138" s="20"/>
      <c r="H138" s="20"/>
      <c r="I138" s="19"/>
      <c r="J138" s="19"/>
      <c r="K138" s="19"/>
      <c r="L138" s="19"/>
      <c r="M138" s="26"/>
      <c r="N138" s="26"/>
    </row>
    <row r="139" spans="1:14" ht="17.45" customHeight="1" x14ac:dyDescent="0.25">
      <c r="A139" s="22">
        <f>A137+1</f>
        <v>112</v>
      </c>
      <c r="B139" s="16" t="s">
        <v>363</v>
      </c>
      <c r="C139" s="23" t="s">
        <v>145</v>
      </c>
      <c r="D139" s="24">
        <v>422.3</v>
      </c>
      <c r="E139" s="25">
        <f t="shared" ref="E139:E163" si="25">D139*1.1507</f>
        <v>485.94061000000005</v>
      </c>
      <c r="F139" s="25">
        <f t="shared" ref="F139:F163" si="26">E139</f>
        <v>485.94061000000005</v>
      </c>
      <c r="G139" s="20">
        <v>15.2</v>
      </c>
      <c r="H139" s="20">
        <v>15.2</v>
      </c>
      <c r="I139" s="19">
        <f t="shared" ref="I139:I147" si="27">D139*H139</f>
        <v>6418.96</v>
      </c>
      <c r="J139" s="19">
        <v>829.76</v>
      </c>
      <c r="K139" s="19"/>
      <c r="L139" s="19">
        <f t="shared" ref="L139:L163" si="28">SUM(I139+J139+K139)</f>
        <v>7248.72</v>
      </c>
      <c r="M139" s="26" t="s">
        <v>194</v>
      </c>
      <c r="N139" s="26" t="s">
        <v>220</v>
      </c>
    </row>
    <row r="140" spans="1:14" ht="17.45" customHeight="1" x14ac:dyDescent="0.25">
      <c r="A140" s="22">
        <f t="shared" ref="A140:A147" si="29">A139+1</f>
        <v>113</v>
      </c>
      <c r="B140" s="16" t="s">
        <v>364</v>
      </c>
      <c r="C140" s="23" t="s">
        <v>146</v>
      </c>
      <c r="D140" s="24">
        <v>340.19</v>
      </c>
      <c r="E140" s="25">
        <f t="shared" si="25"/>
        <v>391.45663300000001</v>
      </c>
      <c r="F140" s="25">
        <f t="shared" si="26"/>
        <v>391.45663300000001</v>
      </c>
      <c r="G140" s="20">
        <v>15.2</v>
      </c>
      <c r="H140" s="20">
        <v>15.2</v>
      </c>
      <c r="I140" s="19">
        <f t="shared" si="27"/>
        <v>5170.8879999999999</v>
      </c>
      <c r="J140" s="19">
        <v>1037.2</v>
      </c>
      <c r="K140" s="19"/>
      <c r="L140" s="19">
        <f t="shared" si="28"/>
        <v>6208.0879999999997</v>
      </c>
      <c r="M140" s="26" t="s">
        <v>211</v>
      </c>
      <c r="N140" s="46" t="s">
        <v>220</v>
      </c>
    </row>
    <row r="141" spans="1:14" ht="17.45" customHeight="1" x14ac:dyDescent="0.25">
      <c r="A141" s="22">
        <f>A140+1</f>
        <v>114</v>
      </c>
      <c r="B141" s="16" t="s">
        <v>366</v>
      </c>
      <c r="C141" s="23" t="s">
        <v>148</v>
      </c>
      <c r="D141" s="24">
        <v>358.99</v>
      </c>
      <c r="E141" s="25">
        <f t="shared" si="25"/>
        <v>413.08979300000004</v>
      </c>
      <c r="F141" s="25">
        <f t="shared" si="26"/>
        <v>413.08979300000004</v>
      </c>
      <c r="G141" s="20">
        <v>15.2</v>
      </c>
      <c r="H141" s="20">
        <v>15.2</v>
      </c>
      <c r="I141" s="19">
        <f t="shared" si="27"/>
        <v>5456.6480000000001</v>
      </c>
      <c r="J141" s="19">
        <v>1244.6400000000001</v>
      </c>
      <c r="K141" s="19"/>
      <c r="L141" s="19">
        <f t="shared" si="28"/>
        <v>6701.2880000000005</v>
      </c>
      <c r="M141" s="26" t="s">
        <v>221</v>
      </c>
      <c r="N141" s="46" t="s">
        <v>220</v>
      </c>
    </row>
    <row r="142" spans="1:14" ht="17.45" customHeight="1" x14ac:dyDescent="0.25">
      <c r="A142" s="22">
        <f t="shared" si="29"/>
        <v>115</v>
      </c>
      <c r="B142" s="16" t="s">
        <v>367</v>
      </c>
      <c r="C142" s="23" t="s">
        <v>149</v>
      </c>
      <c r="D142" s="24">
        <v>358.99</v>
      </c>
      <c r="E142" s="25">
        <f t="shared" si="25"/>
        <v>413.08979300000004</v>
      </c>
      <c r="F142" s="25">
        <f t="shared" si="26"/>
        <v>413.08979300000004</v>
      </c>
      <c r="G142" s="20">
        <v>15.2</v>
      </c>
      <c r="H142" s="20">
        <v>15.2</v>
      </c>
      <c r="I142" s="19">
        <f t="shared" si="27"/>
        <v>5456.6480000000001</v>
      </c>
      <c r="J142" s="19">
        <v>829.76</v>
      </c>
      <c r="K142" s="19"/>
      <c r="L142" s="19">
        <f t="shared" si="28"/>
        <v>6286.4080000000004</v>
      </c>
      <c r="M142" s="26" t="s">
        <v>221</v>
      </c>
      <c r="N142" s="46" t="s">
        <v>220</v>
      </c>
    </row>
    <row r="143" spans="1:14" ht="17.45" customHeight="1" x14ac:dyDescent="0.25">
      <c r="A143" s="22">
        <f t="shared" si="29"/>
        <v>116</v>
      </c>
      <c r="B143" s="22" t="s">
        <v>368</v>
      </c>
      <c r="C143" s="29" t="s">
        <v>150</v>
      </c>
      <c r="D143" s="24">
        <v>358.99</v>
      </c>
      <c r="E143" s="25">
        <f t="shared" si="25"/>
        <v>413.08979300000004</v>
      </c>
      <c r="F143" s="25">
        <f t="shared" si="26"/>
        <v>413.08979300000004</v>
      </c>
      <c r="G143" s="37">
        <v>15.2</v>
      </c>
      <c r="H143" s="20">
        <v>15.2</v>
      </c>
      <c r="I143" s="19">
        <f t="shared" si="27"/>
        <v>5456.6480000000001</v>
      </c>
      <c r="J143" s="19">
        <v>622.32000000000005</v>
      </c>
      <c r="K143" s="19"/>
      <c r="L143" s="19">
        <f t="shared" si="28"/>
        <v>6078.9679999999998</v>
      </c>
      <c r="M143" s="26" t="s">
        <v>221</v>
      </c>
      <c r="N143" s="46" t="s">
        <v>220</v>
      </c>
    </row>
    <row r="144" spans="1:14" ht="17.45" customHeight="1" x14ac:dyDescent="0.25">
      <c r="A144" s="22">
        <f t="shared" si="29"/>
        <v>117</v>
      </c>
      <c r="B144" s="22" t="s">
        <v>369</v>
      </c>
      <c r="C144" s="29" t="s">
        <v>151</v>
      </c>
      <c r="D144" s="24">
        <v>323.43</v>
      </c>
      <c r="E144" s="25">
        <f t="shared" si="25"/>
        <v>372.17090100000001</v>
      </c>
      <c r="F144" s="25">
        <f t="shared" si="26"/>
        <v>372.17090100000001</v>
      </c>
      <c r="G144" s="37">
        <v>15.2</v>
      </c>
      <c r="H144" s="20">
        <v>15.2</v>
      </c>
      <c r="I144" s="19">
        <f t="shared" si="27"/>
        <v>4916.1359999999995</v>
      </c>
      <c r="J144" s="19"/>
      <c r="K144" s="19"/>
      <c r="L144" s="19">
        <f t="shared" si="28"/>
        <v>4916.1359999999995</v>
      </c>
      <c r="M144" s="26" t="s">
        <v>221</v>
      </c>
      <c r="N144" s="46" t="s">
        <v>220</v>
      </c>
    </row>
    <row r="145" spans="1:14" ht="17.45" customHeight="1" x14ac:dyDescent="0.25">
      <c r="A145" s="22">
        <f>A144+1</f>
        <v>118</v>
      </c>
      <c r="B145" s="22" t="s">
        <v>411</v>
      </c>
      <c r="C145" s="29" t="s">
        <v>412</v>
      </c>
      <c r="D145" s="24">
        <v>323.43</v>
      </c>
      <c r="E145" s="25">
        <f t="shared" si="25"/>
        <v>372.17090100000001</v>
      </c>
      <c r="F145" s="25">
        <f t="shared" si="26"/>
        <v>372.17090100000001</v>
      </c>
      <c r="G145" s="37">
        <v>15.2</v>
      </c>
      <c r="H145" s="20">
        <v>15.2</v>
      </c>
      <c r="I145" s="19">
        <f t="shared" si="27"/>
        <v>4916.1359999999995</v>
      </c>
      <c r="J145" s="19"/>
      <c r="K145" s="19"/>
      <c r="L145" s="19">
        <f t="shared" si="28"/>
        <v>4916.1359999999995</v>
      </c>
      <c r="M145" s="26" t="s">
        <v>221</v>
      </c>
      <c r="N145" s="46" t="s">
        <v>220</v>
      </c>
    </row>
    <row r="146" spans="1:14" ht="17.45" customHeight="1" x14ac:dyDescent="0.25">
      <c r="A146" s="22">
        <f>A145+1</f>
        <v>119</v>
      </c>
      <c r="B146" s="16" t="s">
        <v>370</v>
      </c>
      <c r="C146" s="23" t="s">
        <v>152</v>
      </c>
      <c r="D146" s="24">
        <v>280.63</v>
      </c>
      <c r="E146" s="25">
        <f t="shared" si="25"/>
        <v>322.92094100000003</v>
      </c>
      <c r="F146" s="25">
        <f t="shared" si="26"/>
        <v>322.92094100000003</v>
      </c>
      <c r="G146" s="20">
        <v>15.2</v>
      </c>
      <c r="H146" s="20">
        <v>15.2</v>
      </c>
      <c r="I146" s="19">
        <f t="shared" si="27"/>
        <v>4265.576</v>
      </c>
      <c r="J146" s="19">
        <v>1244.6400000000001</v>
      </c>
      <c r="K146" s="19"/>
      <c r="L146" s="19">
        <f t="shared" si="28"/>
        <v>5510.2160000000003</v>
      </c>
      <c r="M146" s="26" t="s">
        <v>210</v>
      </c>
      <c r="N146" s="46" t="s">
        <v>220</v>
      </c>
    </row>
    <row r="147" spans="1:14" ht="17.45" customHeight="1" x14ac:dyDescent="0.25">
      <c r="A147" s="22">
        <f t="shared" si="29"/>
        <v>120</v>
      </c>
      <c r="B147" s="16" t="s">
        <v>371</v>
      </c>
      <c r="C147" s="29" t="s">
        <v>153</v>
      </c>
      <c r="D147" s="24">
        <v>280.63</v>
      </c>
      <c r="E147" s="25">
        <f t="shared" si="25"/>
        <v>322.92094100000003</v>
      </c>
      <c r="F147" s="25">
        <f t="shared" si="26"/>
        <v>322.92094100000003</v>
      </c>
      <c r="G147" s="20">
        <v>15.2</v>
      </c>
      <c r="H147" s="20">
        <v>15.2</v>
      </c>
      <c r="I147" s="19">
        <f t="shared" si="27"/>
        <v>4265.576</v>
      </c>
      <c r="J147" s="19">
        <v>829.76</v>
      </c>
      <c r="K147" s="19"/>
      <c r="L147" s="19">
        <f t="shared" si="28"/>
        <v>5095.3360000000002</v>
      </c>
      <c r="M147" s="26" t="s">
        <v>210</v>
      </c>
      <c r="N147" s="46" t="s">
        <v>220</v>
      </c>
    </row>
    <row r="148" spans="1:14" ht="17.45" customHeight="1" x14ac:dyDescent="0.25">
      <c r="A148" s="22"/>
      <c r="B148" s="16"/>
      <c r="C148" s="17" t="s">
        <v>156</v>
      </c>
      <c r="D148" s="24"/>
      <c r="E148" s="25"/>
      <c r="F148" s="25"/>
      <c r="G148" s="20"/>
      <c r="H148" s="20"/>
      <c r="I148" s="19"/>
      <c r="J148" s="19"/>
      <c r="K148" s="19"/>
      <c r="L148" s="19"/>
      <c r="M148" s="26"/>
      <c r="N148" s="46"/>
    </row>
    <row r="149" spans="1:14" ht="17.45" customHeight="1" x14ac:dyDescent="0.25">
      <c r="A149" s="22">
        <f>A147+1</f>
        <v>121</v>
      </c>
      <c r="B149" s="16" t="s">
        <v>373</v>
      </c>
      <c r="C149" s="30" t="s">
        <v>157</v>
      </c>
      <c r="D149" s="24">
        <v>428.48</v>
      </c>
      <c r="E149" s="25">
        <f t="shared" si="25"/>
        <v>493.05193600000007</v>
      </c>
      <c r="F149" s="25">
        <f t="shared" si="26"/>
        <v>493.05193600000007</v>
      </c>
      <c r="G149" s="22">
        <v>15.2</v>
      </c>
      <c r="H149" s="20">
        <v>15.2</v>
      </c>
      <c r="I149" s="19">
        <f>D149*H149</f>
        <v>6512.8959999999997</v>
      </c>
      <c r="J149" s="19"/>
      <c r="K149" s="19"/>
      <c r="L149" s="19">
        <f t="shared" si="28"/>
        <v>6512.8959999999997</v>
      </c>
      <c r="M149" s="26" t="s">
        <v>195</v>
      </c>
      <c r="N149" s="46" t="s">
        <v>156</v>
      </c>
    </row>
    <row r="150" spans="1:14" ht="17.45" customHeight="1" x14ac:dyDescent="0.25">
      <c r="A150" s="22">
        <f>A149+1</f>
        <v>122</v>
      </c>
      <c r="B150" s="16" t="s">
        <v>374</v>
      </c>
      <c r="C150" s="23" t="s">
        <v>158</v>
      </c>
      <c r="D150" s="24">
        <v>422.3</v>
      </c>
      <c r="E150" s="25">
        <f t="shared" si="25"/>
        <v>485.94061000000005</v>
      </c>
      <c r="F150" s="25">
        <f t="shared" si="26"/>
        <v>485.94061000000005</v>
      </c>
      <c r="G150" s="20">
        <v>15.2</v>
      </c>
      <c r="H150" s="20">
        <v>15.2</v>
      </c>
      <c r="I150" s="19">
        <f>D150*H150</f>
        <v>6418.96</v>
      </c>
      <c r="J150" s="19"/>
      <c r="K150" s="19"/>
      <c r="L150" s="19">
        <f t="shared" si="28"/>
        <v>6418.96</v>
      </c>
      <c r="M150" s="26" t="s">
        <v>195</v>
      </c>
      <c r="N150" s="26" t="s">
        <v>225</v>
      </c>
    </row>
    <row r="151" spans="1:14" ht="17.45" customHeight="1" x14ac:dyDescent="0.25">
      <c r="A151" s="22">
        <f>A150+1</f>
        <v>123</v>
      </c>
      <c r="B151" s="16" t="s">
        <v>375</v>
      </c>
      <c r="C151" s="23" t="s">
        <v>159</v>
      </c>
      <c r="D151" s="24">
        <v>428.48</v>
      </c>
      <c r="E151" s="25">
        <f t="shared" si="25"/>
        <v>493.05193600000007</v>
      </c>
      <c r="F151" s="25">
        <f t="shared" si="26"/>
        <v>493.05193600000007</v>
      </c>
      <c r="G151" s="20">
        <v>15.2</v>
      </c>
      <c r="H151" s="20">
        <v>15.2</v>
      </c>
      <c r="I151" s="19">
        <f>D151*H151</f>
        <v>6512.8959999999997</v>
      </c>
      <c r="J151" s="19">
        <v>1244.6400000000001</v>
      </c>
      <c r="K151" s="19"/>
      <c r="L151" s="19">
        <f t="shared" si="28"/>
        <v>7757.5360000000001</v>
      </c>
      <c r="M151" s="26" t="s">
        <v>192</v>
      </c>
      <c r="N151" s="26" t="s">
        <v>156</v>
      </c>
    </row>
    <row r="152" spans="1:14" ht="17.45" customHeight="1" x14ac:dyDescent="0.25">
      <c r="A152" s="22">
        <f>A151+1</f>
        <v>124</v>
      </c>
      <c r="B152" s="16" t="s">
        <v>376</v>
      </c>
      <c r="C152" s="23" t="s">
        <v>160</v>
      </c>
      <c r="D152" s="24">
        <v>428.55</v>
      </c>
      <c r="E152" s="25">
        <f t="shared" si="25"/>
        <v>493.13248500000003</v>
      </c>
      <c r="F152" s="25">
        <f t="shared" si="26"/>
        <v>493.13248500000003</v>
      </c>
      <c r="G152" s="20">
        <v>15.2</v>
      </c>
      <c r="H152" s="20">
        <v>15.2</v>
      </c>
      <c r="I152" s="19">
        <f>D152*H152</f>
        <v>6513.96</v>
      </c>
      <c r="J152" s="19">
        <v>1037.2</v>
      </c>
      <c r="K152" s="19"/>
      <c r="L152" s="19">
        <f t="shared" si="28"/>
        <v>7551.16</v>
      </c>
      <c r="M152" s="26" t="s">
        <v>227</v>
      </c>
      <c r="N152" s="46" t="s">
        <v>156</v>
      </c>
    </row>
    <row r="153" spans="1:14" ht="17.45" customHeight="1" x14ac:dyDescent="0.25">
      <c r="A153" s="22"/>
      <c r="B153" s="22"/>
      <c r="C153" s="17" t="s">
        <v>161</v>
      </c>
      <c r="D153" s="24"/>
      <c r="E153" s="25"/>
      <c r="F153" s="25"/>
      <c r="G153" s="20"/>
      <c r="H153" s="20"/>
      <c r="I153" s="19"/>
      <c r="J153" s="19"/>
      <c r="K153" s="19"/>
      <c r="L153" s="19"/>
      <c r="M153" s="47"/>
      <c r="N153" s="46"/>
    </row>
    <row r="154" spans="1:14" ht="17.45" customHeight="1" x14ac:dyDescent="0.25">
      <c r="A154" s="22">
        <f>A152+1</f>
        <v>125</v>
      </c>
      <c r="B154" s="16" t="s">
        <v>377</v>
      </c>
      <c r="C154" s="23" t="s">
        <v>162</v>
      </c>
      <c r="D154" s="24">
        <v>411.21</v>
      </c>
      <c r="E154" s="25">
        <f t="shared" si="25"/>
        <v>473.17934700000001</v>
      </c>
      <c r="F154" s="25">
        <f t="shared" si="26"/>
        <v>473.17934700000001</v>
      </c>
      <c r="G154" s="20">
        <v>15.2</v>
      </c>
      <c r="H154" s="20">
        <v>15.2</v>
      </c>
      <c r="I154" s="19">
        <f>D154*H154</f>
        <v>6250.3919999999998</v>
      </c>
      <c r="J154" s="19">
        <v>1037.2</v>
      </c>
      <c r="K154" s="19"/>
      <c r="L154" s="19">
        <f t="shared" si="28"/>
        <v>7287.5919999999996</v>
      </c>
      <c r="M154" s="26" t="s">
        <v>192</v>
      </c>
      <c r="N154" s="46" t="s">
        <v>161</v>
      </c>
    </row>
    <row r="155" spans="1:14" ht="17.45" customHeight="1" x14ac:dyDescent="0.25">
      <c r="A155" s="22">
        <f>A154+1</f>
        <v>126</v>
      </c>
      <c r="B155" s="16" t="s">
        <v>378</v>
      </c>
      <c r="C155" s="23" t="s">
        <v>163</v>
      </c>
      <c r="D155" s="24">
        <v>281.89999999999998</v>
      </c>
      <c r="E155" s="25">
        <f t="shared" si="25"/>
        <v>324.38232999999997</v>
      </c>
      <c r="F155" s="25">
        <f t="shared" si="26"/>
        <v>324.38232999999997</v>
      </c>
      <c r="G155" s="20">
        <v>15.2</v>
      </c>
      <c r="H155" s="20">
        <v>15.2</v>
      </c>
      <c r="I155" s="19">
        <f>D155*H155</f>
        <v>4284.8799999999992</v>
      </c>
      <c r="J155" s="19">
        <v>622.32000000000005</v>
      </c>
      <c r="K155" s="19"/>
      <c r="L155" s="19">
        <f t="shared" si="28"/>
        <v>4907.1999999999989</v>
      </c>
      <c r="M155" s="26" t="s">
        <v>192</v>
      </c>
      <c r="N155" s="26" t="s">
        <v>215</v>
      </c>
    </row>
    <row r="156" spans="1:14" ht="17.45" customHeight="1" x14ac:dyDescent="0.25">
      <c r="A156" s="22">
        <f>A155+1</f>
        <v>127</v>
      </c>
      <c r="B156" s="22" t="s">
        <v>379</v>
      </c>
      <c r="C156" s="29" t="s">
        <v>164</v>
      </c>
      <c r="D156" s="24">
        <v>213.66</v>
      </c>
      <c r="E156" s="25">
        <f t="shared" si="25"/>
        <v>245.85856200000001</v>
      </c>
      <c r="F156" s="25">
        <f t="shared" si="26"/>
        <v>245.85856200000001</v>
      </c>
      <c r="G156" s="20">
        <v>15.2</v>
      </c>
      <c r="H156" s="20">
        <v>15.2</v>
      </c>
      <c r="I156" s="19">
        <f>D156*H156</f>
        <v>3247.6319999999996</v>
      </c>
      <c r="J156" s="19">
        <v>622.32000000000005</v>
      </c>
      <c r="K156" s="19"/>
      <c r="L156" s="19">
        <f t="shared" si="28"/>
        <v>3869.9519999999998</v>
      </c>
      <c r="M156" s="26" t="s">
        <v>210</v>
      </c>
      <c r="N156" s="26" t="s">
        <v>90</v>
      </c>
    </row>
    <row r="157" spans="1:14" ht="17.45" customHeight="1" x14ac:dyDescent="0.25">
      <c r="A157" s="22"/>
      <c r="B157" s="22"/>
      <c r="C157" s="34" t="s">
        <v>165</v>
      </c>
      <c r="D157" s="24"/>
      <c r="E157" s="25"/>
      <c r="F157" s="25"/>
      <c r="G157" s="20"/>
      <c r="H157" s="20"/>
      <c r="I157" s="19"/>
      <c r="J157" s="19"/>
      <c r="K157" s="19"/>
      <c r="L157" s="19"/>
      <c r="M157" s="26"/>
      <c r="N157" s="26"/>
    </row>
    <row r="158" spans="1:14" ht="17.45" customHeight="1" x14ac:dyDescent="0.25">
      <c r="A158" s="22">
        <f>A156+1</f>
        <v>128</v>
      </c>
      <c r="B158" s="22" t="s">
        <v>380</v>
      </c>
      <c r="C158" s="29" t="s">
        <v>166</v>
      </c>
      <c r="D158" s="24">
        <v>399.64</v>
      </c>
      <c r="E158" s="25">
        <f t="shared" si="25"/>
        <v>459.865748</v>
      </c>
      <c r="F158" s="25">
        <f t="shared" si="26"/>
        <v>459.865748</v>
      </c>
      <c r="G158" s="20">
        <v>15.2</v>
      </c>
      <c r="H158" s="20">
        <v>15.2</v>
      </c>
      <c r="I158" s="19">
        <f>D158*H158</f>
        <v>6074.5279999999993</v>
      </c>
      <c r="J158" s="19"/>
      <c r="K158" s="19"/>
      <c r="L158" s="19">
        <f t="shared" si="28"/>
        <v>6074.5279999999993</v>
      </c>
      <c r="M158" s="26" t="s">
        <v>414</v>
      </c>
      <c r="N158" s="26" t="s">
        <v>15</v>
      </c>
    </row>
    <row r="159" spans="1:14" ht="17.45" customHeight="1" x14ac:dyDescent="0.25">
      <c r="A159" s="22"/>
      <c r="B159" s="22"/>
      <c r="C159" s="34" t="s">
        <v>167</v>
      </c>
      <c r="D159" s="24"/>
      <c r="E159" s="25"/>
      <c r="F159" s="25"/>
      <c r="G159" s="20"/>
      <c r="H159" s="20"/>
      <c r="I159" s="19"/>
      <c r="J159" s="19"/>
      <c r="K159" s="19"/>
      <c r="L159" s="19"/>
      <c r="M159" s="26"/>
      <c r="N159" s="26"/>
    </row>
    <row r="160" spans="1:14" ht="17.45" customHeight="1" x14ac:dyDescent="0.25">
      <c r="A160" s="22">
        <f>A158+1</f>
        <v>129</v>
      </c>
      <c r="B160" s="22"/>
      <c r="C160" s="29" t="s">
        <v>168</v>
      </c>
      <c r="D160" s="24">
        <v>399.64</v>
      </c>
      <c r="E160" s="25">
        <f t="shared" si="25"/>
        <v>459.865748</v>
      </c>
      <c r="F160" s="25">
        <f t="shared" si="26"/>
        <v>459.865748</v>
      </c>
      <c r="G160" s="20">
        <v>15.2</v>
      </c>
      <c r="H160" s="20">
        <v>15.2</v>
      </c>
      <c r="I160" s="19">
        <f>D160*H160</f>
        <v>6074.5279999999993</v>
      </c>
      <c r="J160" s="19"/>
      <c r="K160" s="19"/>
      <c r="L160" s="19">
        <f t="shared" si="28"/>
        <v>6074.5279999999993</v>
      </c>
      <c r="M160" s="26" t="s">
        <v>407</v>
      </c>
      <c r="N160" s="26" t="s">
        <v>15</v>
      </c>
    </row>
    <row r="161" spans="1:25" ht="17.45" customHeight="1" x14ac:dyDescent="0.3">
      <c r="A161" s="39"/>
      <c r="B161" s="22"/>
      <c r="C161" s="40" t="s">
        <v>381</v>
      </c>
      <c r="D161" s="24"/>
      <c r="E161" s="25"/>
      <c r="F161" s="25"/>
      <c r="G161" s="20"/>
      <c r="H161" s="20"/>
      <c r="I161" s="19"/>
      <c r="J161" s="19"/>
      <c r="K161" s="19"/>
      <c r="L161" s="19"/>
      <c r="M161" s="26"/>
      <c r="N161" s="26"/>
    </row>
    <row r="162" spans="1:25" ht="17.45" customHeight="1" x14ac:dyDescent="0.3">
      <c r="A162" s="39">
        <f>A160+1</f>
        <v>130</v>
      </c>
      <c r="B162" s="22" t="s">
        <v>382</v>
      </c>
      <c r="C162" s="1" t="s">
        <v>170</v>
      </c>
      <c r="D162" s="24">
        <v>422.3</v>
      </c>
      <c r="E162" s="25">
        <f t="shared" si="25"/>
        <v>485.94061000000005</v>
      </c>
      <c r="F162" s="25">
        <f t="shared" si="26"/>
        <v>485.94061000000005</v>
      </c>
      <c r="G162" s="20">
        <v>15.2</v>
      </c>
      <c r="H162" s="20">
        <v>15.2</v>
      </c>
      <c r="I162" s="19">
        <f>D162*H162</f>
        <v>6418.96</v>
      </c>
      <c r="J162" s="19"/>
      <c r="K162" s="19"/>
      <c r="L162" s="19">
        <f t="shared" si="28"/>
        <v>6418.96</v>
      </c>
      <c r="M162" s="26" t="s">
        <v>169</v>
      </c>
      <c r="N162" s="26" t="s">
        <v>399</v>
      </c>
    </row>
    <row r="163" spans="1:25" ht="17.45" customHeight="1" x14ac:dyDescent="0.3">
      <c r="A163" s="39">
        <f>A162+1</f>
        <v>131</v>
      </c>
      <c r="B163" s="22" t="s">
        <v>383</v>
      </c>
      <c r="C163" s="1" t="s">
        <v>384</v>
      </c>
      <c r="D163" s="24">
        <v>378.29</v>
      </c>
      <c r="E163" s="25">
        <f t="shared" si="25"/>
        <v>435.29830300000003</v>
      </c>
      <c r="F163" s="25">
        <f t="shared" si="26"/>
        <v>435.29830300000003</v>
      </c>
      <c r="G163" s="20">
        <v>15.2</v>
      </c>
      <c r="H163" s="20">
        <v>15.2</v>
      </c>
      <c r="I163" s="19">
        <f>D163*H163</f>
        <v>5750.0079999999998</v>
      </c>
      <c r="J163" s="19"/>
      <c r="K163" s="19"/>
      <c r="L163" s="19">
        <f t="shared" si="28"/>
        <v>5750.0079999999998</v>
      </c>
      <c r="M163" s="26" t="s">
        <v>400</v>
      </c>
      <c r="N163" s="26" t="s">
        <v>401</v>
      </c>
    </row>
    <row r="164" spans="1:25" ht="17.45" customHeight="1" x14ac:dyDescent="0.25">
      <c r="A164" s="16"/>
      <c r="C164" s="1"/>
      <c r="D164" s="33"/>
      <c r="E164" s="25"/>
      <c r="F164" s="25"/>
      <c r="G164" s="37"/>
      <c r="H164" s="37"/>
      <c r="I164" s="57">
        <f t="shared" ref="I164:L164" si="30">SUM(I11:I163)</f>
        <v>682887.81600000046</v>
      </c>
      <c r="J164" s="57">
        <f t="shared" si="30"/>
        <v>99363.759999999951</v>
      </c>
      <c r="K164" s="57">
        <f t="shared" si="30"/>
        <v>156.04000000000002</v>
      </c>
      <c r="L164" s="57">
        <f t="shared" si="30"/>
        <v>782407.61599999957</v>
      </c>
      <c r="M164" s="26"/>
      <c r="N164" s="26"/>
    </row>
    <row r="165" spans="1:25" ht="27.95" customHeight="1" x14ac:dyDescent="0.25">
      <c r="A165" s="16"/>
      <c r="C165" s="1"/>
      <c r="D165" s="33"/>
      <c r="E165" s="25"/>
      <c r="F165" s="25"/>
      <c r="G165" s="37"/>
      <c r="H165" s="37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1:25" ht="27.95" customHeight="1" x14ac:dyDescent="0.25">
      <c r="A166" s="16"/>
      <c r="C166" s="1"/>
      <c r="D166" s="33"/>
      <c r="E166" s="25"/>
      <c r="F166" s="25"/>
      <c r="G166" s="37"/>
      <c r="H166" s="37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1:25" ht="18" customHeight="1" x14ac:dyDescent="0.25">
      <c r="A167" s="22"/>
      <c r="B167" s="22" t="s">
        <v>0</v>
      </c>
      <c r="C167" s="23"/>
      <c r="D167" s="19"/>
      <c r="E167" s="59"/>
      <c r="F167" s="59"/>
      <c r="G167" s="60"/>
      <c r="H167" s="60"/>
      <c r="I167" s="44"/>
      <c r="J167" s="44"/>
      <c r="K167" s="44"/>
      <c r="L167" s="88"/>
      <c r="M167" s="88"/>
      <c r="N167" s="88"/>
      <c r="O167" s="44"/>
      <c r="P167" s="44"/>
      <c r="Q167" s="44"/>
      <c r="R167" s="44"/>
      <c r="S167" s="44"/>
      <c r="T167" s="44"/>
      <c r="U167" s="44"/>
      <c r="V167" s="44"/>
      <c r="W167" s="61"/>
      <c r="X167" s="61"/>
      <c r="Y167" s="61"/>
    </row>
    <row r="168" spans="1:25" ht="17.25" x14ac:dyDescent="0.25">
      <c r="A168" s="30"/>
      <c r="B168" s="62" t="s">
        <v>385</v>
      </c>
      <c r="C168" s="62" t="s">
        <v>386</v>
      </c>
      <c r="D168" s="30"/>
      <c r="E168" s="30"/>
      <c r="F168" s="30"/>
      <c r="G168" s="30"/>
      <c r="H168" s="30"/>
      <c r="I168" s="30"/>
      <c r="J168" s="30"/>
      <c r="K168" s="30"/>
      <c r="L168" s="80"/>
      <c r="M168" s="89"/>
      <c r="N168" s="8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63"/>
    </row>
    <row r="169" spans="1:25" ht="17.25" x14ac:dyDescent="0.25">
      <c r="A169" s="30"/>
      <c r="B169" s="64">
        <v>3</v>
      </c>
      <c r="C169" s="64" t="s">
        <v>178</v>
      </c>
      <c r="D169" s="30"/>
      <c r="E169" s="30" t="s">
        <v>0</v>
      </c>
      <c r="F169" s="80"/>
      <c r="G169" s="80"/>
      <c r="H169" s="80"/>
      <c r="I169" s="80"/>
      <c r="J169" s="80"/>
      <c r="K169" s="80"/>
      <c r="L169" s="80"/>
      <c r="M169" s="81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17.25" x14ac:dyDescent="0.25">
      <c r="A170" s="30"/>
      <c r="B170" s="64">
        <v>1</v>
      </c>
      <c r="C170" s="64" t="s">
        <v>171</v>
      </c>
      <c r="D170" s="30"/>
      <c r="E170" s="30"/>
      <c r="F170" s="82"/>
      <c r="G170" s="83"/>
      <c r="H170" s="80"/>
      <c r="I170" s="80"/>
      <c r="J170" s="80"/>
      <c r="K170" s="80"/>
      <c r="L170" s="80"/>
      <c r="M170" s="81"/>
      <c r="N170" s="30"/>
      <c r="O170" s="30"/>
      <c r="P170" s="30"/>
      <c r="Q170" s="30"/>
      <c r="R170" s="30"/>
      <c r="S170" s="30"/>
      <c r="T170" s="30"/>
      <c r="U170" s="30"/>
      <c r="V170" s="30"/>
      <c r="W170" s="19"/>
      <c r="X170" s="30"/>
      <c r="Y170" s="30"/>
    </row>
    <row r="171" spans="1:25" ht="17.25" x14ac:dyDescent="0.3">
      <c r="A171" s="27" t="s">
        <v>0</v>
      </c>
      <c r="B171" s="41"/>
      <c r="C171" s="41"/>
      <c r="D171" s="27"/>
      <c r="E171" s="27"/>
      <c r="F171" s="82"/>
      <c r="G171" s="87"/>
      <c r="H171" s="84"/>
      <c r="I171" s="84"/>
      <c r="J171" s="84"/>
      <c r="K171" s="84"/>
      <c r="L171" s="84"/>
      <c r="M171" s="81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B172" s="41"/>
      <c r="C172" s="41"/>
      <c r="F172" s="82"/>
      <c r="G172" s="82"/>
      <c r="H172" s="85"/>
      <c r="I172" s="85"/>
      <c r="J172" s="85"/>
      <c r="K172" s="85"/>
      <c r="L172" s="85"/>
      <c r="M172" s="81"/>
    </row>
    <row r="173" spans="1:25" x14ac:dyDescent="0.25">
      <c r="B173" s="41"/>
      <c r="C173" s="41"/>
      <c r="F173" s="82"/>
      <c r="G173" s="82"/>
      <c r="H173" s="85"/>
      <c r="I173" s="85"/>
      <c r="J173" s="85"/>
      <c r="K173" s="85"/>
      <c r="L173" s="85"/>
      <c r="M173" s="81"/>
    </row>
    <row r="174" spans="1:25" x14ac:dyDescent="0.25">
      <c r="B174" s="41"/>
      <c r="C174" s="41"/>
      <c r="F174" s="82"/>
      <c r="G174" s="82"/>
      <c r="H174" s="85"/>
      <c r="I174" s="85"/>
      <c r="J174" s="85"/>
      <c r="K174" s="85"/>
      <c r="L174" s="85"/>
      <c r="M174" s="81"/>
    </row>
    <row r="175" spans="1:25" x14ac:dyDescent="0.25">
      <c r="B175" s="41"/>
      <c r="C175" s="41"/>
      <c r="F175" s="82"/>
      <c r="G175" s="82"/>
      <c r="H175" s="85"/>
      <c r="I175" s="85"/>
      <c r="J175" s="85"/>
      <c r="K175" s="85"/>
      <c r="L175" s="85"/>
      <c r="M175" s="81"/>
    </row>
    <row r="176" spans="1:25" x14ac:dyDescent="0.25">
      <c r="B176" s="41"/>
      <c r="C176" s="41"/>
      <c r="F176" s="82"/>
      <c r="G176" s="86"/>
      <c r="H176" s="85"/>
      <c r="I176" s="85"/>
      <c r="J176" s="85"/>
      <c r="K176" s="85"/>
      <c r="L176" s="85"/>
      <c r="M176" s="81"/>
    </row>
    <row r="177" spans="2:23" x14ac:dyDescent="0.25">
      <c r="B177" s="41"/>
      <c r="C177" s="41"/>
      <c r="F177" s="85"/>
      <c r="G177" s="85"/>
      <c r="H177" s="85"/>
      <c r="I177" s="85"/>
      <c r="J177" s="85"/>
      <c r="K177" s="85"/>
      <c r="L177" s="85"/>
      <c r="M177" s="81"/>
    </row>
    <row r="178" spans="2:23" x14ac:dyDescent="0.25">
      <c r="B178" s="41"/>
      <c r="C178" s="41"/>
      <c r="M178" s="75"/>
    </row>
    <row r="179" spans="2:23" x14ac:dyDescent="0.25">
      <c r="B179" s="41"/>
      <c r="C179" s="42"/>
      <c r="M179" s="75"/>
    </row>
    <row r="180" spans="2:23" x14ac:dyDescent="0.25">
      <c r="B180" s="41"/>
      <c r="C180" s="41"/>
      <c r="M180" s="75"/>
    </row>
    <row r="181" spans="2:23" x14ac:dyDescent="0.25">
      <c r="B181" s="41"/>
      <c r="C181" s="41"/>
      <c r="M181" s="75"/>
    </row>
    <row r="182" spans="2:23" x14ac:dyDescent="0.25">
      <c r="B182" s="41"/>
      <c r="C182" s="41"/>
      <c r="G182" s="1" t="s">
        <v>0</v>
      </c>
      <c r="M182" s="75"/>
    </row>
    <row r="183" spans="2:23" x14ac:dyDescent="0.25">
      <c r="B183" s="41"/>
      <c r="C183" s="41"/>
      <c r="M183" s="75"/>
    </row>
    <row r="184" spans="2:23" x14ac:dyDescent="0.25">
      <c r="B184" s="41"/>
      <c r="C184" s="41"/>
      <c r="M184" s="75"/>
    </row>
    <row r="185" spans="2:23" x14ac:dyDescent="0.25">
      <c r="B185" s="43"/>
      <c r="C185" s="43"/>
      <c r="M185" s="75"/>
    </row>
    <row r="186" spans="2:23" x14ac:dyDescent="0.25">
      <c r="M186" s="75"/>
      <c r="W186" s="1" t="s">
        <v>238</v>
      </c>
    </row>
    <row r="187" spans="2:23" x14ac:dyDescent="0.25">
      <c r="M187" s="75"/>
    </row>
    <row r="188" spans="2:23" x14ac:dyDescent="0.25">
      <c r="M188" s="75"/>
      <c r="N188" s="1" t="s">
        <v>0</v>
      </c>
    </row>
    <row r="189" spans="2:23" x14ac:dyDescent="0.25">
      <c r="E189" s="1" t="s">
        <v>0</v>
      </c>
    </row>
    <row r="193" spans="5:24" x14ac:dyDescent="0.25">
      <c r="I193" s="1" t="s">
        <v>0</v>
      </c>
    </row>
    <row r="194" spans="5:24" x14ac:dyDescent="0.25">
      <c r="X194" s="1" t="s">
        <v>0</v>
      </c>
    </row>
    <row r="198" spans="5:24" x14ac:dyDescent="0.25">
      <c r="W198" s="1" t="s">
        <v>0</v>
      </c>
    </row>
    <row r="205" spans="5:24" x14ac:dyDescent="0.25">
      <c r="E205" s="1" t="s">
        <v>0</v>
      </c>
    </row>
    <row r="209" spans="3:3" x14ac:dyDescent="0.25">
      <c r="C209" s="2" t="s">
        <v>0</v>
      </c>
    </row>
  </sheetData>
  <mergeCells count="18">
    <mergeCell ref="D2:W2"/>
    <mergeCell ref="D3:I3"/>
    <mergeCell ref="H4:I4"/>
    <mergeCell ref="D6:I6"/>
    <mergeCell ref="A7:A9"/>
    <mergeCell ref="B7:B9"/>
    <mergeCell ref="C7:C9"/>
    <mergeCell ref="D7:D9"/>
    <mergeCell ref="E7:E9"/>
    <mergeCell ref="F7:F9"/>
    <mergeCell ref="M7:M9"/>
    <mergeCell ref="N7:N9"/>
    <mergeCell ref="L7:L9"/>
    <mergeCell ref="G7:G9"/>
    <mergeCell ref="H7:H9"/>
    <mergeCell ref="I7:I9"/>
    <mergeCell ref="J7:J8"/>
    <mergeCell ref="K7:K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9"/>
  <sheetViews>
    <sheetView workbookViewId="0">
      <selection activeCell="O7" sqref="O7:P164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1" width="14.85546875" style="1" customWidth="1"/>
    <col min="12" max="12" width="16.140625" style="1" customWidth="1"/>
    <col min="13" max="13" width="13.7109375" style="1" customWidth="1"/>
    <col min="14" max="14" width="20.7109375" style="1" bestFit="1" customWidth="1"/>
    <col min="15" max="15" width="57.28515625" style="1" bestFit="1" customWidth="1"/>
    <col min="16" max="16" width="39.7109375" style="1" bestFit="1" customWidth="1"/>
    <col min="17" max="17" width="14.28515625" style="1" customWidth="1"/>
    <col min="18" max="20" width="14.5703125" style="1" customWidth="1"/>
    <col min="21" max="21" width="14.7109375" style="1" customWidth="1"/>
    <col min="22" max="22" width="14.5703125" style="1" customWidth="1"/>
    <col min="23" max="23" width="17.28515625" style="1" customWidth="1"/>
    <col min="24" max="24" width="27" style="1" customWidth="1"/>
    <col min="25" max="16384" width="12.7109375" style="1"/>
  </cols>
  <sheetData>
    <row r="1" spans="1:25" x14ac:dyDescent="0.25">
      <c r="B1" s="1" t="s">
        <v>0</v>
      </c>
      <c r="C1" s="2" t="s">
        <v>0</v>
      </c>
      <c r="E1" s="1" t="s">
        <v>0</v>
      </c>
      <c r="U1" s="1" t="s">
        <v>0</v>
      </c>
    </row>
    <row r="2" spans="1:25" x14ac:dyDescent="0.25">
      <c r="A2" s="3" t="s">
        <v>0</v>
      </c>
      <c r="B2" s="3" t="s">
        <v>0</v>
      </c>
      <c r="D2" s="122" t="s">
        <v>234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" t="s">
        <v>0</v>
      </c>
    </row>
    <row r="3" spans="1:25" x14ac:dyDescent="0.25">
      <c r="A3" s="4" t="s">
        <v>0</v>
      </c>
      <c r="B3" s="4"/>
      <c r="C3" s="5" t="s">
        <v>0</v>
      </c>
      <c r="D3" s="109" t="s">
        <v>235</v>
      </c>
      <c r="E3" s="109"/>
      <c r="F3" s="109"/>
      <c r="G3" s="109"/>
      <c r="H3" s="109"/>
      <c r="I3" s="109"/>
      <c r="J3" s="48"/>
      <c r="K3" s="48"/>
      <c r="L3" s="48"/>
      <c r="M3" s="51"/>
      <c r="N3" s="51"/>
      <c r="O3" s="51"/>
      <c r="P3" s="51"/>
      <c r="Q3" s="51"/>
      <c r="R3" s="51"/>
      <c r="S3" s="51"/>
      <c r="T3" s="51"/>
      <c r="U3" s="52"/>
      <c r="V3" s="53" t="s">
        <v>0</v>
      </c>
      <c r="W3" s="53"/>
    </row>
    <row r="4" spans="1:25" x14ac:dyDescent="0.25">
      <c r="A4" s="4" t="s">
        <v>0</v>
      </c>
      <c r="B4" s="4" t="s">
        <v>0</v>
      </c>
      <c r="C4" s="5"/>
      <c r="D4" s="8" t="s">
        <v>236</v>
      </c>
      <c r="E4" s="54" t="s">
        <v>237</v>
      </c>
      <c r="F4" s="54"/>
      <c r="H4" s="110"/>
      <c r="I4" s="110"/>
      <c r="J4" s="49"/>
      <c r="K4" s="49"/>
      <c r="L4" s="49"/>
      <c r="W4" s="55"/>
      <c r="X4" s="55"/>
      <c r="Y4" s="55"/>
    </row>
    <row r="5" spans="1:25" x14ac:dyDescent="0.25">
      <c r="A5" s="4"/>
      <c r="B5" s="4" t="s">
        <v>238</v>
      </c>
      <c r="C5" s="5"/>
      <c r="D5" s="10" t="s">
        <v>239</v>
      </c>
      <c r="E5" s="10"/>
      <c r="F5" s="10"/>
      <c r="G5" s="10"/>
      <c r="H5" s="10"/>
      <c r="I5" s="10"/>
      <c r="J5" s="10"/>
      <c r="K5" s="10"/>
      <c r="L5" s="10"/>
    </row>
    <row r="6" spans="1:25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3"/>
    </row>
    <row r="7" spans="1:25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171</v>
      </c>
      <c r="K7" s="106" t="s">
        <v>416</v>
      </c>
      <c r="L7" s="106" t="s">
        <v>417</v>
      </c>
      <c r="M7" s="106" t="s">
        <v>405</v>
      </c>
      <c r="N7" s="106" t="s">
        <v>11</v>
      </c>
      <c r="O7" s="103" t="s">
        <v>187</v>
      </c>
      <c r="P7" s="103" t="s">
        <v>188</v>
      </c>
    </row>
    <row r="8" spans="1:25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08"/>
      <c r="L8" s="108"/>
      <c r="M8" s="108"/>
      <c r="N8" s="107"/>
      <c r="O8" s="104"/>
      <c r="P8" s="104"/>
    </row>
    <row r="9" spans="1:25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12</v>
      </c>
      <c r="K9" s="15" t="s">
        <v>418</v>
      </c>
      <c r="L9" s="15"/>
      <c r="M9" s="15" t="s">
        <v>250</v>
      </c>
      <c r="N9" s="108"/>
      <c r="O9" s="105"/>
      <c r="P9" s="105"/>
    </row>
    <row r="10" spans="1:25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19"/>
      <c r="M10" s="19"/>
      <c r="N10" s="21"/>
      <c r="O10" s="26"/>
      <c r="P10" s="26"/>
    </row>
    <row r="11" spans="1:25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>
        <v>100</v>
      </c>
      <c r="K11" s="19">
        <v>250</v>
      </c>
      <c r="L11" s="19">
        <v>15000</v>
      </c>
      <c r="M11" s="19"/>
      <c r="N11" s="19">
        <f>SUM(I11+J11+K11+L11+M11)</f>
        <v>30066.639999999999</v>
      </c>
      <c r="O11" s="26" t="s">
        <v>189</v>
      </c>
      <c r="P11" s="26" t="s">
        <v>190</v>
      </c>
    </row>
    <row r="12" spans="1:25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19"/>
      <c r="N12" s="19"/>
      <c r="O12" s="26"/>
      <c r="P12" s="26"/>
    </row>
    <row r="13" spans="1:25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>D13*1.1507</f>
        <v>960.02900999999997</v>
      </c>
      <c r="F13" s="25">
        <f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>
        <v>100</v>
      </c>
      <c r="K13" s="19">
        <v>250</v>
      </c>
      <c r="L13" s="19">
        <v>44304.4</v>
      </c>
      <c r="M13" s="19"/>
      <c r="N13" s="19">
        <f t="shared" ref="N13:N75" si="0">SUM(I13+J13+K13+L13+M13)</f>
        <v>57335.76</v>
      </c>
      <c r="O13" s="26" t="s">
        <v>398</v>
      </c>
      <c r="P13" s="26" t="s">
        <v>17</v>
      </c>
    </row>
    <row r="14" spans="1:25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>D14*1.1507</f>
        <v>584.68217700000002</v>
      </c>
      <c r="F14" s="25">
        <f>E14</f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100</v>
      </c>
      <c r="K14" s="19">
        <v>250</v>
      </c>
      <c r="L14" s="19">
        <v>28172.99</v>
      </c>
      <c r="M14" s="19"/>
      <c r="N14" s="19">
        <f t="shared" si="0"/>
        <v>36246.262000000002</v>
      </c>
      <c r="O14" s="26" t="s">
        <v>395</v>
      </c>
      <c r="P14" s="26" t="s">
        <v>17</v>
      </c>
    </row>
    <row r="15" spans="1:25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>D15*1.1507</f>
        <v>495.85964400000006</v>
      </c>
      <c r="F15" s="25">
        <f>E15</f>
        <v>495.85964400000006</v>
      </c>
      <c r="G15" s="20">
        <v>15.2</v>
      </c>
      <c r="H15" s="20">
        <v>15.2</v>
      </c>
      <c r="I15" s="19">
        <f>D15*H15</f>
        <v>6549.9840000000004</v>
      </c>
      <c r="J15" s="19">
        <v>100</v>
      </c>
      <c r="K15" s="19">
        <v>250</v>
      </c>
      <c r="L15" s="19">
        <v>19133.48</v>
      </c>
      <c r="M15" s="19"/>
      <c r="N15" s="19">
        <f t="shared" si="0"/>
        <v>26033.464</v>
      </c>
      <c r="O15" s="26" t="s">
        <v>192</v>
      </c>
      <c r="P15" s="26" t="s">
        <v>17</v>
      </c>
    </row>
    <row r="16" spans="1:25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>D16*1.1507</f>
        <v>414.746801</v>
      </c>
      <c r="F16" s="25">
        <f>E16</f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100</v>
      </c>
      <c r="K16" s="19">
        <v>250</v>
      </c>
      <c r="L16" s="19">
        <v>21005.56</v>
      </c>
      <c r="M16" s="19"/>
      <c r="N16" s="19">
        <f t="shared" si="0"/>
        <v>26834.096000000001</v>
      </c>
      <c r="O16" s="26" t="s">
        <v>192</v>
      </c>
      <c r="P16" s="26" t="s">
        <v>17</v>
      </c>
    </row>
    <row r="17" spans="1:16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>D17*1.1507</f>
        <v>393.68899099999999</v>
      </c>
      <c r="F17" s="25">
        <f>E17</f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100</v>
      </c>
      <c r="K17" s="19">
        <v>250</v>
      </c>
      <c r="L17" s="19">
        <v>5039.92</v>
      </c>
      <c r="M17" s="19"/>
      <c r="N17" s="19">
        <f t="shared" si="0"/>
        <v>10590.295999999998</v>
      </c>
      <c r="O17" s="26" t="s">
        <v>193</v>
      </c>
      <c r="P17" s="26" t="s">
        <v>17</v>
      </c>
    </row>
    <row r="18" spans="1:16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19"/>
      <c r="N18" s="19"/>
      <c r="O18" s="26"/>
      <c r="P18" s="26"/>
    </row>
    <row r="19" spans="1:16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>D19*1.1507</f>
        <v>675.5759700000001</v>
      </c>
      <c r="F19" s="25">
        <f>E19</f>
        <v>675.5759700000001</v>
      </c>
      <c r="G19" s="20">
        <v>15.2</v>
      </c>
      <c r="H19" s="20">
        <v>15.2</v>
      </c>
      <c r="I19" s="19">
        <f>D19*H19</f>
        <v>8923.92</v>
      </c>
      <c r="J19" s="19">
        <v>100</v>
      </c>
      <c r="K19" s="19">
        <v>250</v>
      </c>
      <c r="L19" s="19">
        <v>31260.37</v>
      </c>
      <c r="M19" s="19"/>
      <c r="N19" s="19">
        <f t="shared" si="0"/>
        <v>40534.29</v>
      </c>
      <c r="O19" s="26" t="s">
        <v>194</v>
      </c>
      <c r="P19" s="26" t="s">
        <v>23</v>
      </c>
    </row>
    <row r="20" spans="1:16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>D20*1.1507</f>
        <v>402.745</v>
      </c>
      <c r="F20" s="25">
        <f>E20</f>
        <v>402.745</v>
      </c>
      <c r="G20" s="20">
        <v>15.2</v>
      </c>
      <c r="H20" s="20">
        <v>15.2</v>
      </c>
      <c r="I20" s="19">
        <f>D20*H20</f>
        <v>5320</v>
      </c>
      <c r="J20" s="19">
        <v>100</v>
      </c>
      <c r="K20" s="19">
        <v>250</v>
      </c>
      <c r="L20" s="19">
        <v>22379.4</v>
      </c>
      <c r="M20" s="19"/>
      <c r="N20" s="19">
        <f t="shared" si="0"/>
        <v>28049.4</v>
      </c>
      <c r="O20" s="26" t="s">
        <v>197</v>
      </c>
      <c r="P20" s="26" t="s">
        <v>23</v>
      </c>
    </row>
    <row r="21" spans="1:16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>D21*1.1507</f>
        <v>450.648641</v>
      </c>
      <c r="F21" s="25">
        <f>E21</f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100</v>
      </c>
      <c r="K21" s="19">
        <v>250</v>
      </c>
      <c r="L21" s="19">
        <v>22651.9</v>
      </c>
      <c r="M21" s="19"/>
      <c r="N21" s="19">
        <f t="shared" si="0"/>
        <v>28954.675999999999</v>
      </c>
      <c r="O21" s="26" t="s">
        <v>192</v>
      </c>
      <c r="P21" s="26" t="s">
        <v>23</v>
      </c>
    </row>
    <row r="22" spans="1:16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>D22*1.1507</f>
        <v>345.21000000000004</v>
      </c>
      <c r="F22" s="25">
        <f>E22</f>
        <v>345.21000000000004</v>
      </c>
      <c r="G22" s="20">
        <v>15.2</v>
      </c>
      <c r="H22" s="20">
        <v>15.2</v>
      </c>
      <c r="I22" s="19">
        <f>D22*H22</f>
        <v>4560</v>
      </c>
      <c r="J22" s="19">
        <v>100</v>
      </c>
      <c r="K22" s="19">
        <v>250</v>
      </c>
      <c r="L22" s="19">
        <v>16075.65</v>
      </c>
      <c r="M22" s="19"/>
      <c r="N22" s="19">
        <f t="shared" si="0"/>
        <v>20985.65</v>
      </c>
      <c r="O22" s="26" t="s">
        <v>197</v>
      </c>
      <c r="P22" s="26" t="s">
        <v>23</v>
      </c>
    </row>
    <row r="23" spans="1:16" ht="17.45" customHeight="1" x14ac:dyDescent="0.25">
      <c r="A23" s="22">
        <f>A22+1</f>
        <v>11</v>
      </c>
      <c r="B23" s="16" t="s">
        <v>260</v>
      </c>
      <c r="C23" s="29" t="s">
        <v>28</v>
      </c>
      <c r="D23" s="24">
        <v>391.63</v>
      </c>
      <c r="E23" s="25">
        <f>D23*1.1507</f>
        <v>450.648641</v>
      </c>
      <c r="F23" s="25">
        <f>E23</f>
        <v>450.648641</v>
      </c>
      <c r="G23" s="20">
        <v>15.2</v>
      </c>
      <c r="H23" s="20">
        <v>15.2</v>
      </c>
      <c r="I23" s="19">
        <f>D23*H23</f>
        <v>5952.7759999999998</v>
      </c>
      <c r="J23" s="19">
        <v>100</v>
      </c>
      <c r="K23" s="19">
        <v>250</v>
      </c>
      <c r="L23" s="19">
        <v>15337.81</v>
      </c>
      <c r="M23" s="19"/>
      <c r="N23" s="19">
        <f t="shared" si="0"/>
        <v>21640.585999999999</v>
      </c>
      <c r="O23" s="26" t="s">
        <v>192</v>
      </c>
      <c r="P23" s="26" t="s">
        <v>23</v>
      </c>
    </row>
    <row r="24" spans="1:16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19"/>
      <c r="N24" s="19"/>
      <c r="O24" s="26"/>
      <c r="P24" s="26"/>
    </row>
    <row r="25" spans="1:16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>D25*1.1507</f>
        <v>495.85964400000006</v>
      </c>
      <c r="F25" s="25">
        <f>E25</f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100</v>
      </c>
      <c r="K25" s="19">
        <v>250</v>
      </c>
      <c r="L25" s="19">
        <v>24725.119999999999</v>
      </c>
      <c r="M25" s="19"/>
      <c r="N25" s="19">
        <f t="shared" si="0"/>
        <v>31625.103999999999</v>
      </c>
      <c r="O25" s="26" t="s">
        <v>192</v>
      </c>
      <c r="P25" s="26" t="s">
        <v>229</v>
      </c>
    </row>
    <row r="26" spans="1:16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19"/>
      <c r="N26" s="19"/>
      <c r="O26" s="26"/>
      <c r="P26" s="26"/>
    </row>
    <row r="27" spans="1:16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>D27*1.1507</f>
        <v>493.13248500000003</v>
      </c>
      <c r="F27" s="25">
        <f>E27</f>
        <v>493.13248500000003</v>
      </c>
      <c r="G27" s="20">
        <v>15.2</v>
      </c>
      <c r="H27" s="20">
        <v>15.2</v>
      </c>
      <c r="I27" s="19">
        <f>D27*H27</f>
        <v>6513.96</v>
      </c>
      <c r="J27" s="19">
        <v>100</v>
      </c>
      <c r="K27" s="19">
        <v>250</v>
      </c>
      <c r="L27" s="19">
        <v>24564.79</v>
      </c>
      <c r="M27" s="19"/>
      <c r="N27" s="19">
        <f t="shared" si="0"/>
        <v>31428.75</v>
      </c>
      <c r="O27" s="26" t="s">
        <v>198</v>
      </c>
      <c r="P27" s="26" t="s">
        <v>33</v>
      </c>
    </row>
    <row r="28" spans="1:16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19"/>
      <c r="N28" s="19"/>
      <c r="O28" s="26"/>
      <c r="P28" s="26"/>
    </row>
    <row r="29" spans="1:16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ref="E29:E35" si="1">D29*1.1507</f>
        <v>521.49724000000003</v>
      </c>
      <c r="F29" s="25">
        <f t="shared" ref="F29:F35" si="2">E29</f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100</v>
      </c>
      <c r="K29" s="19">
        <v>250</v>
      </c>
      <c r="L29" s="19">
        <v>27497.59</v>
      </c>
      <c r="M29" s="19"/>
      <c r="N29" s="19">
        <f t="shared" si="0"/>
        <v>34736.229999999996</v>
      </c>
      <c r="O29" s="26" t="s">
        <v>198</v>
      </c>
      <c r="P29" s="26" t="s">
        <v>33</v>
      </c>
    </row>
    <row r="30" spans="1:16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1"/>
        <v>509.64503000000002</v>
      </c>
      <c r="F30" s="25">
        <f t="shared" si="2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>
        <v>100</v>
      </c>
      <c r="K30" s="19">
        <v>250</v>
      </c>
      <c r="L30" s="19">
        <v>22529.07</v>
      </c>
      <c r="M30" s="19"/>
      <c r="N30" s="19">
        <f t="shared" si="0"/>
        <v>29611.149999999998</v>
      </c>
      <c r="O30" s="26" t="s">
        <v>397</v>
      </c>
      <c r="P30" s="26" t="s">
        <v>396</v>
      </c>
    </row>
    <row r="31" spans="1:16" ht="17.45" customHeight="1" x14ac:dyDescent="0.25">
      <c r="A31" s="22">
        <f t="shared" si="4"/>
        <v>16</v>
      </c>
      <c r="B31" s="16" t="s">
        <v>265</v>
      </c>
      <c r="C31" s="23" t="s">
        <v>36</v>
      </c>
      <c r="D31" s="24">
        <v>350</v>
      </c>
      <c r="E31" s="25">
        <f t="shared" si="1"/>
        <v>402.745</v>
      </c>
      <c r="F31" s="25">
        <f t="shared" si="2"/>
        <v>402.745</v>
      </c>
      <c r="G31" s="20">
        <v>15.2</v>
      </c>
      <c r="H31" s="20">
        <v>15.2</v>
      </c>
      <c r="I31" s="19">
        <f t="shared" si="3"/>
        <v>5320</v>
      </c>
      <c r="J31" s="19">
        <v>100</v>
      </c>
      <c r="K31" s="19">
        <v>250</v>
      </c>
      <c r="L31" s="19">
        <v>17533.490000000002</v>
      </c>
      <c r="M31" s="19"/>
      <c r="N31" s="19">
        <f t="shared" si="0"/>
        <v>23203.49</v>
      </c>
      <c r="O31" s="26" t="s">
        <v>196</v>
      </c>
      <c r="P31" s="26" t="s">
        <v>33</v>
      </c>
    </row>
    <row r="32" spans="1:16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1"/>
        <v>493.13248500000003</v>
      </c>
      <c r="F32" s="25">
        <f t="shared" si="2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100</v>
      </c>
      <c r="K32" s="19">
        <v>250</v>
      </c>
      <c r="L32" s="19">
        <v>24998.39</v>
      </c>
      <c r="M32" s="19"/>
      <c r="N32" s="19">
        <f t="shared" si="0"/>
        <v>31862.35</v>
      </c>
      <c r="O32" s="26" t="s">
        <v>198</v>
      </c>
      <c r="P32" s="26" t="s">
        <v>33</v>
      </c>
    </row>
    <row r="33" spans="1:16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1"/>
        <v>493.13248500000003</v>
      </c>
      <c r="F33" s="25">
        <f t="shared" si="2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100</v>
      </c>
      <c r="K33" s="19">
        <v>250</v>
      </c>
      <c r="L33" s="19">
        <v>24258.880000000001</v>
      </c>
      <c r="M33" s="19"/>
      <c r="N33" s="19">
        <f t="shared" si="0"/>
        <v>31122.84</v>
      </c>
      <c r="O33" s="26" t="s">
        <v>198</v>
      </c>
      <c r="P33" s="26" t="s">
        <v>33</v>
      </c>
    </row>
    <row r="34" spans="1:16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1"/>
        <v>493.13248500000003</v>
      </c>
      <c r="F34" s="25">
        <f t="shared" si="2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100</v>
      </c>
      <c r="K34" s="19">
        <v>250</v>
      </c>
      <c r="L34" s="19">
        <v>24657.200000000001</v>
      </c>
      <c r="M34" s="19"/>
      <c r="N34" s="19">
        <f t="shared" si="0"/>
        <v>31521.16</v>
      </c>
      <c r="O34" s="26" t="s">
        <v>198</v>
      </c>
      <c r="P34" s="26" t="s">
        <v>33</v>
      </c>
    </row>
    <row r="35" spans="1:16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1"/>
        <v>473.17934700000001</v>
      </c>
      <c r="F35" s="25">
        <f t="shared" si="2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>
        <v>100</v>
      </c>
      <c r="K35" s="19">
        <v>250</v>
      </c>
      <c r="L35" s="19">
        <v>18916.21</v>
      </c>
      <c r="M35" s="19"/>
      <c r="N35" s="19">
        <f t="shared" si="0"/>
        <v>25516.601999999999</v>
      </c>
      <c r="O35" s="26" t="s">
        <v>200</v>
      </c>
      <c r="P35" s="26" t="s">
        <v>156</v>
      </c>
    </row>
    <row r="36" spans="1:16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19"/>
      <c r="N36" s="19"/>
      <c r="O36" s="26"/>
      <c r="P36" s="26"/>
    </row>
    <row r="37" spans="1:16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>D37*1.1507</f>
        <v>485.94061000000005</v>
      </c>
      <c r="F37" s="25">
        <f>E37</f>
        <v>485.94061000000005</v>
      </c>
      <c r="G37" s="20">
        <v>15.2</v>
      </c>
      <c r="H37" s="20">
        <v>15.2</v>
      </c>
      <c r="I37" s="19">
        <f>D37*H37</f>
        <v>6418.96</v>
      </c>
      <c r="J37" s="19">
        <v>100</v>
      </c>
      <c r="K37" s="19">
        <v>250</v>
      </c>
      <c r="L37" s="19">
        <v>23645.040000000001</v>
      </c>
      <c r="M37" s="19"/>
      <c r="N37" s="19">
        <f t="shared" si="0"/>
        <v>30414</v>
      </c>
      <c r="O37" s="26" t="s">
        <v>194</v>
      </c>
      <c r="P37" s="26" t="s">
        <v>41</v>
      </c>
    </row>
    <row r="38" spans="1:16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>D38*1.1507</f>
        <v>487.263915</v>
      </c>
      <c r="F38" s="25">
        <f>E38</f>
        <v>487.263915</v>
      </c>
      <c r="G38" s="20">
        <v>15.2</v>
      </c>
      <c r="H38" s="20">
        <v>15.2</v>
      </c>
      <c r="I38" s="19">
        <f>D38*H38</f>
        <v>6436.44</v>
      </c>
      <c r="J38" s="19">
        <v>100</v>
      </c>
      <c r="K38" s="19">
        <v>250</v>
      </c>
      <c r="L38" s="19">
        <v>24636.86</v>
      </c>
      <c r="M38" s="19"/>
      <c r="N38" s="19">
        <f t="shared" si="0"/>
        <v>31423.3</v>
      </c>
      <c r="O38" s="26" t="s">
        <v>200</v>
      </c>
      <c r="P38" s="26" t="s">
        <v>41</v>
      </c>
    </row>
    <row r="39" spans="1:16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>D39*1.1507</f>
        <v>393.01007800000002</v>
      </c>
      <c r="F39" s="25">
        <f>E39</f>
        <v>393.01007800000002</v>
      </c>
      <c r="G39" s="22">
        <v>15.2</v>
      </c>
      <c r="H39" s="20">
        <v>15.2</v>
      </c>
      <c r="I39" s="19">
        <f>D39*H39</f>
        <v>5191.4080000000004</v>
      </c>
      <c r="J39" s="19">
        <v>100</v>
      </c>
      <c r="K39" s="19">
        <v>250</v>
      </c>
      <c r="L39" s="19">
        <v>6905.92</v>
      </c>
      <c r="M39" s="19"/>
      <c r="N39" s="19">
        <f t="shared" si="0"/>
        <v>12447.328000000001</v>
      </c>
      <c r="O39" s="26" t="s">
        <v>192</v>
      </c>
      <c r="P39" s="26" t="s">
        <v>41</v>
      </c>
    </row>
    <row r="40" spans="1:16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19"/>
      <c r="N40" s="19"/>
      <c r="O40" s="26"/>
      <c r="P40" s="26"/>
    </row>
    <row r="41" spans="1:16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>D41*1.1507</f>
        <v>485.94061000000005</v>
      </c>
      <c r="F41" s="25">
        <f>E41</f>
        <v>485.94061000000005</v>
      </c>
      <c r="G41" s="20">
        <v>15.2</v>
      </c>
      <c r="H41" s="20">
        <v>15.2</v>
      </c>
      <c r="I41" s="19">
        <f>D41*H41</f>
        <v>6418.96</v>
      </c>
      <c r="J41" s="19">
        <v>100</v>
      </c>
      <c r="K41" s="19">
        <v>250</v>
      </c>
      <c r="L41" s="19">
        <v>22564.34</v>
      </c>
      <c r="M41" s="19"/>
      <c r="N41" s="19">
        <f t="shared" si="0"/>
        <v>29333.3</v>
      </c>
      <c r="O41" s="26" t="s">
        <v>194</v>
      </c>
      <c r="P41" s="26" t="s">
        <v>45</v>
      </c>
    </row>
    <row r="42" spans="1:16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>D42*1.1507</f>
        <v>493.13248500000003</v>
      </c>
      <c r="F42" s="25">
        <f>E42</f>
        <v>493.13248500000003</v>
      </c>
      <c r="G42" s="20">
        <v>15.2</v>
      </c>
      <c r="H42" s="20">
        <v>15.2</v>
      </c>
      <c r="I42" s="19">
        <f>D42*H42</f>
        <v>6513.96</v>
      </c>
      <c r="J42" s="19">
        <v>100</v>
      </c>
      <c r="K42" s="19">
        <v>250</v>
      </c>
      <c r="L42" s="19">
        <v>24657.200000000001</v>
      </c>
      <c r="M42" s="19"/>
      <c r="N42" s="19">
        <f t="shared" si="0"/>
        <v>31521.16</v>
      </c>
      <c r="O42" s="26" t="s">
        <v>201</v>
      </c>
      <c r="P42" s="26" t="s">
        <v>45</v>
      </c>
    </row>
    <row r="43" spans="1:16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>D43*1.1507</f>
        <v>474.08840000000004</v>
      </c>
      <c r="F43" s="25">
        <f>E43</f>
        <v>474.08840000000004</v>
      </c>
      <c r="G43" s="20">
        <v>15.2</v>
      </c>
      <c r="H43" s="20">
        <v>15.2</v>
      </c>
      <c r="I43" s="19">
        <f>D43*H43</f>
        <v>6262.4</v>
      </c>
      <c r="J43" s="19">
        <v>100</v>
      </c>
      <c r="K43" s="19">
        <v>250</v>
      </c>
      <c r="L43" s="19">
        <v>23009.119999999999</v>
      </c>
      <c r="M43" s="19"/>
      <c r="N43" s="19">
        <f t="shared" si="0"/>
        <v>29621.519999999997</v>
      </c>
      <c r="O43" s="26" t="s">
        <v>201</v>
      </c>
      <c r="P43" s="26" t="s">
        <v>45</v>
      </c>
    </row>
    <row r="44" spans="1:16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19"/>
      <c r="N44" s="19"/>
      <c r="O44" s="26"/>
      <c r="P44" s="26"/>
    </row>
    <row r="45" spans="1:16" ht="17.45" customHeight="1" x14ac:dyDescent="0.25">
      <c r="A45" s="22">
        <f>A43+1</f>
        <v>27</v>
      </c>
      <c r="B45" s="16" t="s">
        <v>276</v>
      </c>
      <c r="C45" s="23" t="s">
        <v>50</v>
      </c>
      <c r="D45" s="24">
        <v>422.3</v>
      </c>
      <c r="E45" s="25">
        <f>D45*1.1507</f>
        <v>485.94061000000005</v>
      </c>
      <c r="F45" s="25">
        <f>E45</f>
        <v>485.94061000000005</v>
      </c>
      <c r="G45" s="20">
        <v>15.2</v>
      </c>
      <c r="H45" s="20">
        <v>15.2</v>
      </c>
      <c r="I45" s="19">
        <f>D45*H45</f>
        <v>6418.96</v>
      </c>
      <c r="J45" s="19">
        <v>100</v>
      </c>
      <c r="K45" s="19">
        <v>250</v>
      </c>
      <c r="L45" s="19">
        <v>22564.34</v>
      </c>
      <c r="M45" s="19"/>
      <c r="N45" s="19">
        <f t="shared" si="0"/>
        <v>29333.3</v>
      </c>
      <c r="O45" s="26" t="s">
        <v>195</v>
      </c>
      <c r="P45" s="26" t="s">
        <v>49</v>
      </c>
    </row>
    <row r="46" spans="1:16" ht="17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>D46*1.1507</f>
        <v>425.73598600000003</v>
      </c>
      <c r="F46" s="25">
        <f>E46</f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100</v>
      </c>
      <c r="K46" s="19">
        <v>250</v>
      </c>
      <c r="L46" s="19">
        <v>21815.4</v>
      </c>
      <c r="M46" s="19"/>
      <c r="N46" s="19">
        <f t="shared" si="0"/>
        <v>27789.096000000001</v>
      </c>
      <c r="O46" s="90" t="s">
        <v>202</v>
      </c>
      <c r="P46" s="26" t="s">
        <v>49</v>
      </c>
    </row>
    <row r="47" spans="1:16" ht="17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>D47*1.1507</f>
        <v>425.73598600000003</v>
      </c>
      <c r="F47" s="25">
        <f>E47</f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100</v>
      </c>
      <c r="K47" s="19">
        <v>250</v>
      </c>
      <c r="L47" s="19">
        <v>21566.63</v>
      </c>
      <c r="M47" s="19"/>
      <c r="N47" s="19">
        <f t="shared" si="0"/>
        <v>27540.326000000001</v>
      </c>
      <c r="O47" s="91" t="s">
        <v>203</v>
      </c>
      <c r="P47" s="26" t="s">
        <v>49</v>
      </c>
    </row>
    <row r="48" spans="1:16" ht="22.5" customHeight="1" x14ac:dyDescent="0.25">
      <c r="A48" s="22">
        <f>A47+1</f>
        <v>30</v>
      </c>
      <c r="B48" s="16" t="s">
        <v>279</v>
      </c>
      <c r="C48" s="23" t="s">
        <v>53</v>
      </c>
      <c r="D48" s="24">
        <v>338.69</v>
      </c>
      <c r="E48" s="25">
        <f>D48*1.1507</f>
        <v>389.73058300000002</v>
      </c>
      <c r="F48" s="25">
        <f>E48</f>
        <v>389.73058300000002</v>
      </c>
      <c r="G48" s="20">
        <v>15.2</v>
      </c>
      <c r="H48" s="20">
        <v>15.2</v>
      </c>
      <c r="I48" s="19">
        <f>D48*H48</f>
        <v>5148.0879999999997</v>
      </c>
      <c r="J48" s="19">
        <v>100</v>
      </c>
      <c r="K48" s="19">
        <v>250</v>
      </c>
      <c r="L48" s="19">
        <v>19915.55</v>
      </c>
      <c r="M48" s="19"/>
      <c r="N48" s="19">
        <f t="shared" si="0"/>
        <v>25413.637999999999</v>
      </c>
      <c r="O48" s="91" t="s">
        <v>204</v>
      </c>
      <c r="P48" s="26" t="s">
        <v>49</v>
      </c>
    </row>
    <row r="49" spans="1:16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19"/>
      <c r="N49" s="19"/>
      <c r="O49" s="46"/>
      <c r="P49" s="26"/>
    </row>
    <row r="50" spans="1:16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 t="shared" ref="E50:E55" si="5">D50*1.1507</f>
        <v>459.865748</v>
      </c>
      <c r="F50" s="25">
        <f t="shared" ref="F50:F55" si="6">E50</f>
        <v>459.865748</v>
      </c>
      <c r="G50" s="20">
        <v>15.2</v>
      </c>
      <c r="H50" s="20">
        <v>15.2</v>
      </c>
      <c r="I50" s="19">
        <f t="shared" ref="I50:I55" si="7">D50*H50</f>
        <v>6074.5279999999993</v>
      </c>
      <c r="J50" s="19">
        <v>100</v>
      </c>
      <c r="K50" s="19">
        <v>250</v>
      </c>
      <c r="L50" s="19">
        <v>21368.639999999999</v>
      </c>
      <c r="M50" s="19"/>
      <c r="N50" s="19">
        <f t="shared" si="0"/>
        <v>27793.167999999998</v>
      </c>
      <c r="O50" s="26" t="s">
        <v>194</v>
      </c>
      <c r="P50" s="26" t="s">
        <v>54</v>
      </c>
    </row>
    <row r="51" spans="1:16" ht="17.45" customHeight="1" x14ac:dyDescent="0.25">
      <c r="A51" s="22">
        <f>A50+1</f>
        <v>32</v>
      </c>
      <c r="B51" s="16" t="s">
        <v>281</v>
      </c>
      <c r="C51" s="23" t="s">
        <v>56</v>
      </c>
      <c r="D51" s="24">
        <v>430.91</v>
      </c>
      <c r="E51" s="25">
        <f t="shared" si="5"/>
        <v>495.84813700000007</v>
      </c>
      <c r="F51" s="25">
        <f t="shared" si="6"/>
        <v>495.84813700000007</v>
      </c>
      <c r="G51" s="20">
        <v>15.2</v>
      </c>
      <c r="H51" s="20">
        <v>15.2</v>
      </c>
      <c r="I51" s="19">
        <f t="shared" si="7"/>
        <v>6549.8320000000003</v>
      </c>
      <c r="J51" s="19">
        <v>100</v>
      </c>
      <c r="K51" s="19">
        <v>250</v>
      </c>
      <c r="L51" s="19">
        <v>24689.32</v>
      </c>
      <c r="M51" s="19"/>
      <c r="N51" s="19">
        <f t="shared" si="0"/>
        <v>31589.152000000002</v>
      </c>
      <c r="O51" s="26" t="s">
        <v>192</v>
      </c>
      <c r="P51" s="26" t="s">
        <v>54</v>
      </c>
    </row>
    <row r="52" spans="1:16" ht="17.45" customHeight="1" x14ac:dyDescent="0.25">
      <c r="A52" s="22">
        <f>A51+1</f>
        <v>33</v>
      </c>
      <c r="B52" s="16" t="s">
        <v>283</v>
      </c>
      <c r="C52" s="23" t="s">
        <v>58</v>
      </c>
      <c r="D52" s="24">
        <v>160</v>
      </c>
      <c r="E52" s="25">
        <f t="shared" si="5"/>
        <v>184.11200000000002</v>
      </c>
      <c r="F52" s="25">
        <f t="shared" si="6"/>
        <v>184.11200000000002</v>
      </c>
      <c r="G52" s="20">
        <v>15.2</v>
      </c>
      <c r="H52" s="20">
        <v>15.2</v>
      </c>
      <c r="I52" s="19">
        <f t="shared" si="7"/>
        <v>2432</v>
      </c>
      <c r="J52" s="19">
        <v>100</v>
      </c>
      <c r="K52" s="19">
        <v>250</v>
      </c>
      <c r="L52" s="19">
        <v>10957.12</v>
      </c>
      <c r="M52" s="19">
        <v>23.5</v>
      </c>
      <c r="N52" s="19">
        <f t="shared" si="0"/>
        <v>13762.62</v>
      </c>
      <c r="O52" s="26" t="s">
        <v>205</v>
      </c>
      <c r="P52" s="26" t="s">
        <v>54</v>
      </c>
    </row>
    <row r="53" spans="1:16" ht="17.45" customHeight="1" x14ac:dyDescent="0.25">
      <c r="A53" s="22">
        <f>A52+1</f>
        <v>34</v>
      </c>
      <c r="B53" s="16" t="s">
        <v>284</v>
      </c>
      <c r="C53" s="23" t="s">
        <v>59</v>
      </c>
      <c r="D53" s="24">
        <v>130</v>
      </c>
      <c r="E53" s="25">
        <f t="shared" si="5"/>
        <v>149.59100000000001</v>
      </c>
      <c r="F53" s="25">
        <f t="shared" si="6"/>
        <v>149.59100000000001</v>
      </c>
      <c r="G53" s="20">
        <v>15.2</v>
      </c>
      <c r="H53" s="20">
        <v>15.2</v>
      </c>
      <c r="I53" s="19">
        <f t="shared" si="7"/>
        <v>1976</v>
      </c>
      <c r="J53" s="19">
        <v>100</v>
      </c>
      <c r="K53" s="19">
        <v>250</v>
      </c>
      <c r="L53" s="19">
        <v>8846.43</v>
      </c>
      <c r="M53" s="19">
        <v>81.48</v>
      </c>
      <c r="N53" s="19">
        <f t="shared" si="0"/>
        <v>11253.91</v>
      </c>
      <c r="O53" s="26" t="s">
        <v>206</v>
      </c>
      <c r="P53" s="26" t="s">
        <v>54</v>
      </c>
    </row>
    <row r="54" spans="1:16" ht="17.45" customHeight="1" x14ac:dyDescent="0.25">
      <c r="A54" s="22">
        <f>A53+1</f>
        <v>35</v>
      </c>
      <c r="B54" s="16" t="s">
        <v>286</v>
      </c>
      <c r="C54" s="23" t="s">
        <v>175</v>
      </c>
      <c r="D54" s="24">
        <v>160</v>
      </c>
      <c r="E54" s="25">
        <f t="shared" si="5"/>
        <v>184.11200000000002</v>
      </c>
      <c r="F54" s="25">
        <f t="shared" si="6"/>
        <v>184.11200000000002</v>
      </c>
      <c r="G54" s="20">
        <v>15.2</v>
      </c>
      <c r="H54" s="20">
        <v>15.2</v>
      </c>
      <c r="I54" s="19">
        <f t="shared" si="7"/>
        <v>2432</v>
      </c>
      <c r="J54" s="19">
        <v>100</v>
      </c>
      <c r="K54" s="19">
        <v>250</v>
      </c>
      <c r="L54" s="19">
        <v>8183.49</v>
      </c>
      <c r="M54" s="19"/>
      <c r="N54" s="19">
        <f t="shared" si="0"/>
        <v>10965.49</v>
      </c>
      <c r="O54" s="26" t="s">
        <v>206</v>
      </c>
      <c r="P54" s="26" t="s">
        <v>54</v>
      </c>
    </row>
    <row r="55" spans="1:16" ht="17.45" customHeight="1" x14ac:dyDescent="0.25">
      <c r="A55" s="22">
        <f>A54+1</f>
        <v>36</v>
      </c>
      <c r="B55" s="16" t="s">
        <v>285</v>
      </c>
      <c r="C55" s="23" t="s">
        <v>60</v>
      </c>
      <c r="D55" s="24">
        <v>254.53</v>
      </c>
      <c r="E55" s="25">
        <f t="shared" si="5"/>
        <v>292.88767100000001</v>
      </c>
      <c r="F55" s="25">
        <f t="shared" si="6"/>
        <v>292.88767100000001</v>
      </c>
      <c r="G55" s="20">
        <v>15.2</v>
      </c>
      <c r="H55" s="20">
        <v>15.2</v>
      </c>
      <c r="I55" s="19">
        <f t="shared" si="7"/>
        <v>3868.8559999999998</v>
      </c>
      <c r="J55" s="19">
        <v>100</v>
      </c>
      <c r="K55" s="19">
        <v>250</v>
      </c>
      <c r="L55" s="19">
        <v>9339.11</v>
      </c>
      <c r="M55" s="19"/>
      <c r="N55" s="19">
        <f t="shared" si="0"/>
        <v>13557.966</v>
      </c>
      <c r="O55" s="26" t="s">
        <v>207</v>
      </c>
      <c r="P55" s="26" t="s">
        <v>54</v>
      </c>
    </row>
    <row r="56" spans="1:16" ht="17.45" customHeight="1" x14ac:dyDescent="0.25">
      <c r="A56" s="22"/>
      <c r="B56" s="16"/>
      <c r="C56" s="17" t="s">
        <v>61</v>
      </c>
      <c r="D56" s="24"/>
      <c r="E56" s="25"/>
      <c r="F56" s="25"/>
      <c r="G56" s="20"/>
      <c r="H56" s="20"/>
      <c r="I56" s="19"/>
      <c r="J56" s="19"/>
      <c r="K56" s="19"/>
      <c r="L56" s="19"/>
      <c r="M56" s="19"/>
      <c r="N56" s="19"/>
      <c r="O56" s="26"/>
      <c r="P56" s="26"/>
    </row>
    <row r="57" spans="1:16" ht="17.45" customHeight="1" x14ac:dyDescent="0.25">
      <c r="A57" s="22">
        <f>A55+1</f>
        <v>37</v>
      </c>
      <c r="B57" s="16" t="s">
        <v>287</v>
      </c>
      <c r="C57" s="23" t="s">
        <v>63</v>
      </c>
      <c r="D57" s="24">
        <v>386.53</v>
      </c>
      <c r="E57" s="25">
        <f t="shared" ref="E57:E69" si="8">D57*1.1507</f>
        <v>444.78007099999996</v>
      </c>
      <c r="F57" s="25">
        <f t="shared" ref="F57:F69" si="9">E57</f>
        <v>444.78007099999996</v>
      </c>
      <c r="G57" s="20">
        <v>15.2</v>
      </c>
      <c r="H57" s="20">
        <v>15.2</v>
      </c>
      <c r="I57" s="19">
        <f t="shared" ref="I57:I69" si="10">D57*H57</f>
        <v>5875.2559999999994</v>
      </c>
      <c r="J57" s="19">
        <v>100</v>
      </c>
      <c r="K57" s="19">
        <v>250</v>
      </c>
      <c r="L57" s="19">
        <v>22907.07</v>
      </c>
      <c r="M57" s="19"/>
      <c r="N57" s="19">
        <f t="shared" si="0"/>
        <v>29132.326000000001</v>
      </c>
      <c r="O57" s="26" t="s">
        <v>192</v>
      </c>
      <c r="P57" s="26" t="s">
        <v>61</v>
      </c>
    </row>
    <row r="58" spans="1:16" ht="17.45" customHeight="1" x14ac:dyDescent="0.25">
      <c r="A58" s="22">
        <f t="shared" ref="A58:A69" si="11">A57+1</f>
        <v>38</v>
      </c>
      <c r="B58" s="16" t="s">
        <v>288</v>
      </c>
      <c r="C58" s="23" t="s">
        <v>64</v>
      </c>
      <c r="D58" s="24">
        <v>386.53</v>
      </c>
      <c r="E58" s="25">
        <f t="shared" si="8"/>
        <v>444.78007099999996</v>
      </c>
      <c r="F58" s="25">
        <f t="shared" si="9"/>
        <v>444.78007099999996</v>
      </c>
      <c r="G58" s="20">
        <v>15.2</v>
      </c>
      <c r="H58" s="20">
        <v>0</v>
      </c>
      <c r="I58" s="19">
        <f t="shared" si="10"/>
        <v>0</v>
      </c>
      <c r="J58" s="19">
        <v>0</v>
      </c>
      <c r="K58" s="19">
        <v>250</v>
      </c>
      <c r="L58" s="19">
        <v>15254.15</v>
      </c>
      <c r="M58" s="19"/>
      <c r="N58" s="19">
        <f t="shared" si="0"/>
        <v>15504.15</v>
      </c>
      <c r="O58" s="26" t="s">
        <v>192</v>
      </c>
      <c r="P58" s="26" t="s">
        <v>61</v>
      </c>
    </row>
    <row r="59" spans="1:16" ht="17.45" customHeight="1" x14ac:dyDescent="0.25">
      <c r="A59" s="22">
        <f t="shared" si="11"/>
        <v>39</v>
      </c>
      <c r="B59" s="16" t="s">
        <v>289</v>
      </c>
      <c r="C59" s="23" t="s">
        <v>65</v>
      </c>
      <c r="D59" s="24">
        <v>422.3</v>
      </c>
      <c r="E59" s="25">
        <f t="shared" si="8"/>
        <v>485.94061000000005</v>
      </c>
      <c r="F59" s="25">
        <f t="shared" si="9"/>
        <v>485.94061000000005</v>
      </c>
      <c r="G59" s="20">
        <v>15.2</v>
      </c>
      <c r="H59" s="20">
        <v>15.2</v>
      </c>
      <c r="I59" s="19">
        <f t="shared" si="10"/>
        <v>6418.96</v>
      </c>
      <c r="J59" s="19">
        <v>100</v>
      </c>
      <c r="K59" s="19">
        <v>250</v>
      </c>
      <c r="L59" s="19">
        <v>22530.61</v>
      </c>
      <c r="M59" s="19"/>
      <c r="N59" s="19">
        <f t="shared" si="0"/>
        <v>29299.57</v>
      </c>
      <c r="O59" s="26" t="s">
        <v>194</v>
      </c>
      <c r="P59" s="26" t="s">
        <v>61</v>
      </c>
    </row>
    <row r="60" spans="1:16" ht="17.45" customHeight="1" x14ac:dyDescent="0.25">
      <c r="A60" s="22">
        <f t="shared" si="11"/>
        <v>40</v>
      </c>
      <c r="B60" s="16" t="s">
        <v>290</v>
      </c>
      <c r="C60" s="23" t="s">
        <v>66</v>
      </c>
      <c r="D60" s="24">
        <v>406.27</v>
      </c>
      <c r="E60" s="25">
        <f t="shared" si="8"/>
        <v>467.494889</v>
      </c>
      <c r="F60" s="25">
        <f t="shared" si="9"/>
        <v>467.494889</v>
      </c>
      <c r="G60" s="20">
        <v>15.2</v>
      </c>
      <c r="H60" s="20">
        <v>15.2</v>
      </c>
      <c r="I60" s="19">
        <f t="shared" si="10"/>
        <v>6175.3039999999992</v>
      </c>
      <c r="J60" s="19">
        <v>100</v>
      </c>
      <c r="K60" s="19">
        <v>250</v>
      </c>
      <c r="L60" s="19">
        <v>21683.21</v>
      </c>
      <c r="M60" s="19"/>
      <c r="N60" s="19">
        <f t="shared" si="0"/>
        <v>28208.513999999999</v>
      </c>
      <c r="O60" s="26" t="s">
        <v>192</v>
      </c>
      <c r="P60" s="26" t="s">
        <v>61</v>
      </c>
    </row>
    <row r="61" spans="1:16" ht="17.45" customHeight="1" x14ac:dyDescent="0.25">
      <c r="A61" s="22">
        <f t="shared" si="11"/>
        <v>41</v>
      </c>
      <c r="B61" s="16" t="s">
        <v>291</v>
      </c>
      <c r="C61" s="23" t="s">
        <v>67</v>
      </c>
      <c r="D61" s="24">
        <v>386.53</v>
      </c>
      <c r="E61" s="25">
        <f t="shared" si="8"/>
        <v>444.78007099999996</v>
      </c>
      <c r="F61" s="25">
        <f t="shared" si="9"/>
        <v>444.78007099999996</v>
      </c>
      <c r="G61" s="20">
        <v>15.2</v>
      </c>
      <c r="H61" s="20">
        <v>15.2</v>
      </c>
      <c r="I61" s="19">
        <f t="shared" si="10"/>
        <v>5875.2559999999994</v>
      </c>
      <c r="J61" s="19">
        <v>100</v>
      </c>
      <c r="K61" s="19">
        <v>250</v>
      </c>
      <c r="L61" s="19">
        <v>20974.25</v>
      </c>
      <c r="M61" s="19"/>
      <c r="N61" s="19">
        <f t="shared" si="0"/>
        <v>27199.506000000001</v>
      </c>
      <c r="O61" s="26" t="s">
        <v>192</v>
      </c>
      <c r="P61" s="26" t="s">
        <v>61</v>
      </c>
    </row>
    <row r="62" spans="1:16" ht="17.45" customHeight="1" x14ac:dyDescent="0.25">
      <c r="A62" s="22">
        <f t="shared" si="11"/>
        <v>42</v>
      </c>
      <c r="B62" s="16" t="s">
        <v>292</v>
      </c>
      <c r="C62" s="23" t="s">
        <v>68</v>
      </c>
      <c r="D62" s="24">
        <v>288.39999999999998</v>
      </c>
      <c r="E62" s="25">
        <f t="shared" si="8"/>
        <v>331.86187999999999</v>
      </c>
      <c r="F62" s="25">
        <f t="shared" si="9"/>
        <v>331.86187999999999</v>
      </c>
      <c r="G62" s="20">
        <v>15.2</v>
      </c>
      <c r="H62" s="20">
        <v>15.2</v>
      </c>
      <c r="I62" s="19">
        <f t="shared" si="10"/>
        <v>4383.6799999999994</v>
      </c>
      <c r="J62" s="19">
        <v>100</v>
      </c>
      <c r="K62" s="19">
        <v>250</v>
      </c>
      <c r="L62" s="19">
        <v>18312.73</v>
      </c>
      <c r="M62" s="19"/>
      <c r="N62" s="19">
        <f t="shared" si="0"/>
        <v>23046.41</v>
      </c>
      <c r="O62" s="26" t="s">
        <v>208</v>
      </c>
      <c r="P62" s="26" t="s">
        <v>61</v>
      </c>
    </row>
    <row r="63" spans="1:16" ht="17.45" customHeight="1" x14ac:dyDescent="0.25">
      <c r="A63" s="22">
        <f t="shared" si="11"/>
        <v>43</v>
      </c>
      <c r="B63" s="16" t="s">
        <v>293</v>
      </c>
      <c r="C63" s="23" t="s">
        <v>69</v>
      </c>
      <c r="D63" s="24">
        <v>288.39999999999998</v>
      </c>
      <c r="E63" s="25">
        <f t="shared" si="8"/>
        <v>331.86187999999999</v>
      </c>
      <c r="F63" s="25">
        <f t="shared" si="9"/>
        <v>331.86187999999999</v>
      </c>
      <c r="G63" s="20">
        <v>15.2</v>
      </c>
      <c r="H63" s="20">
        <v>15.2</v>
      </c>
      <c r="I63" s="19">
        <f t="shared" si="10"/>
        <v>4383.6799999999994</v>
      </c>
      <c r="J63" s="19">
        <v>100</v>
      </c>
      <c r="K63" s="19">
        <v>250</v>
      </c>
      <c r="L63" s="19">
        <v>17630.36</v>
      </c>
      <c r="M63" s="19"/>
      <c r="N63" s="19">
        <f t="shared" si="0"/>
        <v>22364.04</v>
      </c>
      <c r="O63" s="26" t="s">
        <v>208</v>
      </c>
      <c r="P63" s="26" t="s">
        <v>61</v>
      </c>
    </row>
    <row r="64" spans="1:16" ht="17.45" customHeight="1" x14ac:dyDescent="0.25">
      <c r="A64" s="22">
        <f t="shared" si="11"/>
        <v>44</v>
      </c>
      <c r="B64" s="16" t="s">
        <v>294</v>
      </c>
      <c r="C64" s="23" t="s">
        <v>70</v>
      </c>
      <c r="D64" s="24">
        <v>288.39999999999998</v>
      </c>
      <c r="E64" s="25">
        <f t="shared" si="8"/>
        <v>331.86187999999999</v>
      </c>
      <c r="F64" s="25">
        <f t="shared" si="9"/>
        <v>331.86187999999999</v>
      </c>
      <c r="G64" s="20">
        <v>15.2</v>
      </c>
      <c r="H64" s="20">
        <v>15.2</v>
      </c>
      <c r="I64" s="19">
        <f t="shared" si="10"/>
        <v>4383.6799999999994</v>
      </c>
      <c r="J64" s="19">
        <v>100</v>
      </c>
      <c r="K64" s="19">
        <v>250</v>
      </c>
      <c r="L64" s="19">
        <v>17630.36</v>
      </c>
      <c r="M64" s="19"/>
      <c r="N64" s="19">
        <f t="shared" si="0"/>
        <v>22364.04</v>
      </c>
      <c r="O64" s="26" t="s">
        <v>208</v>
      </c>
      <c r="P64" s="26" t="s">
        <v>61</v>
      </c>
    </row>
    <row r="65" spans="1:16" ht="17.45" customHeight="1" x14ac:dyDescent="0.25">
      <c r="A65" s="22">
        <f t="shared" si="11"/>
        <v>45</v>
      </c>
      <c r="B65" s="16" t="s">
        <v>295</v>
      </c>
      <c r="C65" s="23" t="s">
        <v>71</v>
      </c>
      <c r="D65" s="24">
        <v>288.39999999999998</v>
      </c>
      <c r="E65" s="25">
        <f t="shared" si="8"/>
        <v>331.86187999999999</v>
      </c>
      <c r="F65" s="25">
        <f t="shared" si="9"/>
        <v>331.86187999999999</v>
      </c>
      <c r="G65" s="20">
        <v>15.2</v>
      </c>
      <c r="H65" s="20">
        <v>15.2</v>
      </c>
      <c r="I65" s="19">
        <f t="shared" si="10"/>
        <v>4383.6799999999994</v>
      </c>
      <c r="J65" s="19">
        <v>100</v>
      </c>
      <c r="K65" s="19">
        <v>250</v>
      </c>
      <c r="L65" s="19">
        <v>17971.54</v>
      </c>
      <c r="M65" s="19"/>
      <c r="N65" s="19">
        <f t="shared" si="0"/>
        <v>22705.22</v>
      </c>
      <c r="O65" s="26" t="s">
        <v>208</v>
      </c>
      <c r="P65" s="26" t="s">
        <v>61</v>
      </c>
    </row>
    <row r="66" spans="1:16" ht="17.45" customHeight="1" x14ac:dyDescent="0.25">
      <c r="A66" s="22">
        <f t="shared" si="11"/>
        <v>46</v>
      </c>
      <c r="B66" s="16" t="s">
        <v>296</v>
      </c>
      <c r="C66" s="23" t="s">
        <v>72</v>
      </c>
      <c r="D66" s="24">
        <v>342.13</v>
      </c>
      <c r="E66" s="25">
        <f t="shared" si="8"/>
        <v>393.68899099999999</v>
      </c>
      <c r="F66" s="25">
        <f t="shared" si="9"/>
        <v>393.68899099999999</v>
      </c>
      <c r="G66" s="20">
        <v>15.2</v>
      </c>
      <c r="H66" s="20">
        <v>15.2</v>
      </c>
      <c r="I66" s="19">
        <f t="shared" si="10"/>
        <v>5200.3759999999993</v>
      </c>
      <c r="J66" s="19">
        <v>100</v>
      </c>
      <c r="K66" s="19">
        <v>250</v>
      </c>
      <c r="L66" s="19">
        <v>20569.490000000002</v>
      </c>
      <c r="M66" s="19"/>
      <c r="N66" s="19">
        <f t="shared" si="0"/>
        <v>26119.866000000002</v>
      </c>
      <c r="O66" s="26" t="s">
        <v>193</v>
      </c>
      <c r="P66" s="26" t="s">
        <v>61</v>
      </c>
    </row>
    <row r="67" spans="1:16" ht="17.45" customHeight="1" x14ac:dyDescent="0.25">
      <c r="A67" s="22">
        <f t="shared" si="11"/>
        <v>47</v>
      </c>
      <c r="B67" s="16" t="s">
        <v>297</v>
      </c>
      <c r="C67" s="30" t="s">
        <v>73</v>
      </c>
      <c r="D67" s="24">
        <v>342.13</v>
      </c>
      <c r="E67" s="25">
        <f t="shared" si="8"/>
        <v>393.68899099999999</v>
      </c>
      <c r="F67" s="25">
        <f t="shared" si="9"/>
        <v>393.68899099999999</v>
      </c>
      <c r="G67" s="20">
        <v>15.2</v>
      </c>
      <c r="H67" s="20">
        <v>15.2</v>
      </c>
      <c r="I67" s="19">
        <f t="shared" si="10"/>
        <v>5200.3759999999993</v>
      </c>
      <c r="J67" s="19">
        <v>100</v>
      </c>
      <c r="K67" s="19">
        <v>250</v>
      </c>
      <c r="L67" s="19">
        <v>18714.009999999998</v>
      </c>
      <c r="M67" s="19"/>
      <c r="N67" s="19">
        <f t="shared" si="0"/>
        <v>24264.385999999999</v>
      </c>
      <c r="O67" s="26" t="s">
        <v>209</v>
      </c>
      <c r="P67" s="26" t="s">
        <v>61</v>
      </c>
    </row>
    <row r="68" spans="1:16" ht="17.45" customHeight="1" x14ac:dyDescent="0.25">
      <c r="A68" s="22">
        <f t="shared" si="11"/>
        <v>48</v>
      </c>
      <c r="B68" s="16" t="s">
        <v>298</v>
      </c>
      <c r="C68" s="23" t="s">
        <v>74</v>
      </c>
      <c r="D68" s="24">
        <v>342.13</v>
      </c>
      <c r="E68" s="25">
        <f t="shared" si="8"/>
        <v>393.68899099999999</v>
      </c>
      <c r="F68" s="25">
        <f t="shared" si="9"/>
        <v>393.68899099999999</v>
      </c>
      <c r="G68" s="20">
        <v>15.2</v>
      </c>
      <c r="H68" s="20">
        <v>15.2</v>
      </c>
      <c r="I68" s="19">
        <f t="shared" si="10"/>
        <v>5200.3759999999993</v>
      </c>
      <c r="J68" s="19">
        <v>100</v>
      </c>
      <c r="K68" s="19">
        <v>250</v>
      </c>
      <c r="L68" s="19">
        <v>20569.490000000002</v>
      </c>
      <c r="M68" s="19"/>
      <c r="N68" s="19">
        <f t="shared" si="0"/>
        <v>26119.866000000002</v>
      </c>
      <c r="O68" s="26" t="s">
        <v>193</v>
      </c>
      <c r="P68" s="26" t="s">
        <v>61</v>
      </c>
    </row>
    <row r="69" spans="1:16" ht="17.45" customHeight="1" x14ac:dyDescent="0.25">
      <c r="A69" s="22">
        <f t="shared" si="11"/>
        <v>49</v>
      </c>
      <c r="B69" s="16" t="s">
        <v>299</v>
      </c>
      <c r="C69" s="23" t="s">
        <v>75</v>
      </c>
      <c r="D69" s="24">
        <v>220</v>
      </c>
      <c r="E69" s="25">
        <f t="shared" si="8"/>
        <v>253.15400000000002</v>
      </c>
      <c r="F69" s="25">
        <f t="shared" si="9"/>
        <v>253.15400000000002</v>
      </c>
      <c r="G69" s="20">
        <v>15.2</v>
      </c>
      <c r="H69" s="20">
        <v>15.2</v>
      </c>
      <c r="I69" s="19">
        <f t="shared" si="10"/>
        <v>3344</v>
      </c>
      <c r="J69" s="19">
        <v>100</v>
      </c>
      <c r="K69" s="19">
        <v>250</v>
      </c>
      <c r="L69" s="19">
        <v>12877.83</v>
      </c>
      <c r="M69" s="19"/>
      <c r="N69" s="19">
        <f t="shared" si="0"/>
        <v>16571.830000000002</v>
      </c>
      <c r="O69" s="26" t="s">
        <v>219</v>
      </c>
      <c r="P69" s="26" t="s">
        <v>61</v>
      </c>
    </row>
    <row r="70" spans="1:16" ht="17.45" customHeight="1" x14ac:dyDescent="0.25">
      <c r="A70" s="22"/>
      <c r="B70" s="16"/>
      <c r="C70" s="17" t="s">
        <v>76</v>
      </c>
      <c r="D70" s="24"/>
      <c r="E70" s="25"/>
      <c r="F70" s="25"/>
      <c r="G70" s="20"/>
      <c r="H70" s="20"/>
      <c r="I70" s="19"/>
      <c r="J70" s="19"/>
      <c r="K70" s="19"/>
      <c r="L70" s="19"/>
      <c r="M70" s="19"/>
      <c r="N70" s="19"/>
      <c r="O70" s="26"/>
      <c r="P70" s="26"/>
    </row>
    <row r="71" spans="1:16" ht="17.45" customHeight="1" x14ac:dyDescent="0.25">
      <c r="A71" s="22">
        <f>A69+1</f>
        <v>50</v>
      </c>
      <c r="B71" s="16" t="s">
        <v>300</v>
      </c>
      <c r="C71" s="23" t="s">
        <v>77</v>
      </c>
      <c r="D71" s="24">
        <v>288.39999999999998</v>
      </c>
      <c r="E71" s="25">
        <f t="shared" ref="E71:E77" si="12">D71*1.1507</f>
        <v>331.86187999999999</v>
      </c>
      <c r="F71" s="25">
        <f t="shared" ref="F71:F77" si="13">E71</f>
        <v>331.86187999999999</v>
      </c>
      <c r="G71" s="20">
        <v>15.2</v>
      </c>
      <c r="H71" s="20">
        <v>15.2</v>
      </c>
      <c r="I71" s="19">
        <f t="shared" ref="I71:I77" si="14">D71*H71</f>
        <v>4383.6799999999994</v>
      </c>
      <c r="J71" s="19">
        <v>100</v>
      </c>
      <c r="K71" s="19">
        <v>250</v>
      </c>
      <c r="L71" s="19">
        <v>17971.54</v>
      </c>
      <c r="M71" s="19"/>
      <c r="N71" s="19">
        <f t="shared" si="0"/>
        <v>22705.22</v>
      </c>
      <c r="O71" s="26" t="s">
        <v>210</v>
      </c>
      <c r="P71" s="26" t="s">
        <v>76</v>
      </c>
    </row>
    <row r="72" spans="1:16" ht="17.45" customHeight="1" x14ac:dyDescent="0.25">
      <c r="A72" s="22">
        <f t="shared" ref="A72:A77" si="15">A71+1</f>
        <v>51</v>
      </c>
      <c r="B72" s="16" t="s">
        <v>301</v>
      </c>
      <c r="C72" s="23" t="s">
        <v>78</v>
      </c>
      <c r="D72" s="24">
        <v>288.39999999999998</v>
      </c>
      <c r="E72" s="25">
        <f t="shared" si="12"/>
        <v>331.86187999999999</v>
      </c>
      <c r="F72" s="25">
        <f t="shared" si="13"/>
        <v>331.86187999999999</v>
      </c>
      <c r="G72" s="20">
        <v>15.2</v>
      </c>
      <c r="H72" s="20">
        <v>15.2</v>
      </c>
      <c r="I72" s="19">
        <f t="shared" si="14"/>
        <v>4383.6799999999994</v>
      </c>
      <c r="J72" s="19">
        <v>100</v>
      </c>
      <c r="K72" s="19">
        <v>250</v>
      </c>
      <c r="L72" s="19">
        <v>18312.73</v>
      </c>
      <c r="M72" s="19"/>
      <c r="N72" s="19">
        <f t="shared" si="0"/>
        <v>23046.41</v>
      </c>
      <c r="O72" s="26" t="s">
        <v>208</v>
      </c>
      <c r="P72" s="26" t="s">
        <v>76</v>
      </c>
    </row>
    <row r="73" spans="1:16" ht="17.45" customHeight="1" x14ac:dyDescent="0.25">
      <c r="A73" s="22">
        <f t="shared" si="15"/>
        <v>52</v>
      </c>
      <c r="B73" s="22" t="s">
        <v>302</v>
      </c>
      <c r="C73" s="29" t="s">
        <v>79</v>
      </c>
      <c r="D73" s="24">
        <v>288.39999999999998</v>
      </c>
      <c r="E73" s="25">
        <f t="shared" si="12"/>
        <v>331.86187999999999</v>
      </c>
      <c r="F73" s="25">
        <f t="shared" si="13"/>
        <v>331.86187999999999</v>
      </c>
      <c r="G73" s="22">
        <v>15.2</v>
      </c>
      <c r="H73" s="20">
        <v>15.2</v>
      </c>
      <c r="I73" s="19">
        <f t="shared" si="14"/>
        <v>4383.6799999999994</v>
      </c>
      <c r="J73" s="19">
        <v>100</v>
      </c>
      <c r="K73" s="19">
        <v>250</v>
      </c>
      <c r="L73" s="19">
        <v>16721.09</v>
      </c>
      <c r="M73" s="19"/>
      <c r="N73" s="19">
        <f t="shared" si="0"/>
        <v>21454.77</v>
      </c>
      <c r="O73" s="26" t="s">
        <v>208</v>
      </c>
      <c r="P73" s="26" t="s">
        <v>76</v>
      </c>
    </row>
    <row r="74" spans="1:16" ht="17.45" customHeight="1" x14ac:dyDescent="0.25">
      <c r="A74" s="22">
        <f t="shared" si="15"/>
        <v>53</v>
      </c>
      <c r="B74" s="16" t="s">
        <v>303</v>
      </c>
      <c r="C74" s="23" t="s">
        <v>80</v>
      </c>
      <c r="D74" s="24">
        <v>288.39999999999998</v>
      </c>
      <c r="E74" s="25">
        <f t="shared" si="12"/>
        <v>331.86187999999999</v>
      </c>
      <c r="F74" s="25">
        <f t="shared" si="13"/>
        <v>331.86187999999999</v>
      </c>
      <c r="G74" s="20">
        <v>15.2</v>
      </c>
      <c r="H74" s="20">
        <v>15.2</v>
      </c>
      <c r="I74" s="19">
        <f t="shared" si="14"/>
        <v>4383.6799999999994</v>
      </c>
      <c r="J74" s="19">
        <v>100</v>
      </c>
      <c r="K74" s="19">
        <v>250</v>
      </c>
      <c r="L74" s="19">
        <v>17630.36</v>
      </c>
      <c r="M74" s="19"/>
      <c r="N74" s="19">
        <f t="shared" si="0"/>
        <v>22364.04</v>
      </c>
      <c r="O74" s="26" t="s">
        <v>208</v>
      </c>
      <c r="P74" s="26" t="s">
        <v>76</v>
      </c>
    </row>
    <row r="75" spans="1:16" ht="17.45" customHeight="1" x14ac:dyDescent="0.25">
      <c r="A75" s="22">
        <f t="shared" si="15"/>
        <v>54</v>
      </c>
      <c r="B75" s="16" t="s">
        <v>304</v>
      </c>
      <c r="C75" s="23" t="s">
        <v>81</v>
      </c>
      <c r="D75" s="24">
        <v>288.39999999999998</v>
      </c>
      <c r="E75" s="25">
        <f t="shared" si="12"/>
        <v>331.86187999999999</v>
      </c>
      <c r="F75" s="25">
        <f t="shared" si="13"/>
        <v>331.86187999999999</v>
      </c>
      <c r="G75" s="20">
        <v>15.2</v>
      </c>
      <c r="H75" s="20">
        <v>15.2</v>
      </c>
      <c r="I75" s="19">
        <f t="shared" si="14"/>
        <v>4383.6799999999994</v>
      </c>
      <c r="J75" s="19">
        <v>100</v>
      </c>
      <c r="K75" s="19">
        <v>250</v>
      </c>
      <c r="L75" s="19">
        <v>17289.169999999998</v>
      </c>
      <c r="M75" s="19"/>
      <c r="N75" s="19">
        <f t="shared" si="0"/>
        <v>22022.85</v>
      </c>
      <c r="O75" s="26" t="s">
        <v>208</v>
      </c>
      <c r="P75" s="26" t="s">
        <v>76</v>
      </c>
    </row>
    <row r="76" spans="1:16" ht="17.45" customHeight="1" x14ac:dyDescent="0.25">
      <c r="A76" s="3">
        <f t="shared" si="15"/>
        <v>55</v>
      </c>
      <c r="B76" s="16" t="s">
        <v>305</v>
      </c>
      <c r="C76" s="23" t="s">
        <v>82</v>
      </c>
      <c r="D76" s="24">
        <v>288.39999999999998</v>
      </c>
      <c r="E76" s="25">
        <f t="shared" si="12"/>
        <v>331.86187999999999</v>
      </c>
      <c r="F76" s="25">
        <f t="shared" si="13"/>
        <v>331.86187999999999</v>
      </c>
      <c r="G76" s="20">
        <v>15.2</v>
      </c>
      <c r="H76" s="20">
        <v>15.2</v>
      </c>
      <c r="I76" s="19">
        <f t="shared" si="14"/>
        <v>4383.6799999999994</v>
      </c>
      <c r="J76" s="19">
        <v>100</v>
      </c>
      <c r="K76" s="19">
        <v>250</v>
      </c>
      <c r="L76" s="19">
        <v>17630.36</v>
      </c>
      <c r="M76" s="19"/>
      <c r="N76" s="19">
        <f t="shared" ref="N76:N139" si="16">SUM(I76+J76+K76+L76+M76)</f>
        <v>22364.04</v>
      </c>
      <c r="O76" s="26" t="s">
        <v>210</v>
      </c>
      <c r="P76" s="26" t="s">
        <v>76</v>
      </c>
    </row>
    <row r="77" spans="1:16" ht="17.45" customHeight="1" x14ac:dyDescent="0.25">
      <c r="A77" s="22">
        <f t="shared" si="15"/>
        <v>56</v>
      </c>
      <c r="B77" s="16" t="s">
        <v>306</v>
      </c>
      <c r="C77" s="23" t="s">
        <v>83</v>
      </c>
      <c r="D77" s="24">
        <v>392.92</v>
      </c>
      <c r="E77" s="25">
        <f t="shared" si="12"/>
        <v>452.13304400000004</v>
      </c>
      <c r="F77" s="25">
        <f t="shared" si="13"/>
        <v>452.13304400000004</v>
      </c>
      <c r="G77" s="20">
        <v>15.2</v>
      </c>
      <c r="H77" s="20">
        <v>15.2</v>
      </c>
      <c r="I77" s="19">
        <f t="shared" si="14"/>
        <v>5972.384</v>
      </c>
      <c r="J77" s="19">
        <v>100</v>
      </c>
      <c r="K77" s="19">
        <v>250</v>
      </c>
      <c r="L77" s="19">
        <v>23118.29</v>
      </c>
      <c r="M77" s="19"/>
      <c r="N77" s="19">
        <f t="shared" si="16"/>
        <v>29440.673999999999</v>
      </c>
      <c r="O77" s="26" t="s">
        <v>211</v>
      </c>
      <c r="P77" s="26" t="s">
        <v>76</v>
      </c>
    </row>
    <row r="78" spans="1:16" ht="17.45" customHeight="1" x14ac:dyDescent="0.25">
      <c r="A78" s="22">
        <f>A77+1</f>
        <v>57</v>
      </c>
      <c r="B78" s="16" t="s">
        <v>339</v>
      </c>
      <c r="C78" s="29" t="s">
        <v>119</v>
      </c>
      <c r="D78" s="24">
        <v>262.22000000000003</v>
      </c>
      <c r="E78" s="25">
        <f>D78*1.1507</f>
        <v>301.73655400000007</v>
      </c>
      <c r="F78" s="25">
        <f>E78</f>
        <v>301.73655400000007</v>
      </c>
      <c r="G78" s="20">
        <v>15.2</v>
      </c>
      <c r="H78" s="20">
        <v>15.2</v>
      </c>
      <c r="I78" s="19">
        <f>D78*H78</f>
        <v>3985.7440000000001</v>
      </c>
      <c r="J78" s="19">
        <v>100</v>
      </c>
      <c r="K78" s="19">
        <v>250</v>
      </c>
      <c r="L78" s="19">
        <v>14117.38</v>
      </c>
      <c r="M78" s="19"/>
      <c r="N78" s="19">
        <f t="shared" si="16"/>
        <v>18453.124</v>
      </c>
      <c r="O78" s="26" t="s">
        <v>208</v>
      </c>
      <c r="P78" s="26" t="s">
        <v>76</v>
      </c>
    </row>
    <row r="79" spans="1:16" ht="17.45" customHeight="1" x14ac:dyDescent="0.25">
      <c r="A79" s="22"/>
      <c r="B79" s="22"/>
      <c r="C79" s="34" t="s">
        <v>84</v>
      </c>
      <c r="D79" s="24"/>
      <c r="E79" s="25"/>
      <c r="F79" s="25"/>
      <c r="G79" s="35"/>
      <c r="H79" s="20"/>
      <c r="I79" s="36"/>
      <c r="J79" s="36"/>
      <c r="K79" s="19"/>
      <c r="L79" s="19"/>
      <c r="M79" s="36"/>
      <c r="N79" s="19"/>
      <c r="O79" s="26"/>
      <c r="P79" s="26"/>
    </row>
    <row r="80" spans="1:16" ht="17.45" customHeight="1" x14ac:dyDescent="0.25">
      <c r="A80" s="22">
        <f>A78+1</f>
        <v>58</v>
      </c>
      <c r="B80" s="22" t="s">
        <v>307</v>
      </c>
      <c r="C80" s="25" t="s">
        <v>183</v>
      </c>
      <c r="D80" s="24">
        <v>464.17</v>
      </c>
      <c r="E80" s="25">
        <f>D80*1.1507</f>
        <v>534.12041900000008</v>
      </c>
      <c r="F80" s="25">
        <f>E80</f>
        <v>534.12041900000008</v>
      </c>
      <c r="G80" s="37">
        <v>15.2</v>
      </c>
      <c r="H80" s="20">
        <v>15.2</v>
      </c>
      <c r="I80" s="19">
        <f>D80*H80</f>
        <v>7055.384</v>
      </c>
      <c r="J80" s="19">
        <v>100</v>
      </c>
      <c r="K80" s="19">
        <v>250</v>
      </c>
      <c r="L80" s="19">
        <v>24060.82</v>
      </c>
      <c r="M80" s="19"/>
      <c r="N80" s="19">
        <f t="shared" si="16"/>
        <v>31466.203999999998</v>
      </c>
      <c r="O80" s="26" t="s">
        <v>194</v>
      </c>
      <c r="P80" s="26" t="s">
        <v>84</v>
      </c>
    </row>
    <row r="81" spans="1:16" ht="17.45" customHeight="1" x14ac:dyDescent="0.25">
      <c r="A81" s="22">
        <f>A80+1</f>
        <v>59</v>
      </c>
      <c r="B81" s="22" t="s">
        <v>308</v>
      </c>
      <c r="C81" s="25" t="s">
        <v>85</v>
      </c>
      <c r="D81" s="24">
        <v>327.66000000000003</v>
      </c>
      <c r="E81" s="25">
        <f>D81*1.1507</f>
        <v>377.03836200000006</v>
      </c>
      <c r="F81" s="25">
        <f>E81</f>
        <v>377.03836200000006</v>
      </c>
      <c r="G81" s="37">
        <v>15.2</v>
      </c>
      <c r="H81" s="20">
        <v>15.2</v>
      </c>
      <c r="I81" s="19">
        <f>D81*H81</f>
        <v>4980.4319999999998</v>
      </c>
      <c r="J81" s="19">
        <v>100</v>
      </c>
      <c r="K81" s="19">
        <v>250</v>
      </c>
      <c r="L81" s="19">
        <v>18558.740000000002</v>
      </c>
      <c r="M81" s="19"/>
      <c r="N81" s="19">
        <f t="shared" si="16"/>
        <v>23889.172000000002</v>
      </c>
      <c r="O81" s="26" t="s">
        <v>192</v>
      </c>
      <c r="P81" s="26" t="s">
        <v>84</v>
      </c>
    </row>
    <row r="82" spans="1:16" ht="17.45" customHeight="1" x14ac:dyDescent="0.25">
      <c r="A82" s="22">
        <f>A81+1</f>
        <v>60</v>
      </c>
      <c r="B82" s="16" t="s">
        <v>309</v>
      </c>
      <c r="C82" s="25" t="s">
        <v>86</v>
      </c>
      <c r="D82" s="24">
        <v>360.43</v>
      </c>
      <c r="E82" s="25">
        <f>D82*1.1507</f>
        <v>414.746801</v>
      </c>
      <c r="F82" s="25">
        <f>E82</f>
        <v>414.746801</v>
      </c>
      <c r="G82" s="20">
        <v>15.2</v>
      </c>
      <c r="H82" s="20">
        <v>15.2</v>
      </c>
      <c r="I82" s="19">
        <f>D82*H82</f>
        <v>5478.5360000000001</v>
      </c>
      <c r="J82" s="19">
        <v>100</v>
      </c>
      <c r="K82" s="19">
        <v>250</v>
      </c>
      <c r="L82" s="19">
        <v>20287.919999999998</v>
      </c>
      <c r="M82" s="19"/>
      <c r="N82" s="19">
        <f t="shared" si="16"/>
        <v>26116.455999999998</v>
      </c>
      <c r="O82" s="26" t="s">
        <v>192</v>
      </c>
      <c r="P82" s="26" t="s">
        <v>84</v>
      </c>
    </row>
    <row r="83" spans="1:16" ht="17.45" customHeight="1" x14ac:dyDescent="0.25">
      <c r="A83" s="22">
        <f>A82+1</f>
        <v>61</v>
      </c>
      <c r="B83" s="16" t="s">
        <v>310</v>
      </c>
      <c r="C83" s="25" t="s">
        <v>184</v>
      </c>
      <c r="D83" s="24">
        <v>360.43</v>
      </c>
      <c r="E83" s="25">
        <f>D83*1.1507</f>
        <v>414.746801</v>
      </c>
      <c r="F83" s="25">
        <f>E83</f>
        <v>414.746801</v>
      </c>
      <c r="G83" s="20">
        <v>15.2</v>
      </c>
      <c r="H83" s="20">
        <v>15.2</v>
      </c>
      <c r="I83" s="19">
        <f>D83*H83</f>
        <v>5478.5360000000001</v>
      </c>
      <c r="J83" s="19">
        <v>100</v>
      </c>
      <c r="K83" s="19">
        <v>250</v>
      </c>
      <c r="L83" s="19">
        <v>4447.46</v>
      </c>
      <c r="M83" s="19"/>
      <c r="N83" s="19">
        <f t="shared" si="16"/>
        <v>10275.995999999999</v>
      </c>
      <c r="O83" s="26" t="s">
        <v>192</v>
      </c>
      <c r="P83" s="26" t="s">
        <v>84</v>
      </c>
    </row>
    <row r="84" spans="1:16" ht="17.45" customHeight="1" x14ac:dyDescent="0.25">
      <c r="A84" s="22"/>
      <c r="B84" s="22"/>
      <c r="C84" s="34" t="s">
        <v>88</v>
      </c>
      <c r="D84" s="24"/>
      <c r="E84" s="25"/>
      <c r="F84" s="25"/>
      <c r="G84" s="37"/>
      <c r="H84" s="20"/>
      <c r="I84" s="19"/>
      <c r="J84" s="19"/>
      <c r="K84" s="19"/>
      <c r="L84" s="19"/>
      <c r="M84" s="19"/>
      <c r="N84" s="19"/>
      <c r="O84" s="26"/>
      <c r="P84" s="26"/>
    </row>
    <row r="85" spans="1:16" ht="17.45" customHeight="1" x14ac:dyDescent="0.25">
      <c r="A85" s="22"/>
      <c r="B85" s="16"/>
      <c r="C85" s="17" t="s">
        <v>90</v>
      </c>
      <c r="D85" s="24"/>
      <c r="E85" s="25"/>
      <c r="F85" s="25"/>
      <c r="G85" s="20"/>
      <c r="H85" s="20"/>
      <c r="I85" s="19"/>
      <c r="J85" s="19"/>
      <c r="K85" s="19"/>
      <c r="L85" s="19"/>
      <c r="M85" s="19"/>
      <c r="N85" s="19"/>
      <c r="O85" s="26"/>
      <c r="P85" s="26"/>
    </row>
    <row r="86" spans="1:16" ht="17.45" customHeight="1" x14ac:dyDescent="0.25">
      <c r="A86" s="3">
        <f>A83+1</f>
        <v>62</v>
      </c>
      <c r="B86" s="16" t="s">
        <v>312</v>
      </c>
      <c r="C86" s="23" t="s">
        <v>92</v>
      </c>
      <c r="D86" s="24">
        <v>288.39999999999998</v>
      </c>
      <c r="E86" s="25">
        <f>D86*1.1507</f>
        <v>331.86187999999999</v>
      </c>
      <c r="F86" s="25">
        <f>E86</f>
        <v>331.86187999999999</v>
      </c>
      <c r="G86" s="20">
        <v>15.2</v>
      </c>
      <c r="H86" s="20">
        <v>15.2</v>
      </c>
      <c r="I86" s="19">
        <f>D86*H86</f>
        <v>4383.6799999999994</v>
      </c>
      <c r="J86" s="19">
        <v>100</v>
      </c>
      <c r="K86" s="19">
        <v>250</v>
      </c>
      <c r="L86" s="19">
        <v>14204.75</v>
      </c>
      <c r="M86" s="19"/>
      <c r="N86" s="19">
        <f t="shared" si="16"/>
        <v>18938.43</v>
      </c>
      <c r="O86" s="26" t="s">
        <v>210</v>
      </c>
      <c r="P86" s="26" t="s">
        <v>90</v>
      </c>
    </row>
    <row r="87" spans="1:16" ht="17.45" customHeight="1" x14ac:dyDescent="0.25">
      <c r="A87" s="3">
        <f>A86+1</f>
        <v>63</v>
      </c>
      <c r="B87" s="16" t="s">
        <v>313</v>
      </c>
      <c r="C87" s="30" t="s">
        <v>93</v>
      </c>
      <c r="D87" s="24">
        <v>341.46</v>
      </c>
      <c r="E87" s="25">
        <f>D87*1.1507</f>
        <v>392.91802200000001</v>
      </c>
      <c r="F87" s="25">
        <f>E87</f>
        <v>392.91802200000001</v>
      </c>
      <c r="G87" s="20">
        <v>15.2</v>
      </c>
      <c r="H87" s="20">
        <v>15.2</v>
      </c>
      <c r="I87" s="19">
        <f>D87*H87</f>
        <v>5190.1919999999991</v>
      </c>
      <c r="J87" s="19">
        <v>100</v>
      </c>
      <c r="K87" s="19">
        <v>250</v>
      </c>
      <c r="L87" s="19">
        <v>14798.65</v>
      </c>
      <c r="M87" s="19"/>
      <c r="N87" s="19">
        <f t="shared" si="16"/>
        <v>20338.841999999997</v>
      </c>
      <c r="O87" s="26" t="s">
        <v>193</v>
      </c>
      <c r="P87" s="26" t="s">
        <v>90</v>
      </c>
    </row>
    <row r="88" spans="1:16" ht="17.45" customHeight="1" x14ac:dyDescent="0.25">
      <c r="A88" s="3">
        <f>A87+1</f>
        <v>64</v>
      </c>
      <c r="B88" s="16" t="s">
        <v>314</v>
      </c>
      <c r="C88" s="30" t="s">
        <v>94</v>
      </c>
      <c r="D88" s="24">
        <v>338.69</v>
      </c>
      <c r="E88" s="25">
        <f>D88*1.1507</f>
        <v>389.73058300000002</v>
      </c>
      <c r="F88" s="25">
        <f>E88</f>
        <v>389.73058300000002</v>
      </c>
      <c r="G88" s="20">
        <v>15.2</v>
      </c>
      <c r="H88" s="20">
        <v>15.2</v>
      </c>
      <c r="I88" s="19">
        <f>D88*H88</f>
        <v>5148.0879999999997</v>
      </c>
      <c r="J88" s="19">
        <v>100</v>
      </c>
      <c r="K88" s="19">
        <v>250</v>
      </c>
      <c r="L88" s="19">
        <v>19233.18</v>
      </c>
      <c r="M88" s="19"/>
      <c r="N88" s="19">
        <f t="shared" si="16"/>
        <v>24731.268</v>
      </c>
      <c r="O88" s="26" t="s">
        <v>192</v>
      </c>
      <c r="P88" s="26" t="s">
        <v>90</v>
      </c>
    </row>
    <row r="89" spans="1:16" ht="17.45" customHeight="1" x14ac:dyDescent="0.25">
      <c r="A89" s="3">
        <f>A88+1</f>
        <v>65</v>
      </c>
      <c r="B89" s="16" t="s">
        <v>315</v>
      </c>
      <c r="C89" s="23" t="s">
        <v>95</v>
      </c>
      <c r="D89" s="24">
        <v>422.3</v>
      </c>
      <c r="E89" s="25">
        <f>D89*1.1507</f>
        <v>485.94061000000005</v>
      </c>
      <c r="F89" s="25">
        <f>E89</f>
        <v>485.94061000000005</v>
      </c>
      <c r="G89" s="20">
        <v>15.2</v>
      </c>
      <c r="H89" s="20">
        <v>15.2</v>
      </c>
      <c r="I89" s="19">
        <f>D89*H89</f>
        <v>6418.96</v>
      </c>
      <c r="J89" s="19">
        <v>100</v>
      </c>
      <c r="K89" s="19">
        <v>250</v>
      </c>
      <c r="L89" s="19">
        <v>23552.62</v>
      </c>
      <c r="M89" s="19"/>
      <c r="N89" s="19">
        <f t="shared" si="16"/>
        <v>30321.579999999998</v>
      </c>
      <c r="O89" s="26" t="s">
        <v>193</v>
      </c>
      <c r="P89" s="26" t="s">
        <v>90</v>
      </c>
    </row>
    <row r="90" spans="1:16" ht="17.45" customHeight="1" x14ac:dyDescent="0.25">
      <c r="A90" s="3">
        <f>A89+1</f>
        <v>66</v>
      </c>
      <c r="B90" s="16">
        <v>2.1988502869999999E-2</v>
      </c>
      <c r="C90" s="23" t="s">
        <v>96</v>
      </c>
      <c r="D90" s="24">
        <v>288.39999999999998</v>
      </c>
      <c r="E90" s="25">
        <f>D90*1.1507</f>
        <v>331.86187999999999</v>
      </c>
      <c r="F90" s="25">
        <f>E90</f>
        <v>331.86187999999999</v>
      </c>
      <c r="G90" s="20">
        <v>15.2</v>
      </c>
      <c r="H90" s="20">
        <v>15.2</v>
      </c>
      <c r="I90" s="19">
        <f>D90*H90</f>
        <v>4383.6799999999994</v>
      </c>
      <c r="J90" s="19">
        <v>100</v>
      </c>
      <c r="K90" s="19">
        <v>250</v>
      </c>
      <c r="L90" s="19">
        <v>7586.2</v>
      </c>
      <c r="M90" s="19"/>
      <c r="N90" s="19">
        <f t="shared" si="16"/>
        <v>12319.88</v>
      </c>
      <c r="O90" s="26" t="s">
        <v>210</v>
      </c>
      <c r="P90" s="26" t="s">
        <v>90</v>
      </c>
    </row>
    <row r="91" spans="1:16" ht="17.45" customHeight="1" x14ac:dyDescent="0.25">
      <c r="A91" s="22"/>
      <c r="B91" s="16"/>
      <c r="C91" s="17" t="s">
        <v>97</v>
      </c>
      <c r="D91" s="24"/>
      <c r="E91" s="25"/>
      <c r="F91" s="25"/>
      <c r="G91" s="20"/>
      <c r="H91" s="20"/>
      <c r="I91" s="19"/>
      <c r="J91" s="19"/>
      <c r="K91" s="19"/>
      <c r="L91" s="19"/>
      <c r="M91" s="19"/>
      <c r="N91" s="19"/>
      <c r="O91" s="26"/>
      <c r="P91" s="26"/>
    </row>
    <row r="92" spans="1:16" ht="17.45" customHeight="1" x14ac:dyDescent="0.25">
      <c r="A92" s="22">
        <f>A90+1</f>
        <v>67</v>
      </c>
      <c r="B92" s="16" t="s">
        <v>316</v>
      </c>
      <c r="C92" s="29" t="s">
        <v>98</v>
      </c>
      <c r="D92" s="24">
        <v>422.3</v>
      </c>
      <c r="E92" s="25">
        <f t="shared" ref="E92:E109" si="17">D92*1.1507</f>
        <v>485.94061000000005</v>
      </c>
      <c r="F92" s="25">
        <f t="shared" ref="F92:F109" si="18">E92</f>
        <v>485.94061000000005</v>
      </c>
      <c r="G92" s="20">
        <v>15.2</v>
      </c>
      <c r="H92" s="20">
        <v>15.2</v>
      </c>
      <c r="I92" s="19">
        <f t="shared" ref="I92:I109" si="19">D92*H92</f>
        <v>6418.96</v>
      </c>
      <c r="J92" s="19">
        <v>100</v>
      </c>
      <c r="K92" s="19">
        <v>250</v>
      </c>
      <c r="L92" s="19">
        <v>22529.07</v>
      </c>
      <c r="M92" s="19"/>
      <c r="N92" s="19">
        <f t="shared" si="16"/>
        <v>29298.03</v>
      </c>
      <c r="O92" s="26" t="s">
        <v>195</v>
      </c>
      <c r="P92" s="26" t="s">
        <v>97</v>
      </c>
    </row>
    <row r="93" spans="1:16" ht="17.45" customHeight="1" x14ac:dyDescent="0.25">
      <c r="A93" s="22">
        <f t="shared" ref="A93:A109" si="20">A92+1</f>
        <v>68</v>
      </c>
      <c r="B93" s="16" t="s">
        <v>317</v>
      </c>
      <c r="C93" s="23" t="s">
        <v>99</v>
      </c>
      <c r="D93" s="24">
        <v>288.27</v>
      </c>
      <c r="E93" s="25">
        <f t="shared" si="17"/>
        <v>331.712289</v>
      </c>
      <c r="F93" s="25">
        <f t="shared" si="18"/>
        <v>331.712289</v>
      </c>
      <c r="G93" s="20">
        <v>15.2</v>
      </c>
      <c r="H93" s="20">
        <v>15.2</v>
      </c>
      <c r="I93" s="19">
        <f t="shared" si="19"/>
        <v>4381.7039999999997</v>
      </c>
      <c r="J93" s="19">
        <v>100</v>
      </c>
      <c r="K93" s="19">
        <v>250</v>
      </c>
      <c r="L93" s="19">
        <v>17539.07</v>
      </c>
      <c r="M93" s="19"/>
      <c r="N93" s="19">
        <f t="shared" si="16"/>
        <v>22270.773999999998</v>
      </c>
      <c r="O93" s="26" t="s">
        <v>213</v>
      </c>
      <c r="P93" s="26" t="s">
        <v>97</v>
      </c>
    </row>
    <row r="94" spans="1:16" ht="17.45" customHeight="1" x14ac:dyDescent="0.25">
      <c r="A94" s="22">
        <f t="shared" si="20"/>
        <v>69</v>
      </c>
      <c r="B94" s="16" t="s">
        <v>318</v>
      </c>
      <c r="C94" s="23" t="s">
        <v>100</v>
      </c>
      <c r="D94" s="24">
        <v>288.27</v>
      </c>
      <c r="E94" s="25">
        <f t="shared" si="17"/>
        <v>331.712289</v>
      </c>
      <c r="F94" s="25">
        <f t="shared" si="18"/>
        <v>331.712289</v>
      </c>
      <c r="G94" s="20">
        <v>15.2</v>
      </c>
      <c r="H94" s="20">
        <v>15.2</v>
      </c>
      <c r="I94" s="19">
        <f t="shared" si="19"/>
        <v>4381.7039999999997</v>
      </c>
      <c r="J94" s="19">
        <v>100</v>
      </c>
      <c r="K94" s="19">
        <v>250</v>
      </c>
      <c r="L94" s="19">
        <v>17880.259999999998</v>
      </c>
      <c r="M94" s="19"/>
      <c r="N94" s="19">
        <f t="shared" si="16"/>
        <v>22611.964</v>
      </c>
      <c r="O94" s="26" t="s">
        <v>213</v>
      </c>
      <c r="P94" s="26" t="s">
        <v>97</v>
      </c>
    </row>
    <row r="95" spans="1:16" ht="17.45" customHeight="1" x14ac:dyDescent="0.25">
      <c r="A95" s="22">
        <f t="shared" si="20"/>
        <v>70</v>
      </c>
      <c r="B95" s="16" t="s">
        <v>319</v>
      </c>
      <c r="C95" s="23" t="s">
        <v>101</v>
      </c>
      <c r="D95" s="24">
        <v>288.27</v>
      </c>
      <c r="E95" s="25">
        <f t="shared" si="17"/>
        <v>331.712289</v>
      </c>
      <c r="F95" s="25">
        <f t="shared" si="18"/>
        <v>331.712289</v>
      </c>
      <c r="G95" s="20">
        <v>15.2</v>
      </c>
      <c r="H95" s="20">
        <v>15.2</v>
      </c>
      <c r="I95" s="19">
        <f t="shared" si="19"/>
        <v>4381.7039999999997</v>
      </c>
      <c r="J95" s="19">
        <v>100</v>
      </c>
      <c r="K95" s="19">
        <v>250</v>
      </c>
      <c r="L95" s="19">
        <v>17197.89</v>
      </c>
      <c r="M95" s="19"/>
      <c r="N95" s="19">
        <f t="shared" si="16"/>
        <v>21929.593999999997</v>
      </c>
      <c r="O95" s="26" t="s">
        <v>213</v>
      </c>
      <c r="P95" s="26" t="s">
        <v>97</v>
      </c>
    </row>
    <row r="96" spans="1:16" ht="17.45" customHeight="1" x14ac:dyDescent="0.25">
      <c r="A96" s="22">
        <f t="shared" si="20"/>
        <v>71</v>
      </c>
      <c r="B96" s="16" t="s">
        <v>320</v>
      </c>
      <c r="C96" s="23" t="s">
        <v>102</v>
      </c>
      <c r="D96" s="24">
        <v>288.27</v>
      </c>
      <c r="E96" s="25">
        <f t="shared" si="17"/>
        <v>331.712289</v>
      </c>
      <c r="F96" s="25">
        <f t="shared" si="18"/>
        <v>331.712289</v>
      </c>
      <c r="G96" s="20">
        <v>15.2</v>
      </c>
      <c r="H96" s="20">
        <v>15.2</v>
      </c>
      <c r="I96" s="19">
        <f t="shared" si="19"/>
        <v>4381.7039999999997</v>
      </c>
      <c r="J96" s="19">
        <v>100</v>
      </c>
      <c r="K96" s="19">
        <v>250</v>
      </c>
      <c r="L96" s="19">
        <v>16572.66</v>
      </c>
      <c r="M96" s="19"/>
      <c r="N96" s="19">
        <f t="shared" si="16"/>
        <v>21304.364000000001</v>
      </c>
      <c r="O96" s="26" t="s">
        <v>213</v>
      </c>
      <c r="P96" s="26" t="s">
        <v>97</v>
      </c>
    </row>
    <row r="97" spans="1:16" ht="17.45" customHeight="1" x14ac:dyDescent="0.25">
      <c r="A97" s="22">
        <f t="shared" si="20"/>
        <v>72</v>
      </c>
      <c r="B97" s="16" t="s">
        <v>321</v>
      </c>
      <c r="C97" s="23" t="s">
        <v>103</v>
      </c>
      <c r="D97" s="24">
        <v>288.27</v>
      </c>
      <c r="E97" s="25">
        <f t="shared" si="17"/>
        <v>331.712289</v>
      </c>
      <c r="F97" s="25">
        <f t="shared" si="18"/>
        <v>331.712289</v>
      </c>
      <c r="G97" s="20">
        <v>15.2</v>
      </c>
      <c r="H97" s="20">
        <v>15.2</v>
      </c>
      <c r="I97" s="19">
        <f t="shared" si="19"/>
        <v>4381.7039999999997</v>
      </c>
      <c r="J97" s="19">
        <v>100</v>
      </c>
      <c r="K97" s="19">
        <v>250</v>
      </c>
      <c r="L97" s="19">
        <v>17539.07</v>
      </c>
      <c r="M97" s="19"/>
      <c r="N97" s="19">
        <f t="shared" si="16"/>
        <v>22270.773999999998</v>
      </c>
      <c r="O97" s="26" t="s">
        <v>213</v>
      </c>
      <c r="P97" s="26" t="s">
        <v>97</v>
      </c>
    </row>
    <row r="98" spans="1:16" ht="17.45" customHeight="1" x14ac:dyDescent="0.25">
      <c r="A98" s="22">
        <f t="shared" si="20"/>
        <v>73</v>
      </c>
      <c r="B98" s="16" t="s">
        <v>322</v>
      </c>
      <c r="C98" s="23" t="s">
        <v>104</v>
      </c>
      <c r="D98" s="24">
        <v>288.27</v>
      </c>
      <c r="E98" s="25">
        <f t="shared" si="17"/>
        <v>331.712289</v>
      </c>
      <c r="F98" s="25">
        <f t="shared" si="18"/>
        <v>331.712289</v>
      </c>
      <c r="G98" s="20">
        <v>15.2</v>
      </c>
      <c r="H98" s="20">
        <v>15.2</v>
      </c>
      <c r="I98" s="19">
        <f t="shared" si="19"/>
        <v>4381.7039999999997</v>
      </c>
      <c r="J98" s="19">
        <v>100</v>
      </c>
      <c r="K98" s="19">
        <v>250</v>
      </c>
      <c r="L98" s="19">
        <v>17539.07</v>
      </c>
      <c r="M98" s="19"/>
      <c r="N98" s="19">
        <f t="shared" si="16"/>
        <v>22270.773999999998</v>
      </c>
      <c r="O98" s="26" t="s">
        <v>213</v>
      </c>
      <c r="P98" s="26" t="s">
        <v>97</v>
      </c>
    </row>
    <row r="99" spans="1:16" ht="17.45" customHeight="1" x14ac:dyDescent="0.25">
      <c r="A99" s="22">
        <f t="shared" si="20"/>
        <v>74</v>
      </c>
      <c r="B99" s="16" t="s">
        <v>323</v>
      </c>
      <c r="C99" s="23" t="s">
        <v>105</v>
      </c>
      <c r="D99" s="24">
        <v>288.27</v>
      </c>
      <c r="E99" s="25">
        <f t="shared" si="17"/>
        <v>331.712289</v>
      </c>
      <c r="F99" s="25">
        <f t="shared" si="18"/>
        <v>331.712289</v>
      </c>
      <c r="G99" s="20">
        <v>15.2</v>
      </c>
      <c r="H99" s="20">
        <v>15.2</v>
      </c>
      <c r="I99" s="19">
        <f t="shared" si="19"/>
        <v>4381.7039999999997</v>
      </c>
      <c r="J99" s="19">
        <v>100</v>
      </c>
      <c r="K99" s="19">
        <v>250</v>
      </c>
      <c r="L99" s="19">
        <v>16856.7</v>
      </c>
      <c r="M99" s="19"/>
      <c r="N99" s="19">
        <f t="shared" si="16"/>
        <v>21588.404000000002</v>
      </c>
      <c r="O99" s="26" t="s">
        <v>213</v>
      </c>
      <c r="P99" s="26" t="s">
        <v>97</v>
      </c>
    </row>
    <row r="100" spans="1:16" ht="17.45" customHeight="1" x14ac:dyDescent="0.25">
      <c r="A100" s="22">
        <f t="shared" si="20"/>
        <v>75</v>
      </c>
      <c r="B100" s="16" t="s">
        <v>324</v>
      </c>
      <c r="C100" s="23" t="s">
        <v>106</v>
      </c>
      <c r="D100" s="24">
        <v>288.27</v>
      </c>
      <c r="E100" s="25">
        <f t="shared" si="17"/>
        <v>331.712289</v>
      </c>
      <c r="F100" s="25">
        <f t="shared" si="18"/>
        <v>331.712289</v>
      </c>
      <c r="G100" s="20">
        <v>15.2</v>
      </c>
      <c r="H100" s="20">
        <v>15.2</v>
      </c>
      <c r="I100" s="19">
        <f t="shared" si="19"/>
        <v>4381.7039999999997</v>
      </c>
      <c r="J100" s="19">
        <v>100</v>
      </c>
      <c r="K100" s="19">
        <v>250</v>
      </c>
      <c r="L100" s="19">
        <v>17539.07</v>
      </c>
      <c r="M100" s="19"/>
      <c r="N100" s="19">
        <f t="shared" si="16"/>
        <v>22270.773999999998</v>
      </c>
      <c r="O100" s="26" t="s">
        <v>213</v>
      </c>
      <c r="P100" s="26" t="s">
        <v>97</v>
      </c>
    </row>
    <row r="101" spans="1:16" ht="17.45" customHeight="1" x14ac:dyDescent="0.25">
      <c r="A101" s="22">
        <f t="shared" si="20"/>
        <v>76</v>
      </c>
      <c r="B101" s="16" t="s">
        <v>325</v>
      </c>
      <c r="C101" s="23" t="s">
        <v>107</v>
      </c>
      <c r="D101" s="24">
        <v>288.27</v>
      </c>
      <c r="E101" s="25">
        <f t="shared" si="17"/>
        <v>331.712289</v>
      </c>
      <c r="F101" s="25">
        <f t="shared" si="18"/>
        <v>331.712289</v>
      </c>
      <c r="G101" s="20">
        <v>15.2</v>
      </c>
      <c r="H101" s="20">
        <v>15.2</v>
      </c>
      <c r="I101" s="19">
        <f t="shared" si="19"/>
        <v>4381.7039999999997</v>
      </c>
      <c r="J101" s="19">
        <v>100</v>
      </c>
      <c r="K101" s="19">
        <v>250</v>
      </c>
      <c r="L101" s="19">
        <v>17197.89</v>
      </c>
      <c r="M101" s="19"/>
      <c r="N101" s="19">
        <f t="shared" si="16"/>
        <v>21929.593999999997</v>
      </c>
      <c r="O101" s="26" t="s">
        <v>213</v>
      </c>
      <c r="P101" s="26" t="s">
        <v>97</v>
      </c>
    </row>
    <row r="102" spans="1:16" ht="17.45" customHeight="1" x14ac:dyDescent="0.25">
      <c r="A102" s="22">
        <f t="shared" si="20"/>
        <v>77</v>
      </c>
      <c r="B102" s="16" t="s">
        <v>326</v>
      </c>
      <c r="C102" s="23" t="s">
        <v>108</v>
      </c>
      <c r="D102" s="24">
        <v>260.58999999999997</v>
      </c>
      <c r="E102" s="25">
        <f t="shared" si="17"/>
        <v>299.86091299999998</v>
      </c>
      <c r="F102" s="25">
        <f t="shared" si="18"/>
        <v>299.86091299999998</v>
      </c>
      <c r="G102" s="20">
        <v>15.2</v>
      </c>
      <c r="H102" s="20">
        <v>15.2</v>
      </c>
      <c r="I102" s="19">
        <f t="shared" si="19"/>
        <v>3960.9679999999994</v>
      </c>
      <c r="J102" s="19">
        <v>100</v>
      </c>
      <c r="K102" s="19">
        <v>250</v>
      </c>
      <c r="L102" s="19">
        <v>16078.48</v>
      </c>
      <c r="M102" s="19"/>
      <c r="N102" s="19">
        <f t="shared" si="16"/>
        <v>20389.447999999997</v>
      </c>
      <c r="O102" s="26" t="s">
        <v>206</v>
      </c>
      <c r="P102" s="26" t="s">
        <v>97</v>
      </c>
    </row>
    <row r="103" spans="1:16" ht="17.45" customHeight="1" x14ac:dyDescent="0.25">
      <c r="A103" s="22">
        <f t="shared" si="20"/>
        <v>78</v>
      </c>
      <c r="B103" s="16" t="s">
        <v>327</v>
      </c>
      <c r="C103" s="23" t="s">
        <v>109</v>
      </c>
      <c r="D103" s="24">
        <v>146.77000000000001</v>
      </c>
      <c r="E103" s="25">
        <f t="shared" si="17"/>
        <v>168.88823900000003</v>
      </c>
      <c r="F103" s="25">
        <f t="shared" si="18"/>
        <v>168.88823900000003</v>
      </c>
      <c r="G103" s="20">
        <v>15.2</v>
      </c>
      <c r="H103" s="20">
        <v>15.2</v>
      </c>
      <c r="I103" s="19">
        <f t="shared" si="19"/>
        <v>2230.904</v>
      </c>
      <c r="J103" s="19">
        <v>100</v>
      </c>
      <c r="K103" s="19">
        <v>250</v>
      </c>
      <c r="L103" s="19">
        <v>10072.52</v>
      </c>
      <c r="M103" s="19">
        <v>51.06</v>
      </c>
      <c r="N103" s="19">
        <f t="shared" si="16"/>
        <v>12704.484</v>
      </c>
      <c r="O103" s="26" t="s">
        <v>206</v>
      </c>
      <c r="P103" s="26" t="s">
        <v>97</v>
      </c>
    </row>
    <row r="104" spans="1:16" ht="17.45" customHeight="1" x14ac:dyDescent="0.25">
      <c r="A104" s="22">
        <f t="shared" si="20"/>
        <v>79</v>
      </c>
      <c r="B104" s="16" t="s">
        <v>328</v>
      </c>
      <c r="C104" s="23" t="s">
        <v>110</v>
      </c>
      <c r="D104" s="24">
        <v>260.58999999999997</v>
      </c>
      <c r="E104" s="25">
        <f t="shared" si="17"/>
        <v>299.86091299999998</v>
      </c>
      <c r="F104" s="25">
        <f t="shared" si="18"/>
        <v>299.86091299999998</v>
      </c>
      <c r="G104" s="20">
        <v>15.2</v>
      </c>
      <c r="H104" s="20">
        <v>15.2</v>
      </c>
      <c r="I104" s="19">
        <f t="shared" si="19"/>
        <v>3960.9679999999994</v>
      </c>
      <c r="J104" s="19">
        <v>100</v>
      </c>
      <c r="K104" s="19">
        <v>250</v>
      </c>
      <c r="L104" s="19">
        <v>16078.48</v>
      </c>
      <c r="M104" s="19"/>
      <c r="N104" s="19">
        <f t="shared" si="16"/>
        <v>20389.447999999997</v>
      </c>
      <c r="O104" s="26" t="s">
        <v>206</v>
      </c>
      <c r="P104" s="26" t="s">
        <v>97</v>
      </c>
    </row>
    <row r="105" spans="1:16" ht="17.45" customHeight="1" x14ac:dyDescent="0.25">
      <c r="A105" s="22">
        <f t="shared" si="20"/>
        <v>80</v>
      </c>
      <c r="B105" s="16" t="s">
        <v>329</v>
      </c>
      <c r="C105" s="23" t="s">
        <v>111</v>
      </c>
      <c r="D105" s="24">
        <v>260.58999999999997</v>
      </c>
      <c r="E105" s="25">
        <f t="shared" si="17"/>
        <v>299.86091299999998</v>
      </c>
      <c r="F105" s="25">
        <f t="shared" si="18"/>
        <v>299.86091299999998</v>
      </c>
      <c r="G105" s="20">
        <v>15.2</v>
      </c>
      <c r="H105" s="20">
        <v>15.2</v>
      </c>
      <c r="I105" s="19">
        <f t="shared" si="19"/>
        <v>3960.9679999999994</v>
      </c>
      <c r="J105" s="19">
        <v>100</v>
      </c>
      <c r="K105" s="19">
        <v>250</v>
      </c>
      <c r="L105" s="19">
        <v>15794.44</v>
      </c>
      <c r="M105" s="19"/>
      <c r="N105" s="19">
        <f t="shared" si="16"/>
        <v>20105.407999999999</v>
      </c>
      <c r="O105" s="26" t="s">
        <v>206</v>
      </c>
      <c r="P105" s="26" t="s">
        <v>97</v>
      </c>
    </row>
    <row r="106" spans="1:16" ht="17.45" customHeight="1" x14ac:dyDescent="0.25">
      <c r="A106" s="22">
        <f t="shared" si="20"/>
        <v>81</v>
      </c>
      <c r="B106" s="16" t="s">
        <v>330</v>
      </c>
      <c r="C106" s="23" t="s">
        <v>112</v>
      </c>
      <c r="D106" s="24">
        <v>260.58999999999997</v>
      </c>
      <c r="E106" s="25">
        <f t="shared" si="17"/>
        <v>299.86091299999998</v>
      </c>
      <c r="F106" s="25">
        <f t="shared" si="18"/>
        <v>299.86091299999998</v>
      </c>
      <c r="G106" s="20">
        <v>15.2</v>
      </c>
      <c r="H106" s="20">
        <v>15.2</v>
      </c>
      <c r="I106" s="19">
        <f t="shared" si="19"/>
        <v>3960.9679999999994</v>
      </c>
      <c r="J106" s="19">
        <v>100</v>
      </c>
      <c r="K106" s="19">
        <v>250</v>
      </c>
      <c r="L106" s="19">
        <v>15737.29</v>
      </c>
      <c r="M106" s="19"/>
      <c r="N106" s="19">
        <f t="shared" si="16"/>
        <v>20048.258000000002</v>
      </c>
      <c r="O106" s="26" t="s">
        <v>206</v>
      </c>
      <c r="P106" s="26" t="s">
        <v>97</v>
      </c>
    </row>
    <row r="107" spans="1:16" ht="17.45" customHeight="1" x14ac:dyDescent="0.25">
      <c r="A107" s="22">
        <f t="shared" si="20"/>
        <v>82</v>
      </c>
      <c r="B107" s="16" t="s">
        <v>331</v>
      </c>
      <c r="C107" s="23" t="s">
        <v>113</v>
      </c>
      <c r="D107" s="24">
        <v>260.58999999999997</v>
      </c>
      <c r="E107" s="25">
        <f t="shared" si="17"/>
        <v>299.86091299999998</v>
      </c>
      <c r="F107" s="25">
        <f t="shared" si="18"/>
        <v>299.86091299999998</v>
      </c>
      <c r="G107" s="20">
        <v>15.2</v>
      </c>
      <c r="H107" s="20">
        <v>15.2</v>
      </c>
      <c r="I107" s="19">
        <f t="shared" si="19"/>
        <v>3960.9679999999994</v>
      </c>
      <c r="J107" s="19">
        <v>100</v>
      </c>
      <c r="K107" s="19">
        <v>250</v>
      </c>
      <c r="L107" s="19">
        <v>15851.58</v>
      </c>
      <c r="M107" s="19"/>
      <c r="N107" s="19">
        <f t="shared" si="16"/>
        <v>20162.547999999999</v>
      </c>
      <c r="O107" s="26" t="s">
        <v>205</v>
      </c>
      <c r="P107" s="26" t="s">
        <v>97</v>
      </c>
    </row>
    <row r="108" spans="1:16" ht="17.45" customHeight="1" x14ac:dyDescent="0.25">
      <c r="A108" s="22">
        <f t="shared" si="20"/>
        <v>83</v>
      </c>
      <c r="B108" s="16" t="s">
        <v>332</v>
      </c>
      <c r="C108" s="23" t="s">
        <v>114</v>
      </c>
      <c r="D108" s="24">
        <v>260.58999999999997</v>
      </c>
      <c r="E108" s="25">
        <f t="shared" si="17"/>
        <v>299.86091299999998</v>
      </c>
      <c r="F108" s="25">
        <f t="shared" si="18"/>
        <v>299.86091299999998</v>
      </c>
      <c r="G108" s="20">
        <v>15.2</v>
      </c>
      <c r="H108" s="20">
        <v>15.2</v>
      </c>
      <c r="I108" s="19">
        <f t="shared" si="19"/>
        <v>3960.9679999999994</v>
      </c>
      <c r="J108" s="19">
        <v>100</v>
      </c>
      <c r="K108" s="19">
        <v>250</v>
      </c>
      <c r="L108" s="19">
        <v>15737.29</v>
      </c>
      <c r="M108" s="19"/>
      <c r="N108" s="19">
        <f t="shared" si="16"/>
        <v>20048.258000000002</v>
      </c>
      <c r="O108" s="26" t="s">
        <v>206</v>
      </c>
      <c r="P108" s="26" t="s">
        <v>97</v>
      </c>
    </row>
    <row r="109" spans="1:16" ht="17.45" customHeight="1" x14ac:dyDescent="0.25">
      <c r="A109" s="22">
        <f t="shared" si="20"/>
        <v>84</v>
      </c>
      <c r="B109" s="16" t="s">
        <v>333</v>
      </c>
      <c r="C109" s="23" t="s">
        <v>115</v>
      </c>
      <c r="D109" s="24">
        <v>260.58999999999997</v>
      </c>
      <c r="E109" s="25">
        <f t="shared" si="17"/>
        <v>299.86091299999998</v>
      </c>
      <c r="F109" s="25">
        <f t="shared" si="18"/>
        <v>299.86091299999998</v>
      </c>
      <c r="G109" s="20">
        <v>15.2</v>
      </c>
      <c r="H109" s="20">
        <v>15.2</v>
      </c>
      <c r="I109" s="19">
        <f t="shared" si="19"/>
        <v>3960.9679999999994</v>
      </c>
      <c r="J109" s="19">
        <v>100</v>
      </c>
      <c r="K109" s="19">
        <v>250</v>
      </c>
      <c r="L109" s="19">
        <v>15019.65</v>
      </c>
      <c r="M109" s="19"/>
      <c r="N109" s="19">
        <f t="shared" si="16"/>
        <v>19330.617999999999</v>
      </c>
      <c r="O109" s="26" t="s">
        <v>206</v>
      </c>
      <c r="P109" s="26" t="s">
        <v>97</v>
      </c>
    </row>
    <row r="110" spans="1:16" ht="17.45" customHeight="1" x14ac:dyDescent="0.25">
      <c r="A110" s="22">
        <f>A109+1</f>
        <v>85</v>
      </c>
      <c r="B110" s="16" t="s">
        <v>336</v>
      </c>
      <c r="C110" s="29" t="s">
        <v>116</v>
      </c>
      <c r="D110" s="24">
        <v>362.77</v>
      </c>
      <c r="E110" s="25">
        <f>D110*1.1507</f>
        <v>417.43943899999999</v>
      </c>
      <c r="F110" s="25">
        <f>E110</f>
        <v>417.43943899999999</v>
      </c>
      <c r="G110" s="20">
        <v>15.2</v>
      </c>
      <c r="H110" s="20">
        <v>15.2</v>
      </c>
      <c r="I110" s="19">
        <f>D110*H110</f>
        <v>5514.1039999999994</v>
      </c>
      <c r="J110" s="19">
        <v>100</v>
      </c>
      <c r="K110" s="19">
        <v>250</v>
      </c>
      <c r="L110" s="19">
        <v>19423.12</v>
      </c>
      <c r="M110" s="19"/>
      <c r="N110" s="19">
        <f t="shared" si="16"/>
        <v>25287.223999999998</v>
      </c>
      <c r="O110" s="26" t="s">
        <v>205</v>
      </c>
      <c r="P110" s="26" t="s">
        <v>97</v>
      </c>
    </row>
    <row r="111" spans="1:16" ht="17.45" customHeight="1" x14ac:dyDescent="0.25">
      <c r="A111" s="22">
        <f>A110+1</f>
        <v>86</v>
      </c>
      <c r="B111" s="16" t="s">
        <v>337</v>
      </c>
      <c r="C111" s="23" t="s">
        <v>117</v>
      </c>
      <c r="D111" s="24">
        <v>262.22000000000003</v>
      </c>
      <c r="E111" s="25">
        <f>D111*1.1507</f>
        <v>301.73655400000007</v>
      </c>
      <c r="F111" s="25">
        <f>E111</f>
        <v>301.73655400000007</v>
      </c>
      <c r="G111" s="20">
        <v>15.2</v>
      </c>
      <c r="H111" s="20">
        <v>15.2</v>
      </c>
      <c r="I111" s="19">
        <f>D111*H111</f>
        <v>3985.7440000000001</v>
      </c>
      <c r="J111" s="19">
        <v>100</v>
      </c>
      <c r="K111" s="19">
        <v>250</v>
      </c>
      <c r="L111" s="19">
        <v>15482.12</v>
      </c>
      <c r="M111" s="19"/>
      <c r="N111" s="19">
        <f t="shared" si="16"/>
        <v>19817.864000000001</v>
      </c>
      <c r="O111" s="26" t="s">
        <v>205</v>
      </c>
      <c r="P111" s="26" t="s">
        <v>97</v>
      </c>
    </row>
    <row r="112" spans="1:16" ht="17.45" customHeight="1" x14ac:dyDescent="0.25">
      <c r="A112" s="22">
        <f>A111+1</f>
        <v>87</v>
      </c>
      <c r="B112" s="16" t="s">
        <v>338</v>
      </c>
      <c r="C112" s="23" t="s">
        <v>118</v>
      </c>
      <c r="D112" s="24">
        <v>262.22000000000003</v>
      </c>
      <c r="E112" s="25">
        <f>D112*1.1507</f>
        <v>301.73655400000007</v>
      </c>
      <c r="F112" s="25">
        <f>E112</f>
        <v>301.73655400000007</v>
      </c>
      <c r="G112" s="20">
        <v>15.2</v>
      </c>
      <c r="H112" s="20">
        <v>15.2</v>
      </c>
      <c r="I112" s="19">
        <f>D112*H112</f>
        <v>3985.7440000000001</v>
      </c>
      <c r="J112" s="19">
        <v>100</v>
      </c>
      <c r="K112" s="19">
        <v>250</v>
      </c>
      <c r="L112" s="19">
        <v>15823.3</v>
      </c>
      <c r="M112" s="19"/>
      <c r="N112" s="19">
        <f t="shared" si="16"/>
        <v>20159.044000000002</v>
      </c>
      <c r="O112" s="26" t="s">
        <v>214</v>
      </c>
      <c r="P112" s="26" t="s">
        <v>97</v>
      </c>
    </row>
    <row r="113" spans="1:16" ht="17.45" customHeight="1" x14ac:dyDescent="0.25">
      <c r="A113" s="22"/>
      <c r="B113" s="56"/>
      <c r="C113" s="17" t="s">
        <v>120</v>
      </c>
      <c r="D113" s="24"/>
      <c r="E113" s="25"/>
      <c r="F113" s="25"/>
      <c r="G113" s="20"/>
      <c r="H113" s="20"/>
      <c r="I113" s="19"/>
      <c r="J113" s="19"/>
      <c r="K113" s="19"/>
      <c r="L113" s="19"/>
      <c r="M113" s="19"/>
      <c r="N113" s="19"/>
      <c r="O113" s="26"/>
      <c r="P113" s="26"/>
    </row>
    <row r="114" spans="1:16" ht="17.45" customHeight="1" x14ac:dyDescent="0.3">
      <c r="A114" s="3">
        <f>A112+1</f>
        <v>88</v>
      </c>
      <c r="B114" s="27" t="s">
        <v>340</v>
      </c>
      <c r="C114" s="28" t="s">
        <v>121</v>
      </c>
      <c r="D114" s="24">
        <v>422.3</v>
      </c>
      <c r="E114" s="25">
        <f t="shared" ref="E114:E137" si="21">D114*1.1507</f>
        <v>485.94061000000005</v>
      </c>
      <c r="F114" s="25">
        <f t="shared" ref="F114:F137" si="22">E114</f>
        <v>485.94061000000005</v>
      </c>
      <c r="G114" s="20">
        <v>15.2</v>
      </c>
      <c r="H114" s="20">
        <v>15.2</v>
      </c>
      <c r="I114" s="19">
        <f t="shared" ref="I114:I137" si="23">D114*H114</f>
        <v>6418.96</v>
      </c>
      <c r="J114" s="19">
        <v>100</v>
      </c>
      <c r="K114" s="19">
        <v>250</v>
      </c>
      <c r="L114" s="19">
        <v>22529.07</v>
      </c>
      <c r="M114" s="19"/>
      <c r="N114" s="19">
        <f t="shared" si="16"/>
        <v>29298.03</v>
      </c>
      <c r="O114" s="26" t="s">
        <v>194</v>
      </c>
      <c r="P114" s="26" t="s">
        <v>215</v>
      </c>
    </row>
    <row r="115" spans="1:16" ht="17.45" customHeight="1" x14ac:dyDescent="0.25">
      <c r="A115" s="22">
        <f t="shared" ref="A115:A136" si="24">A114+1</f>
        <v>89</v>
      </c>
      <c r="B115" s="16" t="s">
        <v>341</v>
      </c>
      <c r="C115" s="23" t="s">
        <v>122</v>
      </c>
      <c r="D115" s="24">
        <v>428.55</v>
      </c>
      <c r="E115" s="25">
        <f t="shared" si="21"/>
        <v>493.13248500000003</v>
      </c>
      <c r="F115" s="25">
        <f t="shared" si="22"/>
        <v>493.13248500000003</v>
      </c>
      <c r="G115" s="20">
        <v>15.2</v>
      </c>
      <c r="H115" s="20">
        <v>15.2</v>
      </c>
      <c r="I115" s="19">
        <f t="shared" si="23"/>
        <v>6513.96</v>
      </c>
      <c r="J115" s="19">
        <v>100</v>
      </c>
      <c r="K115" s="19">
        <v>250</v>
      </c>
      <c r="L115" s="19">
        <v>24657.200000000001</v>
      </c>
      <c r="M115" s="19"/>
      <c r="N115" s="19">
        <f t="shared" si="16"/>
        <v>31521.16</v>
      </c>
      <c r="O115" s="26" t="s">
        <v>201</v>
      </c>
      <c r="P115" s="26" t="s">
        <v>215</v>
      </c>
    </row>
    <row r="116" spans="1:16" ht="17.45" customHeight="1" x14ac:dyDescent="0.25">
      <c r="A116" s="22">
        <f t="shared" si="24"/>
        <v>90</v>
      </c>
      <c r="B116" s="16" t="s">
        <v>342</v>
      </c>
      <c r="C116" s="23" t="s">
        <v>123</v>
      </c>
      <c r="D116" s="24">
        <v>309</v>
      </c>
      <c r="E116" s="25">
        <f t="shared" si="21"/>
        <v>355.56630000000001</v>
      </c>
      <c r="F116" s="25">
        <f t="shared" si="22"/>
        <v>355.56630000000001</v>
      </c>
      <c r="G116" s="20">
        <v>15.2</v>
      </c>
      <c r="H116" s="20">
        <v>15.2</v>
      </c>
      <c r="I116" s="19">
        <f t="shared" si="23"/>
        <v>4696.8</v>
      </c>
      <c r="J116" s="19">
        <v>100</v>
      </c>
      <c r="K116" s="19">
        <v>250</v>
      </c>
      <c r="L116" s="19">
        <v>18690.080000000002</v>
      </c>
      <c r="M116" s="19"/>
      <c r="N116" s="19">
        <f t="shared" si="16"/>
        <v>23736.880000000001</v>
      </c>
      <c r="O116" s="26" t="s">
        <v>413</v>
      </c>
      <c r="P116" s="26" t="s">
        <v>215</v>
      </c>
    </row>
    <row r="117" spans="1:16" ht="17.45" customHeight="1" x14ac:dyDescent="0.25">
      <c r="A117" s="22">
        <f t="shared" si="24"/>
        <v>91</v>
      </c>
      <c r="B117" s="16" t="s">
        <v>343</v>
      </c>
      <c r="C117" s="23" t="s">
        <v>124</v>
      </c>
      <c r="D117" s="24">
        <v>340.19</v>
      </c>
      <c r="E117" s="25">
        <f t="shared" si="21"/>
        <v>391.45663300000001</v>
      </c>
      <c r="F117" s="25">
        <f t="shared" si="22"/>
        <v>391.45663300000001</v>
      </c>
      <c r="G117" s="20">
        <v>15.2</v>
      </c>
      <c r="H117" s="20">
        <v>15.2</v>
      </c>
      <c r="I117" s="19">
        <f t="shared" si="23"/>
        <v>5170.8879999999999</v>
      </c>
      <c r="J117" s="19">
        <v>100</v>
      </c>
      <c r="K117" s="19">
        <v>250</v>
      </c>
      <c r="L117" s="19">
        <v>19902.28</v>
      </c>
      <c r="M117" s="19"/>
      <c r="N117" s="19">
        <f t="shared" si="16"/>
        <v>25423.167999999998</v>
      </c>
      <c r="O117" s="26" t="s">
        <v>211</v>
      </c>
      <c r="P117" s="26" t="s">
        <v>215</v>
      </c>
    </row>
    <row r="118" spans="1:16" ht="17.45" customHeight="1" x14ac:dyDescent="0.25">
      <c r="A118" s="22">
        <f t="shared" si="24"/>
        <v>92</v>
      </c>
      <c r="B118" s="16" t="s">
        <v>344</v>
      </c>
      <c r="C118" s="23" t="s">
        <v>125</v>
      </c>
      <c r="D118" s="24">
        <v>309</v>
      </c>
      <c r="E118" s="25">
        <f t="shared" si="21"/>
        <v>355.56630000000001</v>
      </c>
      <c r="F118" s="25">
        <f t="shared" si="22"/>
        <v>355.56630000000001</v>
      </c>
      <c r="G118" s="20">
        <v>15.2</v>
      </c>
      <c r="H118" s="20">
        <v>15.2</v>
      </c>
      <c r="I118" s="19">
        <f t="shared" si="23"/>
        <v>4696.8</v>
      </c>
      <c r="J118" s="19">
        <v>100</v>
      </c>
      <c r="K118" s="19">
        <v>250</v>
      </c>
      <c r="L118" s="19">
        <v>18348.89</v>
      </c>
      <c r="M118" s="19"/>
      <c r="N118" s="19">
        <f t="shared" si="16"/>
        <v>23395.69</v>
      </c>
      <c r="O118" s="26" t="s">
        <v>216</v>
      </c>
      <c r="P118" s="26" t="s">
        <v>215</v>
      </c>
    </row>
    <row r="119" spans="1:16" ht="17.45" customHeight="1" x14ac:dyDescent="0.25">
      <c r="A119" s="22">
        <f t="shared" si="24"/>
        <v>93</v>
      </c>
      <c r="B119" s="16" t="s">
        <v>345</v>
      </c>
      <c r="C119" s="23" t="s">
        <v>126</v>
      </c>
      <c r="D119" s="24">
        <v>309</v>
      </c>
      <c r="E119" s="25">
        <f t="shared" si="21"/>
        <v>355.56630000000001</v>
      </c>
      <c r="F119" s="25">
        <f t="shared" si="22"/>
        <v>355.56630000000001</v>
      </c>
      <c r="G119" s="20">
        <v>15.2</v>
      </c>
      <c r="H119" s="20">
        <v>15.2</v>
      </c>
      <c r="I119" s="19">
        <f t="shared" si="23"/>
        <v>4696.8</v>
      </c>
      <c r="J119" s="19">
        <v>100</v>
      </c>
      <c r="K119" s="19">
        <v>250</v>
      </c>
      <c r="L119" s="19">
        <v>18690.080000000002</v>
      </c>
      <c r="M119" s="19"/>
      <c r="N119" s="19">
        <f t="shared" si="16"/>
        <v>23736.880000000001</v>
      </c>
      <c r="O119" s="26" t="s">
        <v>216</v>
      </c>
      <c r="P119" s="26" t="s">
        <v>215</v>
      </c>
    </row>
    <row r="120" spans="1:16" ht="17.45" customHeight="1" x14ac:dyDescent="0.25">
      <c r="A120" s="22">
        <f t="shared" si="24"/>
        <v>94</v>
      </c>
      <c r="B120" s="16" t="s">
        <v>346</v>
      </c>
      <c r="C120" s="23" t="s">
        <v>127</v>
      </c>
      <c r="D120" s="24">
        <v>309</v>
      </c>
      <c r="E120" s="25">
        <f t="shared" si="21"/>
        <v>355.56630000000001</v>
      </c>
      <c r="F120" s="25">
        <f t="shared" si="22"/>
        <v>355.56630000000001</v>
      </c>
      <c r="G120" s="20">
        <v>15.2</v>
      </c>
      <c r="H120" s="20">
        <v>15.2</v>
      </c>
      <c r="I120" s="19">
        <f t="shared" si="23"/>
        <v>4696.8</v>
      </c>
      <c r="J120" s="19">
        <v>100</v>
      </c>
      <c r="K120" s="19">
        <v>250</v>
      </c>
      <c r="L120" s="19">
        <v>18406.04</v>
      </c>
      <c r="M120" s="19"/>
      <c r="N120" s="19">
        <f t="shared" si="16"/>
        <v>23452.84</v>
      </c>
      <c r="O120" s="26" t="s">
        <v>216</v>
      </c>
      <c r="P120" s="26" t="s">
        <v>215</v>
      </c>
    </row>
    <row r="121" spans="1:16" ht="17.45" customHeight="1" x14ac:dyDescent="0.25">
      <c r="A121" s="22">
        <f t="shared" si="24"/>
        <v>95</v>
      </c>
      <c r="B121" s="16" t="s">
        <v>347</v>
      </c>
      <c r="C121" s="23" t="s">
        <v>128</v>
      </c>
      <c r="D121" s="24">
        <v>309</v>
      </c>
      <c r="E121" s="25">
        <f t="shared" si="21"/>
        <v>355.56630000000001</v>
      </c>
      <c r="F121" s="25">
        <f t="shared" si="22"/>
        <v>355.56630000000001</v>
      </c>
      <c r="G121" s="20">
        <v>15.2</v>
      </c>
      <c r="H121" s="20">
        <v>15.2</v>
      </c>
      <c r="I121" s="19">
        <f t="shared" si="23"/>
        <v>4696.8</v>
      </c>
      <c r="J121" s="19">
        <v>100</v>
      </c>
      <c r="K121" s="19">
        <v>250</v>
      </c>
      <c r="L121" s="19">
        <v>17594.830000000002</v>
      </c>
      <c r="M121" s="19"/>
      <c r="N121" s="19">
        <f t="shared" si="16"/>
        <v>22641.63</v>
      </c>
      <c r="O121" s="26" t="s">
        <v>216</v>
      </c>
      <c r="P121" s="26" t="s">
        <v>215</v>
      </c>
    </row>
    <row r="122" spans="1:16" ht="17.45" customHeight="1" x14ac:dyDescent="0.25">
      <c r="A122" s="22">
        <f t="shared" si="24"/>
        <v>96</v>
      </c>
      <c r="B122" s="16" t="s">
        <v>348</v>
      </c>
      <c r="C122" s="23" t="s">
        <v>129</v>
      </c>
      <c r="D122" s="24">
        <v>309</v>
      </c>
      <c r="E122" s="25">
        <f t="shared" si="21"/>
        <v>355.56630000000001</v>
      </c>
      <c r="F122" s="25">
        <f t="shared" si="22"/>
        <v>355.56630000000001</v>
      </c>
      <c r="G122" s="22">
        <v>15.2</v>
      </c>
      <c r="H122" s="20">
        <v>0</v>
      </c>
      <c r="I122" s="19">
        <f t="shared" si="23"/>
        <v>0</v>
      </c>
      <c r="J122" s="19">
        <v>0</v>
      </c>
      <c r="K122" s="19">
        <v>0</v>
      </c>
      <c r="L122" s="19">
        <v>11325.94</v>
      </c>
      <c r="M122" s="19"/>
      <c r="N122" s="19">
        <f t="shared" si="16"/>
        <v>11325.94</v>
      </c>
      <c r="O122" s="26" t="s">
        <v>216</v>
      </c>
      <c r="P122" s="26" t="s">
        <v>215</v>
      </c>
    </row>
    <row r="123" spans="1:16" ht="17.45" customHeight="1" x14ac:dyDescent="0.25">
      <c r="A123" s="22">
        <f t="shared" si="24"/>
        <v>97</v>
      </c>
      <c r="B123" s="16" t="s">
        <v>349</v>
      </c>
      <c r="C123" s="23" t="s">
        <v>130</v>
      </c>
      <c r="D123" s="24">
        <v>309</v>
      </c>
      <c r="E123" s="25">
        <f t="shared" si="21"/>
        <v>355.56630000000001</v>
      </c>
      <c r="F123" s="25">
        <f t="shared" si="22"/>
        <v>355.56630000000001</v>
      </c>
      <c r="G123" s="20">
        <v>15.2</v>
      </c>
      <c r="H123" s="20">
        <v>15.2</v>
      </c>
      <c r="I123" s="19">
        <f t="shared" si="23"/>
        <v>4696.8</v>
      </c>
      <c r="J123" s="19">
        <v>100</v>
      </c>
      <c r="K123" s="19">
        <v>250</v>
      </c>
      <c r="L123" s="19">
        <v>18007.71</v>
      </c>
      <c r="M123" s="19"/>
      <c r="N123" s="19">
        <f t="shared" si="16"/>
        <v>23054.51</v>
      </c>
      <c r="O123" s="26" t="s">
        <v>216</v>
      </c>
      <c r="P123" s="26" t="s">
        <v>215</v>
      </c>
    </row>
    <row r="124" spans="1:16" ht="17.45" customHeight="1" x14ac:dyDescent="0.25">
      <c r="A124" s="22">
        <f t="shared" si="24"/>
        <v>98</v>
      </c>
      <c r="B124" s="16" t="s">
        <v>350</v>
      </c>
      <c r="C124" s="23" t="s">
        <v>131</v>
      </c>
      <c r="D124" s="24">
        <v>288.39999999999998</v>
      </c>
      <c r="E124" s="25">
        <f t="shared" si="21"/>
        <v>331.86187999999999</v>
      </c>
      <c r="F124" s="25">
        <f t="shared" si="22"/>
        <v>331.86187999999999</v>
      </c>
      <c r="G124" s="20">
        <v>15.2</v>
      </c>
      <c r="H124" s="20">
        <v>15.2</v>
      </c>
      <c r="I124" s="19">
        <f t="shared" si="23"/>
        <v>4383.6799999999994</v>
      </c>
      <c r="J124" s="19">
        <v>100</v>
      </c>
      <c r="K124" s="19">
        <v>250</v>
      </c>
      <c r="L124" s="19">
        <v>17545.93</v>
      </c>
      <c r="M124" s="19"/>
      <c r="N124" s="19">
        <f t="shared" si="16"/>
        <v>22279.61</v>
      </c>
      <c r="O124" s="26" t="s">
        <v>217</v>
      </c>
      <c r="P124" s="26" t="s">
        <v>215</v>
      </c>
    </row>
    <row r="125" spans="1:16" ht="17.45" customHeight="1" x14ac:dyDescent="0.25">
      <c r="A125" s="22">
        <f t="shared" si="24"/>
        <v>99</v>
      </c>
      <c r="B125" s="16" t="s">
        <v>351</v>
      </c>
      <c r="C125" s="23" t="s">
        <v>132</v>
      </c>
      <c r="D125" s="24">
        <v>288.39999999999998</v>
      </c>
      <c r="E125" s="25">
        <f t="shared" si="21"/>
        <v>331.86187999999999</v>
      </c>
      <c r="F125" s="25">
        <f t="shared" si="22"/>
        <v>331.86187999999999</v>
      </c>
      <c r="G125" s="20">
        <v>15.2</v>
      </c>
      <c r="H125" s="20">
        <v>15.2</v>
      </c>
      <c r="I125" s="19">
        <f t="shared" si="23"/>
        <v>4383.6799999999994</v>
      </c>
      <c r="J125" s="19">
        <v>100</v>
      </c>
      <c r="K125" s="19">
        <v>250</v>
      </c>
      <c r="L125" s="19">
        <v>17169.47</v>
      </c>
      <c r="M125" s="19"/>
      <c r="N125" s="19">
        <f t="shared" si="16"/>
        <v>21903.15</v>
      </c>
      <c r="O125" s="26" t="s">
        <v>217</v>
      </c>
      <c r="P125" s="26" t="s">
        <v>215</v>
      </c>
    </row>
    <row r="126" spans="1:16" ht="17.45" customHeight="1" x14ac:dyDescent="0.25">
      <c r="A126" s="22">
        <f t="shared" si="24"/>
        <v>100</v>
      </c>
      <c r="B126" s="16" t="s">
        <v>352</v>
      </c>
      <c r="C126" s="23" t="s">
        <v>133</v>
      </c>
      <c r="D126" s="24">
        <v>309</v>
      </c>
      <c r="E126" s="25">
        <f t="shared" si="21"/>
        <v>355.56630000000001</v>
      </c>
      <c r="F126" s="25">
        <f t="shared" si="22"/>
        <v>355.56630000000001</v>
      </c>
      <c r="G126" s="20">
        <v>15.2</v>
      </c>
      <c r="H126" s="20">
        <v>15.2</v>
      </c>
      <c r="I126" s="19">
        <f t="shared" si="23"/>
        <v>4696.8</v>
      </c>
      <c r="J126" s="19">
        <v>100</v>
      </c>
      <c r="K126" s="19">
        <v>250</v>
      </c>
      <c r="L126" s="19">
        <v>17603.080000000002</v>
      </c>
      <c r="M126" s="19"/>
      <c r="N126" s="19">
        <f t="shared" si="16"/>
        <v>22649.88</v>
      </c>
      <c r="O126" s="26" t="s">
        <v>217</v>
      </c>
      <c r="P126" s="26" t="s">
        <v>215</v>
      </c>
    </row>
    <row r="127" spans="1:16" ht="17.45" customHeight="1" x14ac:dyDescent="0.25">
      <c r="A127" s="22">
        <f t="shared" si="24"/>
        <v>101</v>
      </c>
      <c r="B127" s="16" t="s">
        <v>353</v>
      </c>
      <c r="C127" s="23" t="s">
        <v>134</v>
      </c>
      <c r="D127" s="24">
        <v>288.39999999999998</v>
      </c>
      <c r="E127" s="25">
        <f t="shared" si="21"/>
        <v>331.86187999999999</v>
      </c>
      <c r="F127" s="25">
        <f t="shared" si="22"/>
        <v>331.86187999999999</v>
      </c>
      <c r="G127" s="20">
        <v>15.2</v>
      </c>
      <c r="H127" s="20">
        <v>15.2</v>
      </c>
      <c r="I127" s="19">
        <f t="shared" si="23"/>
        <v>4383.6799999999994</v>
      </c>
      <c r="J127" s="19">
        <v>100</v>
      </c>
      <c r="K127" s="19">
        <v>250</v>
      </c>
      <c r="L127" s="19">
        <v>17545.93</v>
      </c>
      <c r="M127" s="19"/>
      <c r="N127" s="19">
        <f t="shared" si="16"/>
        <v>22279.61</v>
      </c>
      <c r="O127" s="26" t="s">
        <v>217</v>
      </c>
      <c r="P127" s="26" t="s">
        <v>215</v>
      </c>
    </row>
    <row r="128" spans="1:16" ht="17.45" customHeight="1" x14ac:dyDescent="0.25">
      <c r="A128" s="22">
        <f t="shared" si="24"/>
        <v>102</v>
      </c>
      <c r="B128" s="16" t="s">
        <v>354</v>
      </c>
      <c r="C128" s="23" t="s">
        <v>135</v>
      </c>
      <c r="D128" s="24">
        <v>288.39999999999998</v>
      </c>
      <c r="E128" s="25">
        <f t="shared" si="21"/>
        <v>331.86187999999999</v>
      </c>
      <c r="F128" s="25">
        <f t="shared" si="22"/>
        <v>331.86187999999999</v>
      </c>
      <c r="G128" s="20">
        <v>15.2</v>
      </c>
      <c r="H128" s="20">
        <v>15.2</v>
      </c>
      <c r="I128" s="19">
        <f t="shared" si="23"/>
        <v>4383.6799999999994</v>
      </c>
      <c r="J128" s="19">
        <v>100</v>
      </c>
      <c r="K128" s="19">
        <v>250</v>
      </c>
      <c r="L128" s="19">
        <v>16579.52</v>
      </c>
      <c r="M128" s="19"/>
      <c r="N128" s="19">
        <f t="shared" si="16"/>
        <v>21313.200000000001</v>
      </c>
      <c r="O128" s="26" t="s">
        <v>217</v>
      </c>
      <c r="P128" s="26" t="s">
        <v>215</v>
      </c>
    </row>
    <row r="129" spans="1:16" ht="17.45" customHeight="1" x14ac:dyDescent="0.25">
      <c r="A129" s="22">
        <f t="shared" si="24"/>
        <v>103</v>
      </c>
      <c r="B129" s="16" t="s">
        <v>355</v>
      </c>
      <c r="C129" s="23" t="s">
        <v>136</v>
      </c>
      <c r="D129" s="24">
        <v>288.39999999999998</v>
      </c>
      <c r="E129" s="25">
        <f t="shared" si="21"/>
        <v>331.86187999999999</v>
      </c>
      <c r="F129" s="25">
        <f t="shared" si="22"/>
        <v>331.86187999999999</v>
      </c>
      <c r="G129" s="22">
        <v>15.2</v>
      </c>
      <c r="H129" s="20">
        <v>15.2</v>
      </c>
      <c r="I129" s="19">
        <f t="shared" si="23"/>
        <v>4383.6799999999994</v>
      </c>
      <c r="J129" s="19">
        <v>100</v>
      </c>
      <c r="K129" s="19">
        <v>250</v>
      </c>
      <c r="L129" s="19">
        <v>16579.52</v>
      </c>
      <c r="M129" s="19"/>
      <c r="N129" s="19">
        <f t="shared" si="16"/>
        <v>21313.200000000001</v>
      </c>
      <c r="O129" s="26" t="s">
        <v>217</v>
      </c>
      <c r="P129" s="26" t="s">
        <v>215</v>
      </c>
    </row>
    <row r="130" spans="1:16" ht="17.45" customHeight="1" x14ac:dyDescent="0.25">
      <c r="A130" s="22">
        <f t="shared" si="24"/>
        <v>104</v>
      </c>
      <c r="B130" s="16" t="s">
        <v>356</v>
      </c>
      <c r="C130" s="23" t="s">
        <v>137</v>
      </c>
      <c r="D130" s="24">
        <v>263.44</v>
      </c>
      <c r="E130" s="25">
        <f t="shared" si="21"/>
        <v>303.14040800000004</v>
      </c>
      <c r="F130" s="25">
        <f t="shared" si="22"/>
        <v>303.14040800000004</v>
      </c>
      <c r="G130" s="20">
        <v>15.2</v>
      </c>
      <c r="H130" s="20">
        <v>15.2</v>
      </c>
      <c r="I130" s="19">
        <f t="shared" si="23"/>
        <v>4004.2879999999996</v>
      </c>
      <c r="J130" s="19">
        <v>100</v>
      </c>
      <c r="K130" s="19">
        <v>250</v>
      </c>
      <c r="L130" s="19">
        <v>15603.64</v>
      </c>
      <c r="M130" s="19"/>
      <c r="N130" s="19">
        <f t="shared" si="16"/>
        <v>19957.928</v>
      </c>
      <c r="O130" s="26" t="s">
        <v>206</v>
      </c>
      <c r="P130" s="26" t="s">
        <v>215</v>
      </c>
    </row>
    <row r="131" spans="1:16" ht="17.45" customHeight="1" x14ac:dyDescent="0.25">
      <c r="A131" s="22">
        <f t="shared" si="24"/>
        <v>105</v>
      </c>
      <c r="B131" s="16" t="s">
        <v>357</v>
      </c>
      <c r="C131" s="23" t="s">
        <v>138</v>
      </c>
      <c r="D131" s="24">
        <v>288.39999999999998</v>
      </c>
      <c r="E131" s="25">
        <f t="shared" si="21"/>
        <v>331.86187999999999</v>
      </c>
      <c r="F131" s="25">
        <f t="shared" si="22"/>
        <v>331.86187999999999</v>
      </c>
      <c r="G131" s="20">
        <v>15.2</v>
      </c>
      <c r="H131" s="20">
        <v>15.2</v>
      </c>
      <c r="I131" s="19">
        <f t="shared" si="23"/>
        <v>4383.6799999999994</v>
      </c>
      <c r="J131" s="19">
        <v>100</v>
      </c>
      <c r="K131" s="19">
        <v>250</v>
      </c>
      <c r="L131" s="19">
        <v>16522.38</v>
      </c>
      <c r="M131" s="19"/>
      <c r="N131" s="19">
        <f t="shared" si="16"/>
        <v>21256.06</v>
      </c>
      <c r="O131" s="26" t="s">
        <v>218</v>
      </c>
      <c r="P131" s="26" t="s">
        <v>215</v>
      </c>
    </row>
    <row r="132" spans="1:16" ht="17.45" customHeight="1" x14ac:dyDescent="0.25">
      <c r="A132" s="22">
        <f t="shared" si="24"/>
        <v>106</v>
      </c>
      <c r="B132" s="16" t="s">
        <v>358</v>
      </c>
      <c r="C132" s="23" t="s">
        <v>139</v>
      </c>
      <c r="D132" s="24">
        <v>288.39999999999998</v>
      </c>
      <c r="E132" s="25">
        <f t="shared" si="21"/>
        <v>331.86187999999999</v>
      </c>
      <c r="F132" s="25">
        <f t="shared" si="22"/>
        <v>331.86187999999999</v>
      </c>
      <c r="G132" s="20">
        <v>15.2</v>
      </c>
      <c r="H132" s="20">
        <v>15.2</v>
      </c>
      <c r="I132" s="19">
        <f t="shared" si="23"/>
        <v>4383.6799999999994</v>
      </c>
      <c r="J132" s="19">
        <v>100</v>
      </c>
      <c r="K132" s="19">
        <v>250</v>
      </c>
      <c r="L132" s="19">
        <v>17887.12</v>
      </c>
      <c r="M132" s="19"/>
      <c r="N132" s="19">
        <f t="shared" si="16"/>
        <v>22620.799999999999</v>
      </c>
      <c r="O132" s="26" t="s">
        <v>210</v>
      </c>
      <c r="P132" s="26" t="s">
        <v>215</v>
      </c>
    </row>
    <row r="133" spans="1:16" ht="17.45" customHeight="1" x14ac:dyDescent="0.25">
      <c r="A133" s="22">
        <f t="shared" si="24"/>
        <v>107</v>
      </c>
      <c r="B133" s="22" t="s">
        <v>359</v>
      </c>
      <c r="C133" s="29" t="s">
        <v>140</v>
      </c>
      <c r="D133" s="24">
        <v>288.39999999999998</v>
      </c>
      <c r="E133" s="25">
        <f t="shared" si="21"/>
        <v>331.86187999999999</v>
      </c>
      <c r="F133" s="25">
        <f t="shared" si="22"/>
        <v>331.86187999999999</v>
      </c>
      <c r="G133" s="20">
        <v>15.2</v>
      </c>
      <c r="H133" s="20">
        <v>15.2</v>
      </c>
      <c r="I133" s="19">
        <f t="shared" si="23"/>
        <v>4383.6799999999994</v>
      </c>
      <c r="J133" s="19">
        <v>100</v>
      </c>
      <c r="K133" s="19">
        <v>250</v>
      </c>
      <c r="L133" s="19">
        <v>17545.93</v>
      </c>
      <c r="M133" s="19"/>
      <c r="N133" s="19">
        <f t="shared" si="16"/>
        <v>22279.61</v>
      </c>
      <c r="O133" s="26" t="s">
        <v>208</v>
      </c>
      <c r="P133" s="26" t="s">
        <v>215</v>
      </c>
    </row>
    <row r="134" spans="1:16" ht="17.45" customHeight="1" x14ac:dyDescent="0.25">
      <c r="A134" s="22">
        <f t="shared" si="24"/>
        <v>108</v>
      </c>
      <c r="B134" s="16" t="s">
        <v>360</v>
      </c>
      <c r="C134" s="23" t="s">
        <v>141</v>
      </c>
      <c r="D134" s="24">
        <v>288.39999999999998</v>
      </c>
      <c r="E134" s="25">
        <f t="shared" si="21"/>
        <v>331.86187999999999</v>
      </c>
      <c r="F134" s="25">
        <f t="shared" si="22"/>
        <v>331.86187999999999</v>
      </c>
      <c r="G134" s="20">
        <v>15.2</v>
      </c>
      <c r="H134" s="20">
        <v>15.2</v>
      </c>
      <c r="I134" s="19">
        <f t="shared" si="23"/>
        <v>4383.6799999999994</v>
      </c>
      <c r="J134" s="19">
        <v>100</v>
      </c>
      <c r="K134" s="19">
        <v>250</v>
      </c>
      <c r="L134" s="19">
        <v>16863.560000000001</v>
      </c>
      <c r="M134" s="19"/>
      <c r="N134" s="19">
        <f t="shared" si="16"/>
        <v>21597.24</v>
      </c>
      <c r="O134" s="26" t="s">
        <v>210</v>
      </c>
      <c r="P134" s="26" t="s">
        <v>215</v>
      </c>
    </row>
    <row r="135" spans="1:16" ht="17.45" customHeight="1" x14ac:dyDescent="0.25">
      <c r="A135" s="22">
        <f t="shared" si="24"/>
        <v>109</v>
      </c>
      <c r="B135" s="16" t="s">
        <v>361</v>
      </c>
      <c r="C135" s="23" t="s">
        <v>142</v>
      </c>
      <c r="D135" s="24">
        <v>288.39999999999998</v>
      </c>
      <c r="E135" s="25">
        <f t="shared" si="21"/>
        <v>331.86187999999999</v>
      </c>
      <c r="F135" s="25">
        <f t="shared" si="22"/>
        <v>331.86187999999999</v>
      </c>
      <c r="G135" s="20">
        <v>15.2</v>
      </c>
      <c r="H135" s="20">
        <v>15.2</v>
      </c>
      <c r="I135" s="19">
        <f t="shared" si="23"/>
        <v>4383.6799999999994</v>
      </c>
      <c r="J135" s="19">
        <v>100</v>
      </c>
      <c r="K135" s="19">
        <v>250</v>
      </c>
      <c r="L135" s="19">
        <v>17545.93</v>
      </c>
      <c r="M135" s="19"/>
      <c r="N135" s="19">
        <f t="shared" si="16"/>
        <v>22279.61</v>
      </c>
      <c r="O135" s="26" t="s">
        <v>210</v>
      </c>
      <c r="P135" s="26" t="s">
        <v>215</v>
      </c>
    </row>
    <row r="136" spans="1:16" ht="17.45" customHeight="1" x14ac:dyDescent="0.25">
      <c r="A136" s="22">
        <f t="shared" si="24"/>
        <v>110</v>
      </c>
      <c r="B136" s="22" t="s">
        <v>365</v>
      </c>
      <c r="C136" s="29" t="s">
        <v>147</v>
      </c>
      <c r="D136" s="24">
        <v>269.8</v>
      </c>
      <c r="E136" s="25">
        <f t="shared" si="21"/>
        <v>310.45886000000002</v>
      </c>
      <c r="F136" s="25">
        <f t="shared" si="22"/>
        <v>310.45886000000002</v>
      </c>
      <c r="G136" s="20">
        <v>15.2</v>
      </c>
      <c r="H136" s="20">
        <v>15.2</v>
      </c>
      <c r="I136" s="19">
        <f t="shared" si="23"/>
        <v>4100.96</v>
      </c>
      <c r="J136" s="19">
        <v>100</v>
      </c>
      <c r="K136" s="19">
        <v>250</v>
      </c>
      <c r="L136" s="19">
        <v>14517.36</v>
      </c>
      <c r="M136" s="19"/>
      <c r="N136" s="19">
        <f t="shared" si="16"/>
        <v>18968.32</v>
      </c>
      <c r="O136" s="26" t="s">
        <v>208</v>
      </c>
      <c r="P136" s="26" t="s">
        <v>215</v>
      </c>
    </row>
    <row r="137" spans="1:16" ht="17.45" customHeight="1" x14ac:dyDescent="0.25">
      <c r="A137" s="22">
        <f>A136+1</f>
        <v>111</v>
      </c>
      <c r="B137" s="16" t="s">
        <v>362</v>
      </c>
      <c r="C137" s="23" t="s">
        <v>143</v>
      </c>
      <c r="D137" s="24">
        <v>269.94</v>
      </c>
      <c r="E137" s="25">
        <f t="shared" si="21"/>
        <v>310.619958</v>
      </c>
      <c r="F137" s="25">
        <f t="shared" si="22"/>
        <v>310.619958</v>
      </c>
      <c r="G137" s="20">
        <v>15.2</v>
      </c>
      <c r="H137" s="20">
        <v>15.2</v>
      </c>
      <c r="I137" s="19">
        <f t="shared" si="23"/>
        <v>4103.0879999999997</v>
      </c>
      <c r="J137" s="19">
        <v>100</v>
      </c>
      <c r="K137" s="19">
        <v>250</v>
      </c>
      <c r="L137" s="19">
        <v>7111.17</v>
      </c>
      <c r="M137" s="19"/>
      <c r="N137" s="19">
        <f t="shared" si="16"/>
        <v>11564.258</v>
      </c>
      <c r="O137" s="26" t="s">
        <v>217</v>
      </c>
      <c r="P137" s="26" t="s">
        <v>215</v>
      </c>
    </row>
    <row r="138" spans="1:16" ht="17.45" customHeight="1" x14ac:dyDescent="0.25">
      <c r="A138" s="22"/>
      <c r="B138" s="16"/>
      <c r="C138" s="38" t="s">
        <v>144</v>
      </c>
      <c r="D138" s="24"/>
      <c r="E138" s="25"/>
      <c r="F138" s="25"/>
      <c r="G138" s="20"/>
      <c r="H138" s="20"/>
      <c r="I138" s="19"/>
      <c r="J138" s="19"/>
      <c r="K138" s="19"/>
      <c r="L138" s="19"/>
      <c r="M138" s="19"/>
      <c r="N138" s="19"/>
      <c r="O138" s="26"/>
      <c r="P138" s="26"/>
    </row>
    <row r="139" spans="1:16" ht="17.45" customHeight="1" x14ac:dyDescent="0.25">
      <c r="A139" s="22">
        <f>A137+1</f>
        <v>112</v>
      </c>
      <c r="B139" s="16" t="s">
        <v>363</v>
      </c>
      <c r="C139" s="23" t="s">
        <v>145</v>
      </c>
      <c r="D139" s="24">
        <v>422.3</v>
      </c>
      <c r="E139" s="25">
        <f t="shared" ref="E139:E163" si="25">D139*1.1507</f>
        <v>485.94061000000005</v>
      </c>
      <c r="F139" s="25">
        <f t="shared" ref="F139:F163" si="26">E139</f>
        <v>485.94061000000005</v>
      </c>
      <c r="G139" s="20">
        <v>15.2</v>
      </c>
      <c r="H139" s="20">
        <v>15.2</v>
      </c>
      <c r="I139" s="19">
        <f t="shared" ref="I139:I147" si="27">D139*H139</f>
        <v>6418.96</v>
      </c>
      <c r="J139" s="19">
        <v>100</v>
      </c>
      <c r="K139" s="19">
        <v>250</v>
      </c>
      <c r="L139" s="19">
        <v>23986.22</v>
      </c>
      <c r="M139" s="19"/>
      <c r="N139" s="19">
        <f t="shared" si="16"/>
        <v>30755.18</v>
      </c>
      <c r="O139" s="26" t="s">
        <v>194</v>
      </c>
      <c r="P139" s="26" t="s">
        <v>220</v>
      </c>
    </row>
    <row r="140" spans="1:16" ht="17.45" customHeight="1" x14ac:dyDescent="0.25">
      <c r="A140" s="22">
        <f t="shared" ref="A140:A147" si="28">A139+1</f>
        <v>113</v>
      </c>
      <c r="B140" s="16" t="s">
        <v>364</v>
      </c>
      <c r="C140" s="23" t="s">
        <v>146</v>
      </c>
      <c r="D140" s="24">
        <v>340.19</v>
      </c>
      <c r="E140" s="25">
        <f t="shared" si="25"/>
        <v>391.45663300000001</v>
      </c>
      <c r="F140" s="25">
        <f t="shared" si="26"/>
        <v>391.45663300000001</v>
      </c>
      <c r="G140" s="20">
        <v>15.2</v>
      </c>
      <c r="H140" s="20">
        <v>15.2</v>
      </c>
      <c r="I140" s="19">
        <f t="shared" si="27"/>
        <v>5170.8879999999999</v>
      </c>
      <c r="J140" s="19">
        <v>100</v>
      </c>
      <c r="K140" s="19">
        <v>250</v>
      </c>
      <c r="L140" s="19">
        <v>19937.560000000001</v>
      </c>
      <c r="M140" s="19"/>
      <c r="N140" s="19">
        <f t="shared" ref="N140:N163" si="29">SUM(I140+J140+K140+L140+M140)</f>
        <v>25458.448</v>
      </c>
      <c r="O140" s="26" t="s">
        <v>211</v>
      </c>
      <c r="P140" s="46" t="s">
        <v>220</v>
      </c>
    </row>
    <row r="141" spans="1:16" ht="17.45" customHeight="1" x14ac:dyDescent="0.25">
      <c r="A141" s="22">
        <f>A140+1</f>
        <v>114</v>
      </c>
      <c r="B141" s="16" t="s">
        <v>366</v>
      </c>
      <c r="C141" s="23" t="s">
        <v>148</v>
      </c>
      <c r="D141" s="24">
        <v>358.99</v>
      </c>
      <c r="E141" s="25">
        <f t="shared" si="25"/>
        <v>413.08979300000004</v>
      </c>
      <c r="F141" s="25">
        <f t="shared" si="26"/>
        <v>413.08979300000004</v>
      </c>
      <c r="G141" s="20">
        <v>15.2</v>
      </c>
      <c r="H141" s="20">
        <v>15.2</v>
      </c>
      <c r="I141" s="19">
        <f t="shared" si="27"/>
        <v>5456.6480000000001</v>
      </c>
      <c r="J141" s="19">
        <v>100</v>
      </c>
      <c r="K141" s="19">
        <v>250</v>
      </c>
      <c r="L141" s="19">
        <v>21270.76</v>
      </c>
      <c r="M141" s="19"/>
      <c r="N141" s="19">
        <f t="shared" si="29"/>
        <v>27077.407999999999</v>
      </c>
      <c r="O141" s="26" t="s">
        <v>221</v>
      </c>
      <c r="P141" s="46" t="s">
        <v>220</v>
      </c>
    </row>
    <row r="142" spans="1:16" ht="17.45" customHeight="1" x14ac:dyDescent="0.25">
      <c r="A142" s="22">
        <f t="shared" si="28"/>
        <v>115</v>
      </c>
      <c r="B142" s="16" t="s">
        <v>367</v>
      </c>
      <c r="C142" s="23" t="s">
        <v>149</v>
      </c>
      <c r="D142" s="24">
        <v>358.99</v>
      </c>
      <c r="E142" s="25">
        <f t="shared" si="25"/>
        <v>413.08979300000004</v>
      </c>
      <c r="F142" s="25">
        <f t="shared" si="26"/>
        <v>413.08979300000004</v>
      </c>
      <c r="G142" s="20">
        <v>15.2</v>
      </c>
      <c r="H142" s="20">
        <v>15.2</v>
      </c>
      <c r="I142" s="19">
        <f t="shared" si="27"/>
        <v>5456.6480000000001</v>
      </c>
      <c r="J142" s="19">
        <v>100</v>
      </c>
      <c r="K142" s="19">
        <v>250</v>
      </c>
      <c r="L142" s="19">
        <v>20645.54</v>
      </c>
      <c r="M142" s="19"/>
      <c r="N142" s="19">
        <f t="shared" si="29"/>
        <v>26452.188000000002</v>
      </c>
      <c r="O142" s="26" t="s">
        <v>221</v>
      </c>
      <c r="P142" s="46" t="s">
        <v>220</v>
      </c>
    </row>
    <row r="143" spans="1:16" ht="17.45" customHeight="1" x14ac:dyDescent="0.25">
      <c r="A143" s="22">
        <f t="shared" si="28"/>
        <v>116</v>
      </c>
      <c r="B143" s="22" t="s">
        <v>368</v>
      </c>
      <c r="C143" s="29" t="s">
        <v>150</v>
      </c>
      <c r="D143" s="24">
        <v>358.99</v>
      </c>
      <c r="E143" s="25">
        <f t="shared" si="25"/>
        <v>413.08979300000004</v>
      </c>
      <c r="F143" s="25">
        <f t="shared" si="26"/>
        <v>413.08979300000004</v>
      </c>
      <c r="G143" s="37">
        <v>15.2</v>
      </c>
      <c r="H143" s="20">
        <v>15.2</v>
      </c>
      <c r="I143" s="19">
        <f t="shared" si="27"/>
        <v>5456.6480000000001</v>
      </c>
      <c r="J143" s="19">
        <v>100</v>
      </c>
      <c r="K143" s="19">
        <v>250</v>
      </c>
      <c r="L143" s="19">
        <v>20211.939999999999</v>
      </c>
      <c r="M143" s="19"/>
      <c r="N143" s="19">
        <f t="shared" si="29"/>
        <v>26018.588</v>
      </c>
      <c r="O143" s="26" t="s">
        <v>221</v>
      </c>
      <c r="P143" s="46" t="s">
        <v>220</v>
      </c>
    </row>
    <row r="144" spans="1:16" ht="17.45" customHeight="1" x14ac:dyDescent="0.25">
      <c r="A144" s="22">
        <f t="shared" si="28"/>
        <v>117</v>
      </c>
      <c r="B144" s="22" t="s">
        <v>369</v>
      </c>
      <c r="C144" s="29" t="s">
        <v>151</v>
      </c>
      <c r="D144" s="24">
        <v>323.43</v>
      </c>
      <c r="E144" s="25">
        <f t="shared" si="25"/>
        <v>372.17090100000001</v>
      </c>
      <c r="F144" s="25">
        <f t="shared" si="26"/>
        <v>372.17090100000001</v>
      </c>
      <c r="G144" s="37">
        <v>15.2</v>
      </c>
      <c r="H144" s="20">
        <v>15.2</v>
      </c>
      <c r="I144" s="19">
        <f t="shared" si="27"/>
        <v>4916.1359999999995</v>
      </c>
      <c r="J144" s="19">
        <v>100</v>
      </c>
      <c r="K144" s="19">
        <v>250</v>
      </c>
      <c r="L144" s="19">
        <v>17311.98</v>
      </c>
      <c r="M144" s="19"/>
      <c r="N144" s="19">
        <f t="shared" si="29"/>
        <v>22578.115999999998</v>
      </c>
      <c r="O144" s="26" t="s">
        <v>221</v>
      </c>
      <c r="P144" s="46" t="s">
        <v>220</v>
      </c>
    </row>
    <row r="145" spans="1:16" ht="17.45" customHeight="1" x14ac:dyDescent="0.25">
      <c r="A145" s="22">
        <f>A144+1</f>
        <v>118</v>
      </c>
      <c r="B145" s="22" t="s">
        <v>411</v>
      </c>
      <c r="C145" s="29" t="s">
        <v>412</v>
      </c>
      <c r="D145" s="24">
        <v>323.43</v>
      </c>
      <c r="E145" s="25">
        <f t="shared" si="25"/>
        <v>372.17090100000001</v>
      </c>
      <c r="F145" s="25">
        <f t="shared" si="26"/>
        <v>372.17090100000001</v>
      </c>
      <c r="G145" s="37">
        <v>15.2</v>
      </c>
      <c r="H145" s="20">
        <v>15.2</v>
      </c>
      <c r="I145" s="19">
        <f t="shared" si="27"/>
        <v>4916.1359999999995</v>
      </c>
      <c r="J145" s="19">
        <v>100</v>
      </c>
      <c r="K145" s="19">
        <v>250</v>
      </c>
      <c r="L145" s="19">
        <v>5875.68</v>
      </c>
      <c r="M145" s="19"/>
      <c r="N145" s="19">
        <f t="shared" si="29"/>
        <v>11141.815999999999</v>
      </c>
      <c r="O145" s="26" t="s">
        <v>221</v>
      </c>
      <c r="P145" s="46" t="s">
        <v>220</v>
      </c>
    </row>
    <row r="146" spans="1:16" ht="17.45" customHeight="1" x14ac:dyDescent="0.25">
      <c r="A146" s="22">
        <f>A145+1</f>
        <v>119</v>
      </c>
      <c r="B146" s="16" t="s">
        <v>370</v>
      </c>
      <c r="C146" s="23" t="s">
        <v>152</v>
      </c>
      <c r="D146" s="24">
        <v>280.63</v>
      </c>
      <c r="E146" s="25">
        <f t="shared" si="25"/>
        <v>322.92094100000003</v>
      </c>
      <c r="F146" s="25">
        <f t="shared" si="26"/>
        <v>322.92094100000003</v>
      </c>
      <c r="G146" s="20">
        <v>15.2</v>
      </c>
      <c r="H146" s="20">
        <v>15.2</v>
      </c>
      <c r="I146" s="19">
        <f t="shared" si="27"/>
        <v>4265.576</v>
      </c>
      <c r="J146" s="19">
        <v>100</v>
      </c>
      <c r="K146" s="19">
        <v>250</v>
      </c>
      <c r="L146" s="19">
        <v>17135.93</v>
      </c>
      <c r="M146" s="19"/>
      <c r="N146" s="19">
        <f t="shared" si="29"/>
        <v>21751.506000000001</v>
      </c>
      <c r="O146" s="26" t="s">
        <v>210</v>
      </c>
      <c r="P146" s="46" t="s">
        <v>220</v>
      </c>
    </row>
    <row r="147" spans="1:16" ht="17.45" customHeight="1" x14ac:dyDescent="0.25">
      <c r="A147" s="22">
        <f t="shared" si="28"/>
        <v>120</v>
      </c>
      <c r="B147" s="16" t="s">
        <v>371</v>
      </c>
      <c r="C147" s="29" t="s">
        <v>153</v>
      </c>
      <c r="D147" s="24">
        <v>280.63</v>
      </c>
      <c r="E147" s="25">
        <f t="shared" si="25"/>
        <v>322.92094100000003</v>
      </c>
      <c r="F147" s="25">
        <f t="shared" si="26"/>
        <v>322.92094100000003</v>
      </c>
      <c r="G147" s="20">
        <v>15.2</v>
      </c>
      <c r="H147" s="20">
        <v>15.2</v>
      </c>
      <c r="I147" s="19">
        <f t="shared" si="27"/>
        <v>4265.576</v>
      </c>
      <c r="J147" s="19">
        <v>100</v>
      </c>
      <c r="K147" s="19">
        <v>250</v>
      </c>
      <c r="L147" s="19">
        <v>16453.560000000001</v>
      </c>
      <c r="M147" s="19"/>
      <c r="N147" s="19">
        <f t="shared" si="29"/>
        <v>21069.136000000002</v>
      </c>
      <c r="O147" s="26" t="s">
        <v>210</v>
      </c>
      <c r="P147" s="46" t="s">
        <v>220</v>
      </c>
    </row>
    <row r="148" spans="1:16" ht="17.45" customHeight="1" x14ac:dyDescent="0.25">
      <c r="A148" s="22"/>
      <c r="B148" s="16"/>
      <c r="C148" s="17" t="s">
        <v>156</v>
      </c>
      <c r="D148" s="24"/>
      <c r="E148" s="25"/>
      <c r="F148" s="25"/>
      <c r="G148" s="20"/>
      <c r="H148" s="20"/>
      <c r="I148" s="19"/>
      <c r="J148" s="19"/>
      <c r="K148" s="19"/>
      <c r="L148" s="19"/>
      <c r="M148" s="19"/>
      <c r="N148" s="19"/>
      <c r="O148" s="26"/>
      <c r="P148" s="46"/>
    </row>
    <row r="149" spans="1:16" ht="17.45" customHeight="1" x14ac:dyDescent="0.25">
      <c r="A149" s="22">
        <f>A147+1</f>
        <v>121</v>
      </c>
      <c r="B149" s="16" t="s">
        <v>373</v>
      </c>
      <c r="C149" s="30" t="s">
        <v>157</v>
      </c>
      <c r="D149" s="24">
        <v>428.48</v>
      </c>
      <c r="E149" s="25">
        <f t="shared" si="25"/>
        <v>493.05193600000007</v>
      </c>
      <c r="F149" s="25">
        <f t="shared" si="26"/>
        <v>493.05193600000007</v>
      </c>
      <c r="G149" s="22">
        <v>15.2</v>
      </c>
      <c r="H149" s="20">
        <v>15.2</v>
      </c>
      <c r="I149" s="19">
        <f>D149*H149</f>
        <v>6512.8959999999997</v>
      </c>
      <c r="J149" s="19">
        <v>100</v>
      </c>
      <c r="K149" s="19">
        <v>250</v>
      </c>
      <c r="L149" s="19">
        <v>22855.17</v>
      </c>
      <c r="M149" s="19"/>
      <c r="N149" s="19">
        <f t="shared" si="29"/>
        <v>29718.065999999999</v>
      </c>
      <c r="O149" s="26" t="s">
        <v>195</v>
      </c>
      <c r="P149" s="46" t="s">
        <v>156</v>
      </c>
    </row>
    <row r="150" spans="1:16" ht="17.45" customHeight="1" x14ac:dyDescent="0.25">
      <c r="A150" s="22">
        <f>A149+1</f>
        <v>122</v>
      </c>
      <c r="B150" s="16" t="s">
        <v>374</v>
      </c>
      <c r="C150" s="23" t="s">
        <v>158</v>
      </c>
      <c r="D150" s="24">
        <v>422.3</v>
      </c>
      <c r="E150" s="25">
        <f t="shared" si="25"/>
        <v>485.94061000000005</v>
      </c>
      <c r="F150" s="25">
        <f t="shared" si="26"/>
        <v>485.94061000000005</v>
      </c>
      <c r="G150" s="20">
        <v>15.2</v>
      </c>
      <c r="H150" s="20">
        <v>15.2</v>
      </c>
      <c r="I150" s="19">
        <f>D150*H150</f>
        <v>6418.96</v>
      </c>
      <c r="J150" s="19">
        <v>100</v>
      </c>
      <c r="K150" s="19">
        <v>250</v>
      </c>
      <c r="L150" s="19">
        <v>22529.07</v>
      </c>
      <c r="M150" s="19"/>
      <c r="N150" s="19">
        <f t="shared" si="29"/>
        <v>29298.03</v>
      </c>
      <c r="O150" s="26" t="s">
        <v>195</v>
      </c>
      <c r="P150" s="26" t="s">
        <v>225</v>
      </c>
    </row>
    <row r="151" spans="1:16" ht="17.45" customHeight="1" x14ac:dyDescent="0.25">
      <c r="A151" s="22">
        <f>A150+1</f>
        <v>123</v>
      </c>
      <c r="B151" s="16" t="s">
        <v>375</v>
      </c>
      <c r="C151" s="23" t="s">
        <v>159</v>
      </c>
      <c r="D151" s="24">
        <v>428.48</v>
      </c>
      <c r="E151" s="25">
        <f t="shared" si="25"/>
        <v>493.05193600000007</v>
      </c>
      <c r="F151" s="25">
        <f t="shared" si="26"/>
        <v>493.05193600000007</v>
      </c>
      <c r="G151" s="20">
        <v>15.2</v>
      </c>
      <c r="H151" s="20">
        <v>15.2</v>
      </c>
      <c r="I151" s="19">
        <f>D151*H151</f>
        <v>6512.8959999999997</v>
      </c>
      <c r="J151" s="19">
        <v>100</v>
      </c>
      <c r="K151" s="19">
        <v>250</v>
      </c>
      <c r="L151" s="19">
        <v>24937.55</v>
      </c>
      <c r="M151" s="19"/>
      <c r="N151" s="19">
        <f t="shared" si="29"/>
        <v>31800.446</v>
      </c>
      <c r="O151" s="26" t="s">
        <v>192</v>
      </c>
      <c r="P151" s="26" t="s">
        <v>156</v>
      </c>
    </row>
    <row r="152" spans="1:16" ht="17.45" customHeight="1" x14ac:dyDescent="0.25">
      <c r="A152" s="22">
        <f>A151+1</f>
        <v>124</v>
      </c>
      <c r="B152" s="16" t="s">
        <v>376</v>
      </c>
      <c r="C152" s="23" t="s">
        <v>160</v>
      </c>
      <c r="D152" s="24">
        <v>428.55</v>
      </c>
      <c r="E152" s="25">
        <f t="shared" si="25"/>
        <v>493.13248500000003</v>
      </c>
      <c r="F152" s="25">
        <f t="shared" si="26"/>
        <v>493.13248500000003</v>
      </c>
      <c r="G152" s="20">
        <v>15.2</v>
      </c>
      <c r="H152" s="20">
        <v>15.2</v>
      </c>
      <c r="I152" s="19">
        <f>D152*H152</f>
        <v>6513.96</v>
      </c>
      <c r="J152" s="19">
        <v>100</v>
      </c>
      <c r="K152" s="19">
        <v>250</v>
      </c>
      <c r="L152" s="19">
        <v>24714.35</v>
      </c>
      <c r="M152" s="19"/>
      <c r="N152" s="19">
        <f t="shared" si="29"/>
        <v>31578.309999999998</v>
      </c>
      <c r="O152" s="26" t="s">
        <v>227</v>
      </c>
      <c r="P152" s="46" t="s">
        <v>156</v>
      </c>
    </row>
    <row r="153" spans="1:16" ht="17.45" customHeight="1" x14ac:dyDescent="0.25">
      <c r="A153" s="22"/>
      <c r="B153" s="22"/>
      <c r="C153" s="17" t="s">
        <v>161</v>
      </c>
      <c r="D153" s="24"/>
      <c r="E153" s="25"/>
      <c r="F153" s="25"/>
      <c r="G153" s="20"/>
      <c r="H153" s="20"/>
      <c r="I153" s="19"/>
      <c r="J153" s="19"/>
      <c r="K153" s="19"/>
      <c r="L153" s="19"/>
      <c r="M153" s="19"/>
      <c r="N153" s="19"/>
      <c r="O153" s="47"/>
      <c r="P153" s="46"/>
    </row>
    <row r="154" spans="1:16" ht="17.45" customHeight="1" x14ac:dyDescent="0.25">
      <c r="A154" s="22">
        <f>A152+1</f>
        <v>125</v>
      </c>
      <c r="B154" s="16" t="s">
        <v>377</v>
      </c>
      <c r="C154" s="23" t="s">
        <v>162</v>
      </c>
      <c r="D154" s="24">
        <v>411.21</v>
      </c>
      <c r="E154" s="25">
        <f t="shared" si="25"/>
        <v>473.17934700000001</v>
      </c>
      <c r="F154" s="25">
        <f t="shared" si="26"/>
        <v>473.17934700000001</v>
      </c>
      <c r="G154" s="20">
        <v>15.2</v>
      </c>
      <c r="H154" s="20">
        <v>15.2</v>
      </c>
      <c r="I154" s="19">
        <f>D154*H154</f>
        <v>6250.3919999999998</v>
      </c>
      <c r="J154" s="19">
        <v>100</v>
      </c>
      <c r="K154" s="19">
        <v>250</v>
      </c>
      <c r="L154" s="19">
        <v>23799.37</v>
      </c>
      <c r="M154" s="19"/>
      <c r="N154" s="19">
        <f t="shared" si="29"/>
        <v>30399.761999999999</v>
      </c>
      <c r="O154" s="26" t="s">
        <v>192</v>
      </c>
      <c r="P154" s="46" t="s">
        <v>161</v>
      </c>
    </row>
    <row r="155" spans="1:16" ht="17.45" customHeight="1" x14ac:dyDescent="0.25">
      <c r="A155" s="22">
        <f>A154+1</f>
        <v>126</v>
      </c>
      <c r="B155" s="16" t="s">
        <v>378</v>
      </c>
      <c r="C155" s="23" t="s">
        <v>163</v>
      </c>
      <c r="D155" s="24">
        <v>281.89999999999998</v>
      </c>
      <c r="E155" s="25">
        <f t="shared" si="25"/>
        <v>324.38232999999997</v>
      </c>
      <c r="F155" s="25">
        <f t="shared" si="26"/>
        <v>324.38232999999997</v>
      </c>
      <c r="G155" s="20">
        <v>15.2</v>
      </c>
      <c r="H155" s="20">
        <v>15.2</v>
      </c>
      <c r="I155" s="19">
        <f>D155*H155</f>
        <v>4284.8799999999992</v>
      </c>
      <c r="J155" s="19">
        <v>100</v>
      </c>
      <c r="K155" s="19">
        <v>250</v>
      </c>
      <c r="L155" s="19">
        <v>16236.54</v>
      </c>
      <c r="M155" s="19"/>
      <c r="N155" s="19">
        <f t="shared" si="29"/>
        <v>20871.419999999998</v>
      </c>
      <c r="O155" s="26" t="s">
        <v>192</v>
      </c>
      <c r="P155" s="26" t="s">
        <v>215</v>
      </c>
    </row>
    <row r="156" spans="1:16" ht="17.45" customHeight="1" x14ac:dyDescent="0.25">
      <c r="A156" s="22">
        <f>A155+1</f>
        <v>127</v>
      </c>
      <c r="B156" s="22" t="s">
        <v>379</v>
      </c>
      <c r="C156" s="29" t="s">
        <v>164</v>
      </c>
      <c r="D156" s="24">
        <v>213.66</v>
      </c>
      <c r="E156" s="25">
        <f t="shared" si="25"/>
        <v>245.85856200000001</v>
      </c>
      <c r="F156" s="25">
        <f t="shared" si="26"/>
        <v>245.85856200000001</v>
      </c>
      <c r="G156" s="20">
        <v>15.2</v>
      </c>
      <c r="H156" s="20">
        <v>15.2</v>
      </c>
      <c r="I156" s="19">
        <f>D156*H156</f>
        <v>3247.6319999999996</v>
      </c>
      <c r="J156" s="19">
        <v>100</v>
      </c>
      <c r="K156" s="19">
        <v>250</v>
      </c>
      <c r="L156" s="19">
        <v>11167.04</v>
      </c>
      <c r="M156" s="19"/>
      <c r="N156" s="19">
        <f t="shared" si="29"/>
        <v>14764.672</v>
      </c>
      <c r="O156" s="26" t="s">
        <v>210</v>
      </c>
      <c r="P156" s="26" t="s">
        <v>90</v>
      </c>
    </row>
    <row r="157" spans="1:16" ht="17.45" customHeight="1" x14ac:dyDescent="0.25">
      <c r="A157" s="22"/>
      <c r="B157" s="22"/>
      <c r="C157" s="34" t="s">
        <v>165</v>
      </c>
      <c r="D157" s="24"/>
      <c r="E157" s="25"/>
      <c r="F157" s="25"/>
      <c r="G157" s="20"/>
      <c r="H157" s="20"/>
      <c r="I157" s="19"/>
      <c r="J157" s="19"/>
      <c r="K157" s="19"/>
      <c r="L157" s="19"/>
      <c r="M157" s="19"/>
      <c r="N157" s="19"/>
      <c r="O157" s="26"/>
      <c r="P157" s="26"/>
    </row>
    <row r="158" spans="1:16" ht="17.45" customHeight="1" x14ac:dyDescent="0.25">
      <c r="A158" s="22">
        <f>A156+1</f>
        <v>128</v>
      </c>
      <c r="B158" s="22" t="s">
        <v>380</v>
      </c>
      <c r="C158" s="29" t="s">
        <v>166</v>
      </c>
      <c r="D158" s="24">
        <v>399.64</v>
      </c>
      <c r="E158" s="25">
        <f t="shared" si="25"/>
        <v>459.865748</v>
      </c>
      <c r="F158" s="25">
        <f t="shared" si="26"/>
        <v>459.865748</v>
      </c>
      <c r="G158" s="20">
        <v>15.2</v>
      </c>
      <c r="H158" s="20">
        <v>15.2</v>
      </c>
      <c r="I158" s="19">
        <f>D158*H158</f>
        <v>6074.5279999999993</v>
      </c>
      <c r="J158" s="19">
        <v>100</v>
      </c>
      <c r="K158" s="19">
        <v>250</v>
      </c>
      <c r="L158" s="19">
        <v>21425.78</v>
      </c>
      <c r="M158" s="19"/>
      <c r="N158" s="19">
        <f t="shared" si="29"/>
        <v>27850.307999999997</v>
      </c>
      <c r="O158" s="26" t="s">
        <v>414</v>
      </c>
      <c r="P158" s="26" t="s">
        <v>15</v>
      </c>
    </row>
    <row r="159" spans="1:16" ht="17.45" customHeight="1" x14ac:dyDescent="0.25">
      <c r="A159" s="22"/>
      <c r="B159" s="22"/>
      <c r="C159" s="34" t="s">
        <v>167</v>
      </c>
      <c r="D159" s="24"/>
      <c r="E159" s="25"/>
      <c r="F159" s="25"/>
      <c r="G159" s="20"/>
      <c r="H159" s="20"/>
      <c r="I159" s="19"/>
      <c r="J159" s="19"/>
      <c r="K159" s="19"/>
      <c r="L159" s="19"/>
      <c r="M159" s="19"/>
      <c r="N159" s="19"/>
      <c r="O159" s="26"/>
      <c r="P159" s="26"/>
    </row>
    <row r="160" spans="1:16" ht="17.45" customHeight="1" x14ac:dyDescent="0.25">
      <c r="A160" s="22">
        <f>A158+1</f>
        <v>129</v>
      </c>
      <c r="B160" s="22"/>
      <c r="C160" s="29" t="s">
        <v>168</v>
      </c>
      <c r="D160" s="24">
        <v>399.64</v>
      </c>
      <c r="E160" s="25">
        <f t="shared" si="25"/>
        <v>459.865748</v>
      </c>
      <c r="F160" s="25">
        <f t="shared" si="26"/>
        <v>459.865748</v>
      </c>
      <c r="G160" s="20">
        <v>15.2</v>
      </c>
      <c r="H160" s="20">
        <v>15.2</v>
      </c>
      <c r="I160" s="19">
        <f>D160*H160</f>
        <v>6074.5279999999993</v>
      </c>
      <c r="J160" s="19">
        <v>100</v>
      </c>
      <c r="K160" s="19">
        <v>250</v>
      </c>
      <c r="L160" s="19">
        <v>21368.639999999999</v>
      </c>
      <c r="M160" s="19"/>
      <c r="N160" s="19">
        <f t="shared" si="29"/>
        <v>27793.167999999998</v>
      </c>
      <c r="O160" s="26" t="s">
        <v>407</v>
      </c>
      <c r="P160" s="26" t="s">
        <v>15</v>
      </c>
    </row>
    <row r="161" spans="1:23" ht="17.45" customHeight="1" x14ac:dyDescent="0.3">
      <c r="A161" s="39"/>
      <c r="B161" s="22"/>
      <c r="C161" s="40" t="s">
        <v>381</v>
      </c>
      <c r="D161" s="24"/>
      <c r="E161" s="25"/>
      <c r="F161" s="25"/>
      <c r="G161" s="20"/>
      <c r="H161" s="20"/>
      <c r="I161" s="19"/>
      <c r="J161" s="19"/>
      <c r="K161" s="19"/>
      <c r="L161" s="19"/>
      <c r="M161" s="19"/>
      <c r="N161" s="19"/>
      <c r="O161" s="26"/>
      <c r="P161" s="26"/>
    </row>
    <row r="162" spans="1:23" ht="17.45" customHeight="1" x14ac:dyDescent="0.3">
      <c r="A162" s="39">
        <f>A160+1</f>
        <v>130</v>
      </c>
      <c r="B162" s="22" t="s">
        <v>382</v>
      </c>
      <c r="C162" s="1" t="s">
        <v>170</v>
      </c>
      <c r="D162" s="24">
        <v>422.3</v>
      </c>
      <c r="E162" s="25">
        <f t="shared" si="25"/>
        <v>485.94061000000005</v>
      </c>
      <c r="F162" s="25">
        <f t="shared" si="26"/>
        <v>485.94061000000005</v>
      </c>
      <c r="G162" s="20">
        <v>15.2</v>
      </c>
      <c r="H162" s="20">
        <v>15.2</v>
      </c>
      <c r="I162" s="19">
        <f>D162*H162</f>
        <v>6418.96</v>
      </c>
      <c r="J162" s="19">
        <v>100</v>
      </c>
      <c r="K162" s="19">
        <v>250</v>
      </c>
      <c r="L162" s="19">
        <v>22378.880000000001</v>
      </c>
      <c r="M162" s="19"/>
      <c r="N162" s="19">
        <f t="shared" si="29"/>
        <v>29147.84</v>
      </c>
      <c r="O162" s="26" t="s">
        <v>169</v>
      </c>
      <c r="P162" s="26" t="s">
        <v>399</v>
      </c>
    </row>
    <row r="163" spans="1:23" ht="17.45" customHeight="1" x14ac:dyDescent="0.3">
      <c r="A163" s="39">
        <f>A162+1</f>
        <v>131</v>
      </c>
      <c r="B163" s="22" t="s">
        <v>383</v>
      </c>
      <c r="C163" s="1" t="s">
        <v>384</v>
      </c>
      <c r="D163" s="24">
        <v>378.29</v>
      </c>
      <c r="E163" s="25">
        <f t="shared" si="25"/>
        <v>435.29830300000003</v>
      </c>
      <c r="F163" s="25">
        <f t="shared" si="26"/>
        <v>435.29830300000003</v>
      </c>
      <c r="G163" s="20">
        <v>15.2</v>
      </c>
      <c r="H163" s="20">
        <v>15.2</v>
      </c>
      <c r="I163" s="19">
        <f>D163*H163</f>
        <v>5750.0079999999998</v>
      </c>
      <c r="J163" s="19">
        <v>100</v>
      </c>
      <c r="K163" s="19">
        <v>250</v>
      </c>
      <c r="L163" s="19">
        <v>11686.4</v>
      </c>
      <c r="M163" s="19"/>
      <c r="N163" s="19">
        <f t="shared" si="29"/>
        <v>17786.407999999999</v>
      </c>
      <c r="O163" s="26" t="s">
        <v>400</v>
      </c>
      <c r="P163" s="26" t="s">
        <v>401</v>
      </c>
    </row>
    <row r="164" spans="1:23" ht="17.45" customHeight="1" x14ac:dyDescent="0.25">
      <c r="A164" s="16"/>
      <c r="C164" s="1"/>
      <c r="D164" s="33"/>
      <c r="E164" s="25"/>
      <c r="F164" s="25"/>
      <c r="G164" s="37"/>
      <c r="H164" s="37"/>
      <c r="I164" s="57">
        <f>SUM(I11:I163)</f>
        <v>676555.64800000039</v>
      </c>
      <c r="J164" s="57">
        <f t="shared" ref="J164:M164" si="30">SUM(J11:J163)</f>
        <v>12900</v>
      </c>
      <c r="K164" s="57">
        <f>SUM(K11:K163)</f>
        <v>32500</v>
      </c>
      <c r="L164" s="57">
        <f>SUM(L11:L163)</f>
        <v>2432042.7299999995</v>
      </c>
      <c r="M164" s="57">
        <f t="shared" si="30"/>
        <v>156.04000000000002</v>
      </c>
      <c r="N164" s="57">
        <f>SUM(N11:N163)</f>
        <v>3154154.4179999982</v>
      </c>
      <c r="O164" s="26"/>
      <c r="P164" s="26"/>
    </row>
    <row r="165" spans="1:23" ht="27.95" customHeight="1" x14ac:dyDescent="0.25">
      <c r="A165" s="16"/>
      <c r="C165" s="1"/>
      <c r="D165" s="33"/>
      <c r="E165" s="25"/>
      <c r="F165" s="25"/>
      <c r="G165" s="37"/>
      <c r="H165" s="37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27.95" customHeight="1" x14ac:dyDescent="0.25">
      <c r="A166" s="16"/>
      <c r="C166" s="1"/>
      <c r="D166" s="33"/>
      <c r="E166" s="25"/>
      <c r="F166" s="25"/>
      <c r="G166" s="37"/>
      <c r="H166" s="37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8" customHeight="1" x14ac:dyDescent="0.25">
      <c r="A167" s="22"/>
      <c r="B167" s="22" t="s">
        <v>0</v>
      </c>
      <c r="C167" s="23"/>
      <c r="D167" s="19"/>
      <c r="E167" s="59"/>
      <c r="F167" s="59"/>
      <c r="G167" s="60"/>
      <c r="H167" s="60"/>
      <c r="I167" s="44"/>
      <c r="J167" s="44"/>
      <c r="K167" s="44"/>
      <c r="L167" s="88"/>
      <c r="M167" s="44"/>
      <c r="N167" s="44"/>
      <c r="O167" s="44"/>
      <c r="P167" s="44"/>
      <c r="Q167" s="44"/>
      <c r="R167" s="44"/>
      <c r="S167" s="44"/>
      <c r="T167" s="44"/>
      <c r="U167" s="61"/>
      <c r="V167" s="61"/>
      <c r="W167" s="61"/>
    </row>
    <row r="168" spans="1:23" ht="17.25" x14ac:dyDescent="0.25">
      <c r="A168" s="30"/>
      <c r="B168" s="62" t="s">
        <v>385</v>
      </c>
      <c r="C168" s="62" t="s">
        <v>386</v>
      </c>
      <c r="D168" s="30"/>
      <c r="E168" s="30"/>
      <c r="F168" s="30"/>
      <c r="G168" s="30"/>
      <c r="H168" s="30"/>
      <c r="I168" s="30"/>
      <c r="J168" s="30"/>
      <c r="K168" s="30"/>
      <c r="L168" s="8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63"/>
    </row>
    <row r="169" spans="1:23" ht="17.25" x14ac:dyDescent="0.25">
      <c r="A169" s="30"/>
      <c r="B169" s="64">
        <v>3</v>
      </c>
      <c r="C169" s="64" t="s">
        <v>178</v>
      </c>
      <c r="D169" s="30"/>
      <c r="E169" s="30" t="s">
        <v>0</v>
      </c>
      <c r="F169" s="80"/>
      <c r="G169" s="80"/>
      <c r="H169" s="80"/>
      <c r="I169" s="80"/>
      <c r="J169" s="80"/>
      <c r="K169" s="80"/>
      <c r="L169" s="8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</row>
    <row r="170" spans="1:23" ht="17.25" x14ac:dyDescent="0.25">
      <c r="A170" s="30"/>
      <c r="B170" s="64">
        <v>1</v>
      </c>
      <c r="C170" s="64" t="s">
        <v>171</v>
      </c>
      <c r="D170" s="30"/>
      <c r="E170" s="30"/>
      <c r="F170" s="82"/>
      <c r="G170" s="83"/>
      <c r="H170" s="80"/>
      <c r="I170" s="80"/>
      <c r="J170" s="80"/>
      <c r="K170" s="80"/>
      <c r="L170" s="80"/>
      <c r="M170" s="30"/>
      <c r="N170" s="30"/>
      <c r="O170" s="30"/>
      <c r="P170" s="30"/>
      <c r="Q170" s="30"/>
      <c r="R170" s="30"/>
      <c r="S170" s="30"/>
      <c r="T170" s="30"/>
      <c r="U170" s="19"/>
      <c r="V170" s="30"/>
      <c r="W170" s="30"/>
    </row>
    <row r="171" spans="1:23" ht="17.25" x14ac:dyDescent="0.3">
      <c r="A171" s="27" t="s">
        <v>0</v>
      </c>
      <c r="B171" s="41"/>
      <c r="C171" s="41"/>
      <c r="D171" s="27"/>
      <c r="E171" s="27"/>
      <c r="F171" s="82"/>
      <c r="G171" s="87"/>
      <c r="H171" s="84"/>
      <c r="I171" s="84"/>
      <c r="J171" s="84"/>
      <c r="K171" s="84"/>
      <c r="L171" s="84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1:23" x14ac:dyDescent="0.25">
      <c r="B172" s="41"/>
      <c r="C172" s="41"/>
      <c r="F172" s="82"/>
      <c r="G172" s="82"/>
      <c r="H172" s="85"/>
      <c r="I172" s="85"/>
      <c r="J172" s="85"/>
      <c r="K172" s="85"/>
      <c r="L172" s="85"/>
    </row>
    <row r="173" spans="1:23" x14ac:dyDescent="0.25">
      <c r="B173" s="41"/>
      <c r="C173" s="41"/>
      <c r="F173" s="82"/>
      <c r="G173" s="82"/>
      <c r="H173" s="85"/>
      <c r="I173" s="85"/>
      <c r="J173" s="85"/>
      <c r="K173" s="85"/>
      <c r="L173" s="85"/>
    </row>
    <row r="174" spans="1:23" x14ac:dyDescent="0.25">
      <c r="B174" s="41"/>
      <c r="C174" s="41"/>
      <c r="F174" s="82"/>
      <c r="G174" s="82"/>
      <c r="H174" s="85"/>
      <c r="I174" s="85"/>
      <c r="J174" s="85"/>
      <c r="K174" s="85"/>
      <c r="L174" s="85"/>
    </row>
    <row r="175" spans="1:23" x14ac:dyDescent="0.25">
      <c r="B175" s="41"/>
      <c r="C175" s="41"/>
      <c r="F175" s="82"/>
      <c r="G175" s="82"/>
      <c r="H175" s="85"/>
      <c r="I175" s="85"/>
      <c r="J175" s="85"/>
      <c r="K175" s="85"/>
      <c r="L175" s="85"/>
    </row>
    <row r="176" spans="1:23" x14ac:dyDescent="0.25">
      <c r="B176" s="41"/>
      <c r="C176" s="41"/>
      <c r="F176" s="82"/>
      <c r="G176" s="86"/>
      <c r="H176" s="85"/>
      <c r="I176" s="85"/>
      <c r="J176" s="85"/>
      <c r="K176" s="85"/>
      <c r="L176" s="85"/>
    </row>
    <row r="177" spans="2:21" x14ac:dyDescent="0.25">
      <c r="B177" s="41"/>
      <c r="C177" s="41"/>
      <c r="F177" s="85"/>
      <c r="G177" s="85"/>
      <c r="H177" s="85"/>
      <c r="I177" s="85"/>
      <c r="J177" s="85"/>
      <c r="K177" s="85"/>
      <c r="L177" s="85"/>
    </row>
    <row r="178" spans="2:21" x14ac:dyDescent="0.25">
      <c r="B178" s="41"/>
      <c r="C178" s="41"/>
    </row>
    <row r="179" spans="2:21" x14ac:dyDescent="0.25">
      <c r="B179" s="41"/>
      <c r="C179" s="42"/>
    </row>
    <row r="180" spans="2:21" x14ac:dyDescent="0.25">
      <c r="B180" s="41"/>
      <c r="C180" s="41"/>
    </row>
    <row r="181" spans="2:21" x14ac:dyDescent="0.25">
      <c r="B181" s="41"/>
      <c r="C181" s="41"/>
    </row>
    <row r="182" spans="2:21" x14ac:dyDescent="0.25">
      <c r="B182" s="41"/>
      <c r="C182" s="41"/>
      <c r="G182" s="1" t="s">
        <v>0</v>
      </c>
    </row>
    <row r="183" spans="2:21" x14ac:dyDescent="0.25">
      <c r="B183" s="41"/>
      <c r="C183" s="41"/>
    </row>
    <row r="184" spans="2:21" x14ac:dyDescent="0.25">
      <c r="B184" s="41"/>
      <c r="C184" s="41"/>
    </row>
    <row r="185" spans="2:21" x14ac:dyDescent="0.25">
      <c r="B185" s="43"/>
      <c r="C185" s="43"/>
    </row>
    <row r="186" spans="2:21" x14ac:dyDescent="0.25">
      <c r="U186" s="1" t="s">
        <v>238</v>
      </c>
    </row>
    <row r="189" spans="2:21" x14ac:dyDescent="0.25">
      <c r="E189" s="1" t="s">
        <v>0</v>
      </c>
    </row>
    <row r="193" spans="5:22" x14ac:dyDescent="0.25">
      <c r="I193" s="1" t="s">
        <v>0</v>
      </c>
    </row>
    <row r="194" spans="5:22" x14ac:dyDescent="0.25">
      <c r="V194" s="1" t="s">
        <v>0</v>
      </c>
    </row>
    <row r="198" spans="5:22" x14ac:dyDescent="0.25">
      <c r="U198" s="1" t="s">
        <v>0</v>
      </c>
    </row>
    <row r="205" spans="5:22" x14ac:dyDescent="0.25">
      <c r="E205" s="1" t="s">
        <v>0</v>
      </c>
    </row>
    <row r="209" spans="3:3" x14ac:dyDescent="0.25">
      <c r="C209" s="2" t="s">
        <v>0</v>
      </c>
    </row>
  </sheetData>
  <mergeCells count="20">
    <mergeCell ref="D2:U2"/>
    <mergeCell ref="D3:I3"/>
    <mergeCell ref="H4:I4"/>
    <mergeCell ref="D6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8"/>
    <mergeCell ref="K7:K8"/>
    <mergeCell ref="N7:N9"/>
    <mergeCell ref="L7:L8"/>
    <mergeCell ref="M7:M8"/>
    <mergeCell ref="O7:O9"/>
    <mergeCell ref="P7:P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9"/>
  <sheetViews>
    <sheetView workbookViewId="0">
      <selection activeCell="D35" sqref="D35"/>
    </sheetView>
  </sheetViews>
  <sheetFormatPr baseColWidth="10" defaultColWidth="12.7109375" defaultRowHeight="15.75" x14ac:dyDescent="0.25"/>
  <cols>
    <col min="1" max="1" width="5.42578125" style="1" customWidth="1"/>
    <col min="2" max="2" width="17.140625" style="1" customWidth="1"/>
    <col min="3" max="3" width="48.28515625" style="2" customWidth="1"/>
    <col min="4" max="4" width="12.140625" style="1" customWidth="1"/>
    <col min="5" max="5" width="13.5703125" style="1" customWidth="1"/>
    <col min="6" max="6" width="12.85546875" style="1" customWidth="1"/>
    <col min="7" max="7" width="13.28515625" style="1" customWidth="1"/>
    <col min="8" max="8" width="9.5703125" style="1" customWidth="1"/>
    <col min="9" max="12" width="14.85546875" style="1" customWidth="1"/>
    <col min="13" max="13" width="17.7109375" style="1" customWidth="1"/>
    <col min="14" max="14" width="57.28515625" style="1" bestFit="1" customWidth="1"/>
    <col min="15" max="15" width="39.7109375" style="1" bestFit="1" customWidth="1"/>
    <col min="16" max="16" width="13.5703125" style="1" customWidth="1"/>
    <col min="17" max="17" width="14.28515625" style="1" customWidth="1"/>
    <col min="18" max="20" width="14.5703125" style="1" customWidth="1"/>
    <col min="21" max="21" width="14.7109375" style="1" customWidth="1"/>
    <col min="22" max="22" width="14.5703125" style="1" customWidth="1"/>
    <col min="23" max="23" width="17.28515625" style="1" customWidth="1"/>
    <col min="24" max="24" width="27" style="1" customWidth="1"/>
    <col min="25" max="16384" width="12.7109375" style="1"/>
  </cols>
  <sheetData>
    <row r="1" spans="1:25" x14ac:dyDescent="0.25">
      <c r="B1" s="1" t="s">
        <v>0</v>
      </c>
      <c r="C1" s="2" t="s">
        <v>0</v>
      </c>
      <c r="E1" s="1" t="s">
        <v>0</v>
      </c>
      <c r="U1" s="1" t="s">
        <v>0</v>
      </c>
    </row>
    <row r="2" spans="1:25" x14ac:dyDescent="0.25">
      <c r="A2" s="3" t="s">
        <v>0</v>
      </c>
      <c r="B2" s="3" t="s">
        <v>0</v>
      </c>
      <c r="D2" s="122" t="s">
        <v>234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" t="s">
        <v>0</v>
      </c>
    </row>
    <row r="3" spans="1:25" x14ac:dyDescent="0.25">
      <c r="A3" s="4" t="s">
        <v>0</v>
      </c>
      <c r="B3" s="4"/>
      <c r="C3" s="5" t="s">
        <v>0</v>
      </c>
      <c r="D3" s="109" t="s">
        <v>235</v>
      </c>
      <c r="E3" s="109"/>
      <c r="F3" s="109"/>
      <c r="G3" s="109"/>
      <c r="H3" s="109"/>
      <c r="I3" s="109"/>
      <c r="J3" s="48"/>
      <c r="K3" s="48"/>
      <c r="L3" s="48"/>
      <c r="M3" s="51"/>
      <c r="N3" s="51"/>
      <c r="O3" s="51"/>
      <c r="P3" s="51"/>
      <c r="Q3" s="51"/>
      <c r="R3" s="51"/>
      <c r="S3" s="51"/>
      <c r="T3" s="51"/>
      <c r="U3" s="52"/>
      <c r="V3" s="53" t="s">
        <v>0</v>
      </c>
      <c r="W3" s="53"/>
    </row>
    <row r="4" spans="1:25" x14ac:dyDescent="0.25">
      <c r="A4" s="4" t="s">
        <v>0</v>
      </c>
      <c r="B4" s="4" t="s">
        <v>0</v>
      </c>
      <c r="C4" s="5"/>
      <c r="D4" s="8" t="s">
        <v>236</v>
      </c>
      <c r="E4" s="54" t="s">
        <v>237</v>
      </c>
      <c r="F4" s="54"/>
      <c r="H4" s="110"/>
      <c r="I4" s="110"/>
      <c r="J4" s="49"/>
      <c r="K4" s="49"/>
      <c r="L4" s="49"/>
      <c r="W4" s="55"/>
      <c r="X4" s="55"/>
      <c r="Y4" s="55"/>
    </row>
    <row r="5" spans="1:25" x14ac:dyDescent="0.25">
      <c r="A5" s="4"/>
      <c r="B5" s="4" t="s">
        <v>238</v>
      </c>
      <c r="C5" s="5"/>
      <c r="D5" s="10" t="s">
        <v>239</v>
      </c>
      <c r="E5" s="10"/>
      <c r="F5" s="10"/>
      <c r="G5" s="10"/>
      <c r="H5" s="10"/>
      <c r="I5" s="10"/>
      <c r="J5" s="10"/>
      <c r="K5" s="10"/>
      <c r="L5" s="10"/>
    </row>
    <row r="6" spans="1:25" ht="17.45" customHeight="1" x14ac:dyDescent="0.25">
      <c r="A6" s="11"/>
      <c r="B6" s="11"/>
      <c r="C6" s="12"/>
      <c r="D6" s="111" t="s">
        <v>1</v>
      </c>
      <c r="E6" s="112"/>
      <c r="F6" s="112"/>
      <c r="G6" s="112"/>
      <c r="H6" s="112"/>
      <c r="I6" s="113"/>
      <c r="J6" s="13"/>
      <c r="K6" s="13"/>
      <c r="L6" s="13"/>
    </row>
    <row r="7" spans="1:25" ht="17.45" customHeight="1" x14ac:dyDescent="0.25">
      <c r="A7" s="92" t="s">
        <v>2</v>
      </c>
      <c r="B7" s="120" t="s">
        <v>241</v>
      </c>
      <c r="C7" s="94" t="s">
        <v>3</v>
      </c>
      <c r="D7" s="97" t="s">
        <v>4</v>
      </c>
      <c r="E7" s="106" t="s">
        <v>242</v>
      </c>
      <c r="F7" s="106" t="s">
        <v>243</v>
      </c>
      <c r="G7" s="100" t="s">
        <v>5</v>
      </c>
      <c r="H7" s="100" t="s">
        <v>6</v>
      </c>
      <c r="I7" s="106" t="s">
        <v>7</v>
      </c>
      <c r="J7" s="106" t="s">
        <v>178</v>
      </c>
      <c r="K7" s="106" t="s">
        <v>10</v>
      </c>
      <c r="L7" s="106" t="s">
        <v>405</v>
      </c>
      <c r="M7" s="106" t="s">
        <v>11</v>
      </c>
      <c r="N7" s="103" t="s">
        <v>187</v>
      </c>
      <c r="O7" s="103" t="s">
        <v>188</v>
      </c>
    </row>
    <row r="8" spans="1:25" ht="17.45" customHeight="1" x14ac:dyDescent="0.25">
      <c r="A8" s="93"/>
      <c r="B8" s="120"/>
      <c r="C8" s="95"/>
      <c r="D8" s="98"/>
      <c r="E8" s="107"/>
      <c r="F8" s="107"/>
      <c r="G8" s="101"/>
      <c r="H8" s="101"/>
      <c r="I8" s="107"/>
      <c r="J8" s="108"/>
      <c r="K8" s="108"/>
      <c r="L8" s="108"/>
      <c r="M8" s="107"/>
      <c r="N8" s="104"/>
      <c r="O8" s="104"/>
    </row>
    <row r="9" spans="1:25" ht="17.45" customHeight="1" x14ac:dyDescent="0.25">
      <c r="A9" s="93"/>
      <c r="B9" s="121"/>
      <c r="C9" s="96"/>
      <c r="D9" s="99"/>
      <c r="E9" s="108"/>
      <c r="F9" s="108"/>
      <c r="G9" s="102"/>
      <c r="H9" s="102"/>
      <c r="I9" s="108"/>
      <c r="J9" s="15" t="s">
        <v>173</v>
      </c>
      <c r="K9" s="15" t="s">
        <v>419</v>
      </c>
      <c r="L9" s="15" t="s">
        <v>250</v>
      </c>
      <c r="M9" s="108"/>
      <c r="N9" s="105"/>
      <c r="O9" s="105"/>
    </row>
    <row r="10" spans="1:25" ht="17.45" customHeight="1" x14ac:dyDescent="0.25">
      <c r="A10" s="16"/>
      <c r="B10" s="16"/>
      <c r="C10" s="17" t="s">
        <v>15</v>
      </c>
      <c r="D10" s="18"/>
      <c r="E10" s="19"/>
      <c r="F10" s="19"/>
      <c r="G10" s="20"/>
      <c r="H10" s="20"/>
      <c r="I10" s="19"/>
      <c r="J10" s="19"/>
      <c r="K10" s="19"/>
      <c r="L10" s="19"/>
      <c r="M10" s="21"/>
      <c r="N10" s="26"/>
      <c r="O10" s="26"/>
    </row>
    <row r="11" spans="1:25" ht="17.45" customHeight="1" x14ac:dyDescent="0.25">
      <c r="A11" s="22">
        <v>1</v>
      </c>
      <c r="B11" s="22" t="s">
        <v>251</v>
      </c>
      <c r="C11" s="23" t="s">
        <v>16</v>
      </c>
      <c r="D11" s="24">
        <v>968.2</v>
      </c>
      <c r="E11" s="25">
        <f>D11*1.1507</f>
        <v>1114.1077400000001</v>
      </c>
      <c r="F11" s="25">
        <f>E11</f>
        <v>1114.1077400000001</v>
      </c>
      <c r="G11" s="20">
        <v>15.2</v>
      </c>
      <c r="H11" s="20">
        <v>15.2</v>
      </c>
      <c r="I11" s="19">
        <f>D11*H11</f>
        <v>14716.64</v>
      </c>
      <c r="J11" s="19"/>
      <c r="K11" s="19"/>
      <c r="L11" s="19"/>
      <c r="M11" s="19">
        <f>SUM(I11+J11+L11)</f>
        <v>14716.64</v>
      </c>
      <c r="N11" s="26" t="s">
        <v>189</v>
      </c>
      <c r="O11" s="26" t="s">
        <v>190</v>
      </c>
    </row>
    <row r="12" spans="1:25" ht="17.45" customHeight="1" x14ac:dyDescent="0.25">
      <c r="A12" s="22"/>
      <c r="B12" s="16"/>
      <c r="C12" s="17" t="s">
        <v>17</v>
      </c>
      <c r="D12" s="24"/>
      <c r="E12" s="25"/>
      <c r="F12" s="25"/>
      <c r="G12" s="20"/>
      <c r="H12" s="20"/>
      <c r="I12" s="19"/>
      <c r="J12" s="19"/>
      <c r="K12" s="19"/>
      <c r="L12" s="19"/>
      <c r="M12" s="19"/>
      <c r="N12" s="26"/>
      <c r="O12" s="26"/>
    </row>
    <row r="13" spans="1:25" ht="17.45" customHeight="1" x14ac:dyDescent="0.25">
      <c r="A13" s="22">
        <f>A11+1</f>
        <v>2</v>
      </c>
      <c r="B13" s="16"/>
      <c r="C13" s="23" t="s">
        <v>18</v>
      </c>
      <c r="D13" s="24">
        <v>834.3</v>
      </c>
      <c r="E13" s="25">
        <f>D13*1.1507</f>
        <v>960.02900999999997</v>
      </c>
      <c r="F13" s="25">
        <f>E13</f>
        <v>960.02900999999997</v>
      </c>
      <c r="G13" s="20">
        <v>15.2</v>
      </c>
      <c r="H13" s="20">
        <v>15.2</v>
      </c>
      <c r="I13" s="19">
        <f>D13*H13</f>
        <v>12681.359999999999</v>
      </c>
      <c r="J13" s="19"/>
      <c r="K13" s="19"/>
      <c r="L13" s="19"/>
      <c r="M13" s="19">
        <f t="shared" ref="M13:M76" si="0">SUM(I13+J13+L13)</f>
        <v>12681.359999999999</v>
      </c>
      <c r="N13" s="26" t="s">
        <v>398</v>
      </c>
      <c r="O13" s="26" t="s">
        <v>17</v>
      </c>
    </row>
    <row r="14" spans="1:25" ht="17.45" customHeight="1" x14ac:dyDescent="0.25">
      <c r="A14" s="22">
        <f>A13+1</f>
        <v>3</v>
      </c>
      <c r="B14" s="16" t="s">
        <v>252</v>
      </c>
      <c r="C14" s="23" t="s">
        <v>19</v>
      </c>
      <c r="D14" s="24">
        <v>508.11</v>
      </c>
      <c r="E14" s="25">
        <f>D14*1.1507</f>
        <v>584.68217700000002</v>
      </c>
      <c r="F14" s="25">
        <f>E14</f>
        <v>584.68217700000002</v>
      </c>
      <c r="G14" s="20">
        <v>15.2</v>
      </c>
      <c r="H14" s="20">
        <v>15.2</v>
      </c>
      <c r="I14" s="19">
        <f>D14*H14</f>
        <v>7723.2719999999999</v>
      </c>
      <c r="J14" s="19">
        <v>622.32000000000005</v>
      </c>
      <c r="K14" s="19"/>
      <c r="L14" s="19"/>
      <c r="M14" s="19">
        <f t="shared" si="0"/>
        <v>8345.5920000000006</v>
      </c>
      <c r="N14" s="26" t="s">
        <v>395</v>
      </c>
      <c r="O14" s="26" t="s">
        <v>17</v>
      </c>
    </row>
    <row r="15" spans="1:25" ht="17.45" customHeight="1" x14ac:dyDescent="0.25">
      <c r="A15" s="22">
        <f>A14+1</f>
        <v>4</v>
      </c>
      <c r="B15" s="16" t="s">
        <v>253</v>
      </c>
      <c r="C15" s="23" t="s">
        <v>20</v>
      </c>
      <c r="D15" s="24">
        <v>430.92</v>
      </c>
      <c r="E15" s="25">
        <f>D15*1.1507</f>
        <v>495.85964400000006</v>
      </c>
      <c r="F15" s="25">
        <f>E15</f>
        <v>495.85964400000006</v>
      </c>
      <c r="G15" s="20">
        <v>15.2</v>
      </c>
      <c r="H15" s="20">
        <v>15.2</v>
      </c>
      <c r="I15" s="19">
        <f>D15*H15</f>
        <v>6549.9840000000004</v>
      </c>
      <c r="J15" s="19"/>
      <c r="K15" s="19"/>
      <c r="L15" s="19"/>
      <c r="M15" s="19">
        <f t="shared" si="0"/>
        <v>6549.9840000000004</v>
      </c>
      <c r="N15" s="26" t="s">
        <v>192</v>
      </c>
      <c r="O15" s="26" t="s">
        <v>17</v>
      </c>
    </row>
    <row r="16" spans="1:25" ht="17.45" customHeight="1" x14ac:dyDescent="0.25">
      <c r="A16" s="22">
        <f>A15+1</f>
        <v>5</v>
      </c>
      <c r="B16" s="16" t="s">
        <v>254</v>
      </c>
      <c r="C16" s="23" t="s">
        <v>21</v>
      </c>
      <c r="D16" s="24">
        <v>360.43</v>
      </c>
      <c r="E16" s="25">
        <f>D16*1.1507</f>
        <v>414.746801</v>
      </c>
      <c r="F16" s="25">
        <f>E16</f>
        <v>414.746801</v>
      </c>
      <c r="G16" s="20">
        <v>15.2</v>
      </c>
      <c r="H16" s="20">
        <v>15.2</v>
      </c>
      <c r="I16" s="19">
        <f>D16*H16</f>
        <v>5478.5360000000001</v>
      </c>
      <c r="J16" s="19">
        <v>1037.2</v>
      </c>
      <c r="K16" s="19"/>
      <c r="L16" s="19"/>
      <c r="M16" s="19">
        <f t="shared" si="0"/>
        <v>6515.7359999999999</v>
      </c>
      <c r="N16" s="26" t="s">
        <v>192</v>
      </c>
      <c r="O16" s="26" t="s">
        <v>17</v>
      </c>
    </row>
    <row r="17" spans="1:15" ht="17.45" customHeight="1" x14ac:dyDescent="0.25">
      <c r="A17" s="22">
        <f>A16+1</f>
        <v>6</v>
      </c>
      <c r="B17" s="16" t="s">
        <v>255</v>
      </c>
      <c r="C17" s="23" t="s">
        <v>22</v>
      </c>
      <c r="D17" s="24">
        <v>342.13</v>
      </c>
      <c r="E17" s="25">
        <f>D17*1.1507</f>
        <v>393.68899099999999</v>
      </c>
      <c r="F17" s="25">
        <f>E17</f>
        <v>393.68899099999999</v>
      </c>
      <c r="G17" s="20">
        <v>15.2</v>
      </c>
      <c r="H17" s="20">
        <v>15.2</v>
      </c>
      <c r="I17" s="19">
        <f>D17*H17</f>
        <v>5200.3759999999993</v>
      </c>
      <c r="J17" s="19">
        <v>1037.2</v>
      </c>
      <c r="K17" s="19"/>
      <c r="L17" s="19"/>
      <c r="M17" s="19">
        <f t="shared" si="0"/>
        <v>6237.5759999999991</v>
      </c>
      <c r="N17" s="26" t="s">
        <v>193</v>
      </c>
      <c r="O17" s="26" t="s">
        <v>17</v>
      </c>
    </row>
    <row r="18" spans="1:15" ht="17.45" customHeight="1" x14ac:dyDescent="0.25">
      <c r="A18" s="22"/>
      <c r="B18" s="16" t="s">
        <v>238</v>
      </c>
      <c r="C18" s="17" t="s">
        <v>23</v>
      </c>
      <c r="D18" s="24"/>
      <c r="E18" s="25"/>
      <c r="F18" s="25"/>
      <c r="G18" s="20"/>
      <c r="H18" s="20"/>
      <c r="I18" s="19"/>
      <c r="J18" s="19"/>
      <c r="K18" s="19"/>
      <c r="L18" s="19"/>
      <c r="M18" s="19"/>
      <c r="N18" s="26"/>
      <c r="O18" s="26"/>
    </row>
    <row r="19" spans="1:15" ht="17.45" customHeight="1" x14ac:dyDescent="0.3">
      <c r="A19" s="26">
        <f>A17+1</f>
        <v>7</v>
      </c>
      <c r="B19" s="27" t="s">
        <v>256</v>
      </c>
      <c r="C19" s="28" t="s">
        <v>24</v>
      </c>
      <c r="D19" s="24">
        <v>587.1</v>
      </c>
      <c r="E19" s="25">
        <f>D19*1.1507</f>
        <v>675.5759700000001</v>
      </c>
      <c r="F19" s="25">
        <f>E19</f>
        <v>675.5759700000001</v>
      </c>
      <c r="G19" s="20">
        <v>15.2</v>
      </c>
      <c r="H19" s="20">
        <v>15.2</v>
      </c>
      <c r="I19" s="19">
        <f>D19*H19</f>
        <v>8923.92</v>
      </c>
      <c r="J19" s="19"/>
      <c r="K19" s="19"/>
      <c r="L19" s="19"/>
      <c r="M19" s="19">
        <f t="shared" si="0"/>
        <v>8923.92</v>
      </c>
      <c r="N19" s="26" t="s">
        <v>194</v>
      </c>
      <c r="O19" s="26" t="s">
        <v>23</v>
      </c>
    </row>
    <row r="20" spans="1:15" ht="17.45" customHeight="1" x14ac:dyDescent="0.25">
      <c r="A20" s="22">
        <f>A19+1</f>
        <v>8</v>
      </c>
      <c r="B20" s="16" t="s">
        <v>257</v>
      </c>
      <c r="C20" s="23" t="s">
        <v>25</v>
      </c>
      <c r="D20" s="24">
        <v>350</v>
      </c>
      <c r="E20" s="25">
        <f>D20*1.1507</f>
        <v>402.745</v>
      </c>
      <c r="F20" s="25">
        <f>E20</f>
        <v>402.745</v>
      </c>
      <c r="G20" s="20">
        <v>15.2</v>
      </c>
      <c r="H20" s="20">
        <v>15.2</v>
      </c>
      <c r="I20" s="19">
        <f>D20*H20</f>
        <v>5320</v>
      </c>
      <c r="J20" s="19">
        <v>1244.6400000000001</v>
      </c>
      <c r="K20" s="19"/>
      <c r="L20" s="19"/>
      <c r="M20" s="19">
        <f t="shared" si="0"/>
        <v>6564.64</v>
      </c>
      <c r="N20" s="26" t="s">
        <v>197</v>
      </c>
      <c r="O20" s="26" t="s">
        <v>23</v>
      </c>
    </row>
    <row r="21" spans="1:15" ht="17.45" customHeight="1" x14ac:dyDescent="0.25">
      <c r="A21" s="22">
        <f>A20+1</f>
        <v>9</v>
      </c>
      <c r="B21" s="16" t="s">
        <v>258</v>
      </c>
      <c r="C21" s="23" t="s">
        <v>26</v>
      </c>
      <c r="D21" s="24">
        <v>391.63</v>
      </c>
      <c r="E21" s="25">
        <f>D21*1.1507</f>
        <v>450.648641</v>
      </c>
      <c r="F21" s="25">
        <f>E21</f>
        <v>450.648641</v>
      </c>
      <c r="G21" s="20">
        <v>15.2</v>
      </c>
      <c r="H21" s="20">
        <v>15.2</v>
      </c>
      <c r="I21" s="19">
        <f>D21*H21</f>
        <v>5952.7759999999998</v>
      </c>
      <c r="J21" s="19">
        <v>1037.2</v>
      </c>
      <c r="K21" s="19"/>
      <c r="L21" s="19"/>
      <c r="M21" s="19">
        <f t="shared" si="0"/>
        <v>6989.9759999999997</v>
      </c>
      <c r="N21" s="26" t="s">
        <v>192</v>
      </c>
      <c r="O21" s="26" t="s">
        <v>23</v>
      </c>
    </row>
    <row r="22" spans="1:15" ht="17.45" customHeight="1" x14ac:dyDescent="0.3">
      <c r="A22" s="22">
        <f>A21+1</f>
        <v>10</v>
      </c>
      <c r="B22" s="27" t="s">
        <v>259</v>
      </c>
      <c r="C22" s="28" t="s">
        <v>27</v>
      </c>
      <c r="D22" s="24">
        <v>300</v>
      </c>
      <c r="E22" s="25">
        <f>D22*1.1507</f>
        <v>345.21000000000004</v>
      </c>
      <c r="F22" s="25">
        <f>E22</f>
        <v>345.21000000000004</v>
      </c>
      <c r="G22" s="20">
        <v>15.2</v>
      </c>
      <c r="H22" s="20">
        <v>15.2</v>
      </c>
      <c r="I22" s="19">
        <f>D22*H22</f>
        <v>4560</v>
      </c>
      <c r="J22" s="19"/>
      <c r="K22" s="19"/>
      <c r="L22" s="19"/>
      <c r="M22" s="19">
        <f t="shared" si="0"/>
        <v>4560</v>
      </c>
      <c r="N22" s="26" t="s">
        <v>197</v>
      </c>
      <c r="O22" s="26" t="s">
        <v>23</v>
      </c>
    </row>
    <row r="23" spans="1:15" ht="17.45" customHeight="1" x14ac:dyDescent="0.25">
      <c r="A23" s="22">
        <f>A22+1</f>
        <v>11</v>
      </c>
      <c r="B23" s="16" t="s">
        <v>260</v>
      </c>
      <c r="C23" s="29" t="s">
        <v>28</v>
      </c>
      <c r="D23" s="24">
        <v>391.63</v>
      </c>
      <c r="E23" s="25">
        <f>D23*1.1507</f>
        <v>450.648641</v>
      </c>
      <c r="F23" s="25">
        <f>E23</f>
        <v>450.648641</v>
      </c>
      <c r="G23" s="20">
        <v>15.2</v>
      </c>
      <c r="H23" s="20">
        <v>15.2</v>
      </c>
      <c r="I23" s="19">
        <f>D23*H23</f>
        <v>5952.7759999999998</v>
      </c>
      <c r="J23" s="19"/>
      <c r="K23" s="19"/>
      <c r="L23" s="19"/>
      <c r="M23" s="19">
        <f t="shared" si="0"/>
        <v>5952.7759999999998</v>
      </c>
      <c r="N23" s="26" t="s">
        <v>192</v>
      </c>
      <c r="O23" s="26" t="s">
        <v>23</v>
      </c>
    </row>
    <row r="24" spans="1:15" ht="17.45" customHeight="1" x14ac:dyDescent="0.25">
      <c r="A24" s="22"/>
      <c r="B24" s="16"/>
      <c r="C24" s="17" t="s">
        <v>29</v>
      </c>
      <c r="D24" s="24"/>
      <c r="E24" s="25"/>
      <c r="F24" s="25"/>
      <c r="G24" s="20"/>
      <c r="H24" s="20"/>
      <c r="I24" s="19"/>
      <c r="J24" s="19"/>
      <c r="K24" s="19"/>
      <c r="L24" s="19"/>
      <c r="M24" s="19"/>
      <c r="N24" s="26"/>
      <c r="O24" s="26"/>
    </row>
    <row r="25" spans="1:15" ht="17.45" customHeight="1" x14ac:dyDescent="0.25">
      <c r="A25" s="22">
        <f>A23+1</f>
        <v>12</v>
      </c>
      <c r="B25" s="16" t="s">
        <v>261</v>
      </c>
      <c r="C25" s="23" t="s">
        <v>30</v>
      </c>
      <c r="D25" s="24">
        <v>430.92</v>
      </c>
      <c r="E25" s="25">
        <f>D25*1.1507</f>
        <v>495.85964400000006</v>
      </c>
      <c r="F25" s="25">
        <f>E25</f>
        <v>495.85964400000006</v>
      </c>
      <c r="G25" s="20">
        <v>15.2</v>
      </c>
      <c r="H25" s="20">
        <v>15.2</v>
      </c>
      <c r="I25" s="19">
        <f>D25*H25</f>
        <v>6549.9840000000004</v>
      </c>
      <c r="J25" s="19">
        <v>1037.2</v>
      </c>
      <c r="K25" s="19"/>
      <c r="L25" s="19"/>
      <c r="M25" s="19">
        <f t="shared" si="0"/>
        <v>7587.1840000000002</v>
      </c>
      <c r="N25" s="26" t="s">
        <v>192</v>
      </c>
      <c r="O25" s="26" t="s">
        <v>229</v>
      </c>
    </row>
    <row r="26" spans="1:15" ht="17.45" customHeight="1" x14ac:dyDescent="0.25">
      <c r="A26" s="22"/>
      <c r="B26" s="16"/>
      <c r="C26" s="17" t="s">
        <v>31</v>
      </c>
      <c r="D26" s="24"/>
      <c r="E26" s="25"/>
      <c r="F26" s="25"/>
      <c r="G26" s="20"/>
      <c r="H26" s="20"/>
      <c r="I26" s="19"/>
      <c r="J26" s="19"/>
      <c r="K26" s="19"/>
      <c r="L26" s="19"/>
      <c r="M26" s="19"/>
      <c r="N26" s="26"/>
      <c r="O26" s="26"/>
    </row>
    <row r="27" spans="1:15" ht="17.45" customHeight="1" x14ac:dyDescent="0.25">
      <c r="A27" s="22">
        <f>A25+1</f>
        <v>13</v>
      </c>
      <c r="B27" s="16" t="s">
        <v>262</v>
      </c>
      <c r="C27" s="23" t="s">
        <v>32</v>
      </c>
      <c r="D27" s="24">
        <v>428.55</v>
      </c>
      <c r="E27" s="25">
        <f>D27*1.1507</f>
        <v>493.13248500000003</v>
      </c>
      <c r="F27" s="25">
        <f>E27</f>
        <v>493.13248500000003</v>
      </c>
      <c r="G27" s="20">
        <v>15.2</v>
      </c>
      <c r="H27" s="20">
        <v>15.2</v>
      </c>
      <c r="I27" s="19">
        <f>D27*H27</f>
        <v>6513.96</v>
      </c>
      <c r="J27" s="19">
        <v>1037.2</v>
      </c>
      <c r="K27" s="19"/>
      <c r="L27" s="19"/>
      <c r="M27" s="19">
        <f t="shared" si="0"/>
        <v>7551.16</v>
      </c>
      <c r="N27" s="26" t="s">
        <v>198</v>
      </c>
      <c r="O27" s="26" t="s">
        <v>33</v>
      </c>
    </row>
    <row r="28" spans="1:15" ht="17.45" customHeight="1" x14ac:dyDescent="0.25">
      <c r="A28" s="22"/>
      <c r="B28" s="16"/>
      <c r="C28" s="17" t="s">
        <v>33</v>
      </c>
      <c r="D28" s="24"/>
      <c r="E28" s="25"/>
      <c r="F28" s="25"/>
      <c r="G28" s="20"/>
      <c r="H28" s="20"/>
      <c r="I28" s="19"/>
      <c r="J28" s="19"/>
      <c r="K28" s="19"/>
      <c r="L28" s="19"/>
      <c r="M28" s="19"/>
      <c r="N28" s="26"/>
      <c r="O28" s="26"/>
    </row>
    <row r="29" spans="1:15" ht="17.45" customHeight="1" x14ac:dyDescent="0.25">
      <c r="A29" s="22">
        <f>A27+1</f>
        <v>14</v>
      </c>
      <c r="B29" s="16" t="s">
        <v>263</v>
      </c>
      <c r="C29" s="23" t="s">
        <v>34</v>
      </c>
      <c r="D29" s="24">
        <v>453.2</v>
      </c>
      <c r="E29" s="25">
        <f t="shared" ref="E29:E35" si="1">D29*1.1507</f>
        <v>521.49724000000003</v>
      </c>
      <c r="F29" s="25">
        <f t="shared" ref="F29:F35" si="2">E29</f>
        <v>521.49724000000003</v>
      </c>
      <c r="G29" s="20">
        <v>15.2</v>
      </c>
      <c r="H29" s="20">
        <v>15.2</v>
      </c>
      <c r="I29" s="19">
        <f t="shared" ref="I29:I35" si="3">D29*H29</f>
        <v>6888.6399999999994</v>
      </c>
      <c r="J29" s="19">
        <v>1244.6400000000001</v>
      </c>
      <c r="K29" s="19"/>
      <c r="L29" s="19"/>
      <c r="M29" s="19">
        <f t="shared" si="0"/>
        <v>8133.28</v>
      </c>
      <c r="N29" s="26" t="s">
        <v>198</v>
      </c>
      <c r="O29" s="26" t="s">
        <v>33</v>
      </c>
    </row>
    <row r="30" spans="1:15" ht="17.45" customHeight="1" x14ac:dyDescent="0.25">
      <c r="A30" s="22">
        <f t="shared" ref="A30:A35" si="4">A29+1</f>
        <v>15</v>
      </c>
      <c r="B30" s="16" t="s">
        <v>264</v>
      </c>
      <c r="C30" s="29" t="s">
        <v>35</v>
      </c>
      <c r="D30" s="24">
        <v>442.9</v>
      </c>
      <c r="E30" s="25">
        <f t="shared" si="1"/>
        <v>509.64503000000002</v>
      </c>
      <c r="F30" s="25">
        <f t="shared" si="2"/>
        <v>509.64503000000002</v>
      </c>
      <c r="G30" s="20">
        <v>15.2</v>
      </c>
      <c r="H30" s="20">
        <v>15.2</v>
      </c>
      <c r="I30" s="19">
        <f t="shared" si="3"/>
        <v>6732.079999999999</v>
      </c>
      <c r="J30" s="19"/>
      <c r="K30" s="19"/>
      <c r="L30" s="19"/>
      <c r="M30" s="19">
        <f t="shared" si="0"/>
        <v>6732.079999999999</v>
      </c>
      <c r="N30" s="26" t="s">
        <v>397</v>
      </c>
      <c r="O30" s="26" t="s">
        <v>396</v>
      </c>
    </row>
    <row r="31" spans="1:15" ht="17.45" customHeight="1" x14ac:dyDescent="0.25">
      <c r="A31" s="22">
        <f t="shared" si="4"/>
        <v>16</v>
      </c>
      <c r="B31" s="16" t="s">
        <v>265</v>
      </c>
      <c r="C31" s="125" t="s">
        <v>36</v>
      </c>
      <c r="D31" s="24">
        <v>350</v>
      </c>
      <c r="E31" s="25">
        <f t="shared" si="1"/>
        <v>402.745</v>
      </c>
      <c r="F31" s="25">
        <f t="shared" si="2"/>
        <v>402.745</v>
      </c>
      <c r="G31" s="20">
        <v>15.2</v>
      </c>
      <c r="H31" s="20">
        <v>15.2</v>
      </c>
      <c r="I31" s="19">
        <f t="shared" si="3"/>
        <v>5320</v>
      </c>
      <c r="J31" s="19">
        <v>1037.2</v>
      </c>
      <c r="K31" s="19"/>
      <c r="L31" s="19"/>
      <c r="M31" s="19">
        <f t="shared" si="0"/>
        <v>6357.2</v>
      </c>
      <c r="N31" s="26" t="s">
        <v>196</v>
      </c>
      <c r="O31" s="26" t="s">
        <v>33</v>
      </c>
    </row>
    <row r="32" spans="1:15" ht="17.45" customHeight="1" x14ac:dyDescent="0.25">
      <c r="A32" s="22">
        <f t="shared" si="4"/>
        <v>17</v>
      </c>
      <c r="B32" s="16" t="s">
        <v>266</v>
      </c>
      <c r="C32" s="23" t="s">
        <v>37</v>
      </c>
      <c r="D32" s="24">
        <v>428.55</v>
      </c>
      <c r="E32" s="25">
        <f t="shared" si="1"/>
        <v>493.13248500000003</v>
      </c>
      <c r="F32" s="25">
        <f t="shared" si="2"/>
        <v>493.13248500000003</v>
      </c>
      <c r="G32" s="20">
        <v>15.2</v>
      </c>
      <c r="H32" s="20">
        <v>15.2</v>
      </c>
      <c r="I32" s="19">
        <f t="shared" si="3"/>
        <v>6513.96</v>
      </c>
      <c r="J32" s="19">
        <v>1244.6400000000001</v>
      </c>
      <c r="K32" s="19"/>
      <c r="L32" s="19"/>
      <c r="M32" s="19">
        <f t="shared" si="0"/>
        <v>7758.6</v>
      </c>
      <c r="N32" s="26" t="s">
        <v>198</v>
      </c>
      <c r="O32" s="26" t="s">
        <v>33</v>
      </c>
    </row>
    <row r="33" spans="1:15" ht="17.45" customHeight="1" x14ac:dyDescent="0.25">
      <c r="A33" s="22">
        <f t="shared" si="4"/>
        <v>18</v>
      </c>
      <c r="B33" s="16" t="s">
        <v>267</v>
      </c>
      <c r="C33" s="23" t="s">
        <v>38</v>
      </c>
      <c r="D33" s="24">
        <v>428.55</v>
      </c>
      <c r="E33" s="25">
        <f t="shared" si="1"/>
        <v>493.13248500000003</v>
      </c>
      <c r="F33" s="25">
        <f t="shared" si="2"/>
        <v>493.13248500000003</v>
      </c>
      <c r="G33" s="20">
        <v>15.2</v>
      </c>
      <c r="H33" s="20">
        <v>15.2</v>
      </c>
      <c r="I33" s="19">
        <f t="shared" si="3"/>
        <v>6513.96</v>
      </c>
      <c r="J33" s="19">
        <v>829.76</v>
      </c>
      <c r="K33" s="19"/>
      <c r="L33" s="19"/>
      <c r="M33" s="19">
        <f t="shared" si="0"/>
        <v>7343.72</v>
      </c>
      <c r="N33" s="26" t="s">
        <v>198</v>
      </c>
      <c r="O33" s="26" t="s">
        <v>33</v>
      </c>
    </row>
    <row r="34" spans="1:15" ht="17.45" customHeight="1" x14ac:dyDescent="0.25">
      <c r="A34" s="22">
        <f t="shared" si="4"/>
        <v>19</v>
      </c>
      <c r="B34" s="16" t="s">
        <v>268</v>
      </c>
      <c r="C34" s="23" t="s">
        <v>39</v>
      </c>
      <c r="D34" s="24">
        <v>428.55</v>
      </c>
      <c r="E34" s="25">
        <f t="shared" si="1"/>
        <v>493.13248500000003</v>
      </c>
      <c r="F34" s="25">
        <f t="shared" si="2"/>
        <v>493.13248500000003</v>
      </c>
      <c r="G34" s="20">
        <v>15.2</v>
      </c>
      <c r="H34" s="20">
        <v>15.2</v>
      </c>
      <c r="I34" s="19">
        <f t="shared" si="3"/>
        <v>6513.96</v>
      </c>
      <c r="J34" s="19">
        <v>1037.2</v>
      </c>
      <c r="K34" s="19"/>
      <c r="L34" s="19"/>
      <c r="M34" s="19">
        <f t="shared" si="0"/>
        <v>7551.16</v>
      </c>
      <c r="N34" s="26" t="s">
        <v>198</v>
      </c>
      <c r="O34" s="26" t="s">
        <v>33</v>
      </c>
    </row>
    <row r="35" spans="1:15" ht="17.45" customHeight="1" x14ac:dyDescent="0.25">
      <c r="A35" s="22">
        <f t="shared" si="4"/>
        <v>20</v>
      </c>
      <c r="B35" s="16" t="s">
        <v>269</v>
      </c>
      <c r="C35" s="23" t="s">
        <v>40</v>
      </c>
      <c r="D35" s="24">
        <v>411.21</v>
      </c>
      <c r="E35" s="25">
        <f t="shared" si="1"/>
        <v>473.17934700000001</v>
      </c>
      <c r="F35" s="25">
        <f t="shared" si="2"/>
        <v>473.17934700000001</v>
      </c>
      <c r="G35" s="20">
        <v>15.2</v>
      </c>
      <c r="H35" s="20">
        <v>15.2</v>
      </c>
      <c r="I35" s="19">
        <f t="shared" si="3"/>
        <v>6250.3919999999998</v>
      </c>
      <c r="J35" s="19">
        <v>622.32000000000005</v>
      </c>
      <c r="K35" s="19">
        <v>4200.79</v>
      </c>
      <c r="L35" s="19"/>
      <c r="M35" s="19">
        <f>SUM(I35+J35+L35+K35)</f>
        <v>11073.502</v>
      </c>
      <c r="N35" s="26" t="s">
        <v>200</v>
      </c>
      <c r="O35" s="26" t="s">
        <v>156</v>
      </c>
    </row>
    <row r="36" spans="1:15" ht="17.45" customHeight="1" x14ac:dyDescent="0.25">
      <c r="A36" s="22"/>
      <c r="B36" s="16"/>
      <c r="C36" s="17" t="s">
        <v>41</v>
      </c>
      <c r="D36" s="24"/>
      <c r="E36" s="25"/>
      <c r="F36" s="25"/>
      <c r="G36" s="20"/>
      <c r="H36" s="20"/>
      <c r="I36" s="19"/>
      <c r="J36" s="19"/>
      <c r="K36" s="19"/>
      <c r="L36" s="19"/>
      <c r="M36" s="19"/>
      <c r="N36" s="26"/>
      <c r="O36" s="26"/>
    </row>
    <row r="37" spans="1:15" ht="17.45" customHeight="1" x14ac:dyDescent="0.25">
      <c r="A37" s="22">
        <f>A35+1</f>
        <v>21</v>
      </c>
      <c r="B37" s="16" t="s">
        <v>270</v>
      </c>
      <c r="C37" s="29" t="s">
        <v>42</v>
      </c>
      <c r="D37" s="24">
        <v>422.3</v>
      </c>
      <c r="E37" s="25">
        <f>D37*1.1507</f>
        <v>485.94061000000005</v>
      </c>
      <c r="F37" s="25">
        <f>E37</f>
        <v>485.94061000000005</v>
      </c>
      <c r="G37" s="20">
        <v>15.2</v>
      </c>
      <c r="H37" s="20">
        <v>15.2</v>
      </c>
      <c r="I37" s="19">
        <f>D37*H37</f>
        <v>6418.96</v>
      </c>
      <c r="J37" s="19">
        <v>622.32000000000005</v>
      </c>
      <c r="K37" s="19"/>
      <c r="L37" s="19"/>
      <c r="M37" s="19">
        <f t="shared" si="0"/>
        <v>7041.28</v>
      </c>
      <c r="N37" s="26" t="s">
        <v>194</v>
      </c>
      <c r="O37" s="26" t="s">
        <v>41</v>
      </c>
    </row>
    <row r="38" spans="1:15" ht="17.45" customHeight="1" x14ac:dyDescent="0.25">
      <c r="A38" s="22">
        <f>A37+1</f>
        <v>22</v>
      </c>
      <c r="B38" s="16" t="s">
        <v>271</v>
      </c>
      <c r="C38" s="23" t="s">
        <v>43</v>
      </c>
      <c r="D38" s="24">
        <v>423.45</v>
      </c>
      <c r="E38" s="25">
        <f>D38*1.1507</f>
        <v>487.263915</v>
      </c>
      <c r="F38" s="25">
        <f>E38</f>
        <v>487.263915</v>
      </c>
      <c r="G38" s="20">
        <v>15.2</v>
      </c>
      <c r="H38" s="20">
        <v>15.2</v>
      </c>
      <c r="I38" s="19">
        <f>D38*H38</f>
        <v>6436.44</v>
      </c>
      <c r="J38" s="19">
        <v>1244.6400000000001</v>
      </c>
      <c r="K38" s="19"/>
      <c r="L38" s="19"/>
      <c r="M38" s="19">
        <f t="shared" si="0"/>
        <v>7681.08</v>
      </c>
      <c r="N38" s="26" t="s">
        <v>200</v>
      </c>
      <c r="O38" s="26" t="s">
        <v>41</v>
      </c>
    </row>
    <row r="39" spans="1:15" ht="17.45" customHeight="1" x14ac:dyDescent="0.25">
      <c r="A39" s="22">
        <f>A38+1</f>
        <v>23</v>
      </c>
      <c r="B39" s="16" t="s">
        <v>272</v>
      </c>
      <c r="C39" s="30" t="s">
        <v>44</v>
      </c>
      <c r="D39" s="24">
        <v>341.54</v>
      </c>
      <c r="E39" s="25">
        <f>D39*1.1507</f>
        <v>393.01007800000002</v>
      </c>
      <c r="F39" s="25">
        <f>E39</f>
        <v>393.01007800000002</v>
      </c>
      <c r="G39" s="22">
        <v>15.2</v>
      </c>
      <c r="H39" s="20">
        <v>15.2</v>
      </c>
      <c r="I39" s="19">
        <f>D39*H39</f>
        <v>5191.4080000000004</v>
      </c>
      <c r="J39" s="19"/>
      <c r="K39" s="19"/>
      <c r="L39" s="19"/>
      <c r="M39" s="19">
        <f t="shared" si="0"/>
        <v>5191.4080000000004</v>
      </c>
      <c r="N39" s="26" t="s">
        <v>192</v>
      </c>
      <c r="O39" s="26" t="s">
        <v>41</v>
      </c>
    </row>
    <row r="40" spans="1:15" ht="17.45" customHeight="1" x14ac:dyDescent="0.25">
      <c r="A40" s="22"/>
      <c r="B40" s="16"/>
      <c r="C40" s="17" t="s">
        <v>45</v>
      </c>
      <c r="D40" s="24"/>
      <c r="E40" s="25"/>
      <c r="F40" s="25"/>
      <c r="G40" s="20"/>
      <c r="H40" s="20"/>
      <c r="I40" s="19"/>
      <c r="J40" s="19"/>
      <c r="K40" s="19"/>
      <c r="L40" s="19"/>
      <c r="M40" s="19"/>
      <c r="N40" s="26"/>
      <c r="O40" s="26"/>
    </row>
    <row r="41" spans="1:15" ht="17.45" customHeight="1" x14ac:dyDescent="0.25">
      <c r="A41" s="22">
        <f>A39+1</f>
        <v>24</v>
      </c>
      <c r="B41" s="22" t="s">
        <v>273</v>
      </c>
      <c r="C41" s="31" t="s">
        <v>46</v>
      </c>
      <c r="D41" s="24">
        <v>422.3</v>
      </c>
      <c r="E41" s="25">
        <f>D41*1.1507</f>
        <v>485.94061000000005</v>
      </c>
      <c r="F41" s="25">
        <f>E41</f>
        <v>485.94061000000005</v>
      </c>
      <c r="G41" s="20">
        <v>15.2</v>
      </c>
      <c r="H41" s="20">
        <v>15.2</v>
      </c>
      <c r="I41" s="19">
        <f>D41*H41</f>
        <v>6418.96</v>
      </c>
      <c r="J41" s="19">
        <v>622.32000000000005</v>
      </c>
      <c r="K41" s="19"/>
      <c r="L41" s="19"/>
      <c r="M41" s="19">
        <f t="shared" si="0"/>
        <v>7041.28</v>
      </c>
      <c r="N41" s="26" t="s">
        <v>194</v>
      </c>
      <c r="O41" s="26" t="s">
        <v>45</v>
      </c>
    </row>
    <row r="42" spans="1:15" ht="17.45" customHeight="1" x14ac:dyDescent="0.25">
      <c r="A42" s="22">
        <f>A41+1</f>
        <v>25</v>
      </c>
      <c r="B42" s="16" t="s">
        <v>274</v>
      </c>
      <c r="C42" s="23" t="s">
        <v>47</v>
      </c>
      <c r="D42" s="24">
        <v>428.55</v>
      </c>
      <c r="E42" s="25">
        <f>D42*1.1507</f>
        <v>493.13248500000003</v>
      </c>
      <c r="F42" s="25">
        <f>E42</f>
        <v>493.13248500000003</v>
      </c>
      <c r="G42" s="20">
        <v>15.2</v>
      </c>
      <c r="H42" s="20">
        <v>15.2</v>
      </c>
      <c r="I42" s="19">
        <f>D42*H42</f>
        <v>6513.96</v>
      </c>
      <c r="J42" s="19">
        <v>1037.2</v>
      </c>
      <c r="K42" s="19"/>
      <c r="L42" s="19"/>
      <c r="M42" s="19">
        <f t="shared" si="0"/>
        <v>7551.16</v>
      </c>
      <c r="N42" s="26" t="s">
        <v>201</v>
      </c>
      <c r="O42" s="26" t="s">
        <v>45</v>
      </c>
    </row>
    <row r="43" spans="1:15" ht="17.45" customHeight="1" x14ac:dyDescent="0.25">
      <c r="A43" s="22">
        <f>A42+1</f>
        <v>26</v>
      </c>
      <c r="B43" s="16" t="s">
        <v>275</v>
      </c>
      <c r="C43" s="23" t="s">
        <v>48</v>
      </c>
      <c r="D43" s="24">
        <v>412</v>
      </c>
      <c r="E43" s="25">
        <f>D43*1.1507</f>
        <v>474.08840000000004</v>
      </c>
      <c r="F43" s="25">
        <f>E43</f>
        <v>474.08840000000004</v>
      </c>
      <c r="G43" s="20">
        <v>15.2</v>
      </c>
      <c r="H43" s="20">
        <v>15.2</v>
      </c>
      <c r="I43" s="19">
        <f>D43*H43</f>
        <v>6262.4</v>
      </c>
      <c r="J43" s="19">
        <v>622.32000000000005</v>
      </c>
      <c r="K43" s="19"/>
      <c r="L43" s="19"/>
      <c r="M43" s="19">
        <f t="shared" si="0"/>
        <v>6884.7199999999993</v>
      </c>
      <c r="N43" s="26" t="s">
        <v>201</v>
      </c>
      <c r="O43" s="26" t="s">
        <v>45</v>
      </c>
    </row>
    <row r="44" spans="1:15" ht="17.45" customHeight="1" x14ac:dyDescent="0.25">
      <c r="A44" s="22"/>
      <c r="B44" s="16"/>
      <c r="C44" s="17" t="s">
        <v>49</v>
      </c>
      <c r="D44" s="24"/>
      <c r="E44" s="25"/>
      <c r="F44" s="25"/>
      <c r="G44" s="20"/>
      <c r="H44" s="20"/>
      <c r="I44" s="19"/>
      <c r="J44" s="19"/>
      <c r="K44" s="19"/>
      <c r="L44" s="19"/>
      <c r="M44" s="19"/>
      <c r="N44" s="26"/>
      <c r="O44" s="26"/>
    </row>
    <row r="45" spans="1:15" ht="17.45" customHeight="1" x14ac:dyDescent="0.25">
      <c r="A45" s="22">
        <f>A43+1</f>
        <v>27</v>
      </c>
      <c r="B45" s="16" t="s">
        <v>276</v>
      </c>
      <c r="C45" s="125" t="s">
        <v>50</v>
      </c>
      <c r="D45" s="24">
        <v>422.3</v>
      </c>
      <c r="E45" s="25">
        <f>D45*1.1507</f>
        <v>485.94061000000005</v>
      </c>
      <c r="F45" s="25">
        <f>E45</f>
        <v>485.94061000000005</v>
      </c>
      <c r="G45" s="20">
        <v>15.2</v>
      </c>
      <c r="H45" s="20">
        <v>15.2</v>
      </c>
      <c r="I45" s="19">
        <f>D45*H45</f>
        <v>6418.96</v>
      </c>
      <c r="J45" s="19"/>
      <c r="K45" s="19"/>
      <c r="L45" s="19"/>
      <c r="M45" s="19">
        <f t="shared" si="0"/>
        <v>6418.96</v>
      </c>
      <c r="N45" s="26" t="s">
        <v>195</v>
      </c>
      <c r="O45" s="26" t="s">
        <v>49</v>
      </c>
    </row>
    <row r="46" spans="1:15" ht="17.45" customHeight="1" x14ac:dyDescent="0.25">
      <c r="A46" s="22">
        <f>A45+1</f>
        <v>28</v>
      </c>
      <c r="B46" s="16" t="s">
        <v>277</v>
      </c>
      <c r="C46" s="23" t="s">
        <v>51</v>
      </c>
      <c r="D46" s="24">
        <v>369.98</v>
      </c>
      <c r="E46" s="25">
        <f>D46*1.1507</f>
        <v>425.73598600000003</v>
      </c>
      <c r="F46" s="25">
        <f>E46</f>
        <v>425.73598600000003</v>
      </c>
      <c r="G46" s="20">
        <v>15.2</v>
      </c>
      <c r="H46" s="20">
        <v>15.2</v>
      </c>
      <c r="I46" s="19">
        <f>D46*H46</f>
        <v>5623.6959999999999</v>
      </c>
      <c r="J46" s="19">
        <v>1244.6400000000001</v>
      </c>
      <c r="K46" s="19"/>
      <c r="L46" s="19"/>
      <c r="M46" s="19">
        <f t="shared" si="0"/>
        <v>6868.3360000000002</v>
      </c>
      <c r="N46" s="90" t="s">
        <v>202</v>
      </c>
      <c r="O46" s="26" t="s">
        <v>49</v>
      </c>
    </row>
    <row r="47" spans="1:15" ht="17.45" customHeight="1" x14ac:dyDescent="0.25">
      <c r="A47" s="22">
        <f>A46+1</f>
        <v>29</v>
      </c>
      <c r="B47" s="16" t="s">
        <v>278</v>
      </c>
      <c r="C47" s="23" t="s">
        <v>52</v>
      </c>
      <c r="D47" s="24">
        <v>369.98</v>
      </c>
      <c r="E47" s="25">
        <f>D47*1.1507</f>
        <v>425.73598600000003</v>
      </c>
      <c r="F47" s="25">
        <f>E47</f>
        <v>425.73598600000003</v>
      </c>
      <c r="G47" s="20">
        <v>15.2</v>
      </c>
      <c r="H47" s="20">
        <v>15.2</v>
      </c>
      <c r="I47" s="19">
        <f>D47*H47</f>
        <v>5623.6959999999999</v>
      </c>
      <c r="J47" s="19">
        <v>1037.2</v>
      </c>
      <c r="K47" s="19"/>
      <c r="L47" s="19"/>
      <c r="M47" s="19">
        <f t="shared" si="0"/>
        <v>6660.8959999999997</v>
      </c>
      <c r="N47" s="91" t="s">
        <v>203</v>
      </c>
      <c r="O47" s="26" t="s">
        <v>49</v>
      </c>
    </row>
    <row r="48" spans="1:15" ht="22.5" customHeight="1" x14ac:dyDescent="0.25">
      <c r="A48" s="22">
        <f>A47+1</f>
        <v>30</v>
      </c>
      <c r="B48" s="16" t="s">
        <v>279</v>
      </c>
      <c r="C48" s="23" t="s">
        <v>53</v>
      </c>
      <c r="D48" s="24">
        <v>338.69</v>
      </c>
      <c r="E48" s="25">
        <f>D48*1.1507</f>
        <v>389.73058300000002</v>
      </c>
      <c r="F48" s="25">
        <f>E48</f>
        <v>389.73058300000002</v>
      </c>
      <c r="G48" s="20">
        <v>15.2</v>
      </c>
      <c r="H48" s="20">
        <v>15.2</v>
      </c>
      <c r="I48" s="19">
        <f>D48*H48</f>
        <v>5148.0879999999997</v>
      </c>
      <c r="J48" s="19">
        <v>1037.2</v>
      </c>
      <c r="K48" s="19"/>
      <c r="L48" s="19"/>
      <c r="M48" s="19">
        <f t="shared" si="0"/>
        <v>6185.2879999999996</v>
      </c>
      <c r="N48" s="91" t="s">
        <v>204</v>
      </c>
      <c r="O48" s="26" t="s">
        <v>49</v>
      </c>
    </row>
    <row r="49" spans="1:15" ht="17.45" customHeight="1" x14ac:dyDescent="0.25">
      <c r="A49" s="22"/>
      <c r="B49" s="16"/>
      <c r="C49" s="17" t="s">
        <v>54</v>
      </c>
      <c r="D49" s="24"/>
      <c r="E49" s="25"/>
      <c r="F49" s="25"/>
      <c r="G49" s="20"/>
      <c r="H49" s="20"/>
      <c r="I49" s="19"/>
      <c r="J49" s="19"/>
      <c r="K49" s="19"/>
      <c r="L49" s="19"/>
      <c r="M49" s="19"/>
      <c r="N49" s="46"/>
      <c r="O49" s="26"/>
    </row>
    <row r="50" spans="1:15" ht="17.45" customHeight="1" x14ac:dyDescent="0.25">
      <c r="A50" s="22">
        <f>A48+1</f>
        <v>31</v>
      </c>
      <c r="B50" s="16" t="s">
        <v>280</v>
      </c>
      <c r="C50" s="23" t="s">
        <v>55</v>
      </c>
      <c r="D50" s="24">
        <v>399.64</v>
      </c>
      <c r="E50" s="25">
        <f t="shared" ref="E50:E55" si="5">D50*1.1507</f>
        <v>459.865748</v>
      </c>
      <c r="F50" s="25">
        <f t="shared" ref="F50:F55" si="6">E50</f>
        <v>459.865748</v>
      </c>
      <c r="G50" s="20">
        <v>15.2</v>
      </c>
      <c r="H50" s="20">
        <v>15.2</v>
      </c>
      <c r="I50" s="19">
        <f t="shared" ref="I50:I55" si="7">D50*H50</f>
        <v>6074.5279999999993</v>
      </c>
      <c r="J50" s="19"/>
      <c r="K50" s="19"/>
      <c r="L50" s="19"/>
      <c r="M50" s="19">
        <f t="shared" si="0"/>
        <v>6074.5279999999993</v>
      </c>
      <c r="N50" s="26" t="s">
        <v>194</v>
      </c>
      <c r="O50" s="26" t="s">
        <v>54</v>
      </c>
    </row>
    <row r="51" spans="1:15" ht="17.45" customHeight="1" x14ac:dyDescent="0.25">
      <c r="A51" s="22">
        <f>A50+1</f>
        <v>32</v>
      </c>
      <c r="B51" s="16" t="s">
        <v>281</v>
      </c>
      <c r="C51" s="23" t="s">
        <v>56</v>
      </c>
      <c r="D51" s="24">
        <v>430.91</v>
      </c>
      <c r="E51" s="25">
        <f t="shared" si="5"/>
        <v>495.84813700000007</v>
      </c>
      <c r="F51" s="25">
        <f t="shared" si="6"/>
        <v>495.84813700000007</v>
      </c>
      <c r="G51" s="20">
        <v>15.2</v>
      </c>
      <c r="H51" s="20">
        <v>15.2</v>
      </c>
      <c r="I51" s="19">
        <f t="shared" si="7"/>
        <v>6549.8320000000003</v>
      </c>
      <c r="J51" s="19">
        <v>1037.2</v>
      </c>
      <c r="K51" s="19"/>
      <c r="L51" s="19"/>
      <c r="M51" s="19">
        <f t="shared" si="0"/>
        <v>7587.0320000000002</v>
      </c>
      <c r="N51" s="26" t="s">
        <v>192</v>
      </c>
      <c r="O51" s="26" t="s">
        <v>54</v>
      </c>
    </row>
    <row r="52" spans="1:15" ht="17.45" customHeight="1" x14ac:dyDescent="0.25">
      <c r="A52" s="22">
        <f>A51+1</f>
        <v>33</v>
      </c>
      <c r="B52" s="16" t="s">
        <v>283</v>
      </c>
      <c r="C52" s="23" t="s">
        <v>58</v>
      </c>
      <c r="D52" s="24">
        <v>160</v>
      </c>
      <c r="E52" s="25">
        <f t="shared" si="5"/>
        <v>184.11200000000002</v>
      </c>
      <c r="F52" s="25">
        <f t="shared" si="6"/>
        <v>184.11200000000002</v>
      </c>
      <c r="G52" s="20">
        <v>15.2</v>
      </c>
      <c r="H52" s="20">
        <v>15.2</v>
      </c>
      <c r="I52" s="19">
        <f t="shared" si="7"/>
        <v>2432</v>
      </c>
      <c r="J52" s="19">
        <v>1037.2</v>
      </c>
      <c r="K52" s="19"/>
      <c r="L52" s="19">
        <v>23.5</v>
      </c>
      <c r="M52" s="19">
        <f t="shared" si="0"/>
        <v>3492.7</v>
      </c>
      <c r="N52" s="26" t="s">
        <v>205</v>
      </c>
      <c r="O52" s="26" t="s">
        <v>54</v>
      </c>
    </row>
    <row r="53" spans="1:15" ht="17.45" customHeight="1" x14ac:dyDescent="0.25">
      <c r="A53" s="22">
        <f>A52+1</f>
        <v>34</v>
      </c>
      <c r="B53" s="16" t="s">
        <v>284</v>
      </c>
      <c r="C53" s="23" t="s">
        <v>59</v>
      </c>
      <c r="D53" s="24">
        <v>130</v>
      </c>
      <c r="E53" s="25">
        <f t="shared" si="5"/>
        <v>149.59100000000001</v>
      </c>
      <c r="F53" s="25">
        <f t="shared" si="6"/>
        <v>149.59100000000001</v>
      </c>
      <c r="G53" s="20">
        <v>15.2</v>
      </c>
      <c r="H53" s="20">
        <v>15.2</v>
      </c>
      <c r="I53" s="19">
        <f t="shared" si="7"/>
        <v>1976</v>
      </c>
      <c r="J53" s="19">
        <v>1037.2</v>
      </c>
      <c r="K53" s="19"/>
      <c r="L53" s="19">
        <v>81.48</v>
      </c>
      <c r="M53" s="19">
        <f t="shared" si="0"/>
        <v>3094.68</v>
      </c>
      <c r="N53" s="26" t="s">
        <v>206</v>
      </c>
      <c r="O53" s="26" t="s">
        <v>54</v>
      </c>
    </row>
    <row r="54" spans="1:15" ht="17.45" customHeight="1" x14ac:dyDescent="0.25">
      <c r="A54" s="22">
        <f>A53+1</f>
        <v>35</v>
      </c>
      <c r="B54" s="16" t="s">
        <v>286</v>
      </c>
      <c r="C54" s="23" t="s">
        <v>175</v>
      </c>
      <c r="D54" s="24">
        <v>160</v>
      </c>
      <c r="E54" s="25">
        <f t="shared" si="5"/>
        <v>184.11200000000002</v>
      </c>
      <c r="F54" s="25">
        <f t="shared" si="6"/>
        <v>184.11200000000002</v>
      </c>
      <c r="G54" s="20">
        <v>15.2</v>
      </c>
      <c r="H54" s="20">
        <v>15.2</v>
      </c>
      <c r="I54" s="19">
        <f t="shared" si="7"/>
        <v>2432</v>
      </c>
      <c r="J54" s="19"/>
      <c r="K54" s="19"/>
      <c r="L54" s="19"/>
      <c r="M54" s="19">
        <f t="shared" si="0"/>
        <v>2432</v>
      </c>
      <c r="N54" s="26" t="s">
        <v>206</v>
      </c>
      <c r="O54" s="26" t="s">
        <v>54</v>
      </c>
    </row>
    <row r="55" spans="1:15" ht="17.45" customHeight="1" x14ac:dyDescent="0.25">
      <c r="A55" s="22">
        <f>A54+1</f>
        <v>36</v>
      </c>
      <c r="B55" s="16" t="s">
        <v>285</v>
      </c>
      <c r="C55" s="23" t="s">
        <v>60</v>
      </c>
      <c r="D55" s="24">
        <v>254.53</v>
      </c>
      <c r="E55" s="25">
        <f t="shared" si="5"/>
        <v>292.88767100000001</v>
      </c>
      <c r="F55" s="25">
        <f t="shared" si="6"/>
        <v>292.88767100000001</v>
      </c>
      <c r="G55" s="20">
        <v>15.2</v>
      </c>
      <c r="H55" s="20">
        <v>15.2</v>
      </c>
      <c r="I55" s="19">
        <f t="shared" si="7"/>
        <v>3868.8559999999998</v>
      </c>
      <c r="J55" s="19">
        <v>622.32000000000005</v>
      </c>
      <c r="K55" s="19"/>
      <c r="L55" s="19"/>
      <c r="M55" s="19">
        <f t="shared" si="0"/>
        <v>4491.1759999999995</v>
      </c>
      <c r="N55" s="26" t="s">
        <v>207</v>
      </c>
      <c r="O55" s="26" t="s">
        <v>54</v>
      </c>
    </row>
    <row r="56" spans="1:15" ht="17.45" customHeight="1" x14ac:dyDescent="0.25">
      <c r="A56" s="22"/>
      <c r="B56" s="16"/>
      <c r="C56" s="17" t="s">
        <v>61</v>
      </c>
      <c r="D56" s="24"/>
      <c r="E56" s="25"/>
      <c r="F56" s="25"/>
      <c r="G56" s="20"/>
      <c r="H56" s="20"/>
      <c r="I56" s="19"/>
      <c r="J56" s="19"/>
      <c r="K56" s="19"/>
      <c r="L56" s="19"/>
      <c r="M56" s="19"/>
      <c r="N56" s="26"/>
      <c r="O56" s="26"/>
    </row>
    <row r="57" spans="1:15" ht="17.45" customHeight="1" x14ac:dyDescent="0.25">
      <c r="A57" s="22">
        <f>A55+1</f>
        <v>37</v>
      </c>
      <c r="B57" s="16" t="s">
        <v>287</v>
      </c>
      <c r="C57" s="23" t="s">
        <v>63</v>
      </c>
      <c r="D57" s="24">
        <v>386.53</v>
      </c>
      <c r="E57" s="25">
        <f t="shared" ref="E57:E69" si="8">D57*1.1507</f>
        <v>444.78007099999996</v>
      </c>
      <c r="F57" s="25">
        <f t="shared" ref="F57:F69" si="9">E57</f>
        <v>444.78007099999996</v>
      </c>
      <c r="G57" s="20">
        <v>15.2</v>
      </c>
      <c r="H57" s="20">
        <v>15.2</v>
      </c>
      <c r="I57" s="19">
        <f t="shared" ref="I57:I69" si="10">D57*H57</f>
        <v>5875.2559999999994</v>
      </c>
      <c r="J57" s="19">
        <v>1244.6400000000001</v>
      </c>
      <c r="K57" s="19"/>
      <c r="L57" s="19"/>
      <c r="M57" s="19">
        <f t="shared" si="0"/>
        <v>7119.8959999999997</v>
      </c>
      <c r="N57" s="26" t="s">
        <v>192</v>
      </c>
      <c r="O57" s="26" t="s">
        <v>61</v>
      </c>
    </row>
    <row r="58" spans="1:15" ht="17.45" customHeight="1" x14ac:dyDescent="0.25">
      <c r="A58" s="22">
        <f t="shared" ref="A58:A69" si="11">A57+1</f>
        <v>38</v>
      </c>
      <c r="B58" s="16" t="s">
        <v>288</v>
      </c>
      <c r="C58" s="23" t="s">
        <v>64</v>
      </c>
      <c r="D58" s="24">
        <v>386.53</v>
      </c>
      <c r="E58" s="25">
        <f t="shared" si="8"/>
        <v>444.78007099999996</v>
      </c>
      <c r="F58" s="25">
        <f t="shared" si="9"/>
        <v>444.78007099999996</v>
      </c>
      <c r="G58" s="20">
        <v>15.2</v>
      </c>
      <c r="H58" s="20">
        <v>15.2</v>
      </c>
      <c r="I58" s="19">
        <f t="shared" si="10"/>
        <v>5875.2559999999994</v>
      </c>
      <c r="J58" s="19"/>
      <c r="K58" s="19"/>
      <c r="L58" s="19"/>
      <c r="M58" s="19">
        <f t="shared" si="0"/>
        <v>5875.2559999999994</v>
      </c>
      <c r="N58" s="26" t="s">
        <v>192</v>
      </c>
      <c r="O58" s="26" t="s">
        <v>61</v>
      </c>
    </row>
    <row r="59" spans="1:15" ht="17.45" customHeight="1" x14ac:dyDescent="0.25">
      <c r="A59" s="22">
        <f t="shared" si="11"/>
        <v>39</v>
      </c>
      <c r="B59" s="16" t="s">
        <v>289</v>
      </c>
      <c r="C59" s="23" t="s">
        <v>65</v>
      </c>
      <c r="D59" s="24">
        <v>422.3</v>
      </c>
      <c r="E59" s="25">
        <f t="shared" si="8"/>
        <v>485.94061000000005</v>
      </c>
      <c r="F59" s="25">
        <f t="shared" si="9"/>
        <v>485.94061000000005</v>
      </c>
      <c r="G59" s="20">
        <v>15.2</v>
      </c>
      <c r="H59" s="20">
        <v>15.2</v>
      </c>
      <c r="I59" s="19">
        <f t="shared" si="10"/>
        <v>6418.96</v>
      </c>
      <c r="J59" s="19">
        <v>1037.2</v>
      </c>
      <c r="K59" s="19"/>
      <c r="L59" s="19"/>
      <c r="M59" s="19">
        <f t="shared" si="0"/>
        <v>7456.16</v>
      </c>
      <c r="N59" s="26" t="s">
        <v>194</v>
      </c>
      <c r="O59" s="26" t="s">
        <v>61</v>
      </c>
    </row>
    <row r="60" spans="1:15" ht="17.45" customHeight="1" x14ac:dyDescent="0.25">
      <c r="A60" s="22">
        <f t="shared" si="11"/>
        <v>40</v>
      </c>
      <c r="B60" s="16" t="s">
        <v>290</v>
      </c>
      <c r="C60" s="23" t="s">
        <v>66</v>
      </c>
      <c r="D60" s="24">
        <v>406.27</v>
      </c>
      <c r="E60" s="25">
        <f t="shared" si="8"/>
        <v>467.494889</v>
      </c>
      <c r="F60" s="25">
        <f t="shared" si="9"/>
        <v>467.494889</v>
      </c>
      <c r="G60" s="20">
        <v>15.2</v>
      </c>
      <c r="H60" s="20">
        <v>15.2</v>
      </c>
      <c r="I60" s="19">
        <f t="shared" si="10"/>
        <v>6175.3039999999992</v>
      </c>
      <c r="J60" s="19"/>
      <c r="K60" s="19"/>
      <c r="L60" s="19"/>
      <c r="M60" s="19">
        <f t="shared" si="0"/>
        <v>6175.3039999999992</v>
      </c>
      <c r="N60" s="26" t="s">
        <v>192</v>
      </c>
      <c r="O60" s="26" t="s">
        <v>61</v>
      </c>
    </row>
    <row r="61" spans="1:15" ht="17.45" customHeight="1" x14ac:dyDescent="0.25">
      <c r="A61" s="22">
        <f t="shared" si="11"/>
        <v>41</v>
      </c>
      <c r="B61" s="16" t="s">
        <v>291</v>
      </c>
      <c r="C61" s="23" t="s">
        <v>67</v>
      </c>
      <c r="D61" s="24">
        <v>386.53</v>
      </c>
      <c r="E61" s="25">
        <f t="shared" si="8"/>
        <v>444.78007099999996</v>
      </c>
      <c r="F61" s="25">
        <f t="shared" si="9"/>
        <v>444.78007099999996</v>
      </c>
      <c r="G61" s="20">
        <v>15.2</v>
      </c>
      <c r="H61" s="20">
        <v>15.2</v>
      </c>
      <c r="I61" s="19">
        <f t="shared" si="10"/>
        <v>5875.2559999999994</v>
      </c>
      <c r="J61" s="19"/>
      <c r="K61" s="19"/>
      <c r="L61" s="19"/>
      <c r="M61" s="19">
        <f t="shared" si="0"/>
        <v>5875.2559999999994</v>
      </c>
      <c r="N61" s="26" t="s">
        <v>192</v>
      </c>
      <c r="O61" s="26" t="s">
        <v>61</v>
      </c>
    </row>
    <row r="62" spans="1:15" ht="17.45" customHeight="1" x14ac:dyDescent="0.25">
      <c r="A62" s="22">
        <f t="shared" si="11"/>
        <v>42</v>
      </c>
      <c r="B62" s="16" t="s">
        <v>292</v>
      </c>
      <c r="C62" s="23" t="s">
        <v>68</v>
      </c>
      <c r="D62" s="24">
        <v>288.39999999999998</v>
      </c>
      <c r="E62" s="25">
        <f t="shared" si="8"/>
        <v>331.86187999999999</v>
      </c>
      <c r="F62" s="25">
        <f t="shared" si="9"/>
        <v>331.86187999999999</v>
      </c>
      <c r="G62" s="20">
        <v>15.2</v>
      </c>
      <c r="H62" s="20">
        <v>15.2</v>
      </c>
      <c r="I62" s="19">
        <f t="shared" si="10"/>
        <v>4383.6799999999994</v>
      </c>
      <c r="J62" s="19">
        <v>1659.52</v>
      </c>
      <c r="K62" s="19"/>
      <c r="L62" s="19"/>
      <c r="M62" s="19">
        <f t="shared" si="0"/>
        <v>6043.1999999999989</v>
      </c>
      <c r="N62" s="26" t="s">
        <v>208</v>
      </c>
      <c r="O62" s="26" t="s">
        <v>61</v>
      </c>
    </row>
    <row r="63" spans="1:15" ht="17.45" customHeight="1" x14ac:dyDescent="0.25">
      <c r="A63" s="22">
        <f t="shared" si="11"/>
        <v>43</v>
      </c>
      <c r="B63" s="16" t="s">
        <v>293</v>
      </c>
      <c r="C63" s="23" t="s">
        <v>69</v>
      </c>
      <c r="D63" s="24">
        <v>288.39999999999998</v>
      </c>
      <c r="E63" s="25">
        <f t="shared" si="8"/>
        <v>331.86187999999999</v>
      </c>
      <c r="F63" s="25">
        <f t="shared" si="9"/>
        <v>331.86187999999999</v>
      </c>
      <c r="G63" s="20">
        <v>15.2</v>
      </c>
      <c r="H63" s="20">
        <v>15.2</v>
      </c>
      <c r="I63" s="19">
        <f t="shared" si="10"/>
        <v>4383.6799999999994</v>
      </c>
      <c r="J63" s="19">
        <v>1244.6400000000001</v>
      </c>
      <c r="K63" s="19"/>
      <c r="L63" s="19"/>
      <c r="M63" s="19">
        <f t="shared" si="0"/>
        <v>5628.32</v>
      </c>
      <c r="N63" s="26" t="s">
        <v>208</v>
      </c>
      <c r="O63" s="26" t="s">
        <v>61</v>
      </c>
    </row>
    <row r="64" spans="1:15" ht="17.45" customHeight="1" x14ac:dyDescent="0.25">
      <c r="A64" s="22">
        <f t="shared" si="11"/>
        <v>44</v>
      </c>
      <c r="B64" s="16" t="s">
        <v>294</v>
      </c>
      <c r="C64" s="23" t="s">
        <v>70</v>
      </c>
      <c r="D64" s="24">
        <v>288.39999999999998</v>
      </c>
      <c r="E64" s="25">
        <f t="shared" si="8"/>
        <v>331.86187999999999</v>
      </c>
      <c r="F64" s="25">
        <f t="shared" si="9"/>
        <v>331.86187999999999</v>
      </c>
      <c r="G64" s="20">
        <v>15.2</v>
      </c>
      <c r="H64" s="20">
        <v>15.2</v>
      </c>
      <c r="I64" s="19">
        <f t="shared" si="10"/>
        <v>4383.6799999999994</v>
      </c>
      <c r="J64" s="19">
        <v>1244.6400000000001</v>
      </c>
      <c r="K64" s="19"/>
      <c r="L64" s="19"/>
      <c r="M64" s="19">
        <f t="shared" si="0"/>
        <v>5628.32</v>
      </c>
      <c r="N64" s="26" t="s">
        <v>208</v>
      </c>
      <c r="O64" s="26" t="s">
        <v>61</v>
      </c>
    </row>
    <row r="65" spans="1:15" ht="17.45" customHeight="1" x14ac:dyDescent="0.25">
      <c r="A65" s="22">
        <f t="shared" si="11"/>
        <v>45</v>
      </c>
      <c r="B65" s="16" t="s">
        <v>295</v>
      </c>
      <c r="C65" s="23" t="s">
        <v>71</v>
      </c>
      <c r="D65" s="24">
        <v>288.39999999999998</v>
      </c>
      <c r="E65" s="25">
        <f t="shared" si="8"/>
        <v>331.86187999999999</v>
      </c>
      <c r="F65" s="25">
        <f t="shared" si="9"/>
        <v>331.86187999999999</v>
      </c>
      <c r="G65" s="20">
        <v>15.2</v>
      </c>
      <c r="H65" s="20">
        <v>15.2</v>
      </c>
      <c r="I65" s="19">
        <f t="shared" si="10"/>
        <v>4383.6799999999994</v>
      </c>
      <c r="J65" s="19">
        <v>1452.08</v>
      </c>
      <c r="K65" s="19"/>
      <c r="L65" s="19"/>
      <c r="M65" s="19">
        <f t="shared" si="0"/>
        <v>5835.7599999999993</v>
      </c>
      <c r="N65" s="26" t="s">
        <v>208</v>
      </c>
      <c r="O65" s="26" t="s">
        <v>61</v>
      </c>
    </row>
    <row r="66" spans="1:15" ht="17.45" customHeight="1" x14ac:dyDescent="0.25">
      <c r="A66" s="22">
        <f t="shared" si="11"/>
        <v>46</v>
      </c>
      <c r="B66" s="16" t="s">
        <v>296</v>
      </c>
      <c r="C66" s="23" t="s">
        <v>72</v>
      </c>
      <c r="D66" s="24">
        <v>342.13</v>
      </c>
      <c r="E66" s="25">
        <f t="shared" si="8"/>
        <v>393.68899099999999</v>
      </c>
      <c r="F66" s="25">
        <f t="shared" si="9"/>
        <v>393.68899099999999</v>
      </c>
      <c r="G66" s="20">
        <v>15.2</v>
      </c>
      <c r="H66" s="20">
        <v>15.2</v>
      </c>
      <c r="I66" s="19">
        <f t="shared" si="10"/>
        <v>5200.3759999999993</v>
      </c>
      <c r="J66" s="19">
        <v>1037.2</v>
      </c>
      <c r="K66" s="19"/>
      <c r="L66" s="19"/>
      <c r="M66" s="19">
        <f t="shared" si="0"/>
        <v>6237.5759999999991</v>
      </c>
      <c r="N66" s="26" t="s">
        <v>193</v>
      </c>
      <c r="O66" s="26" t="s">
        <v>61</v>
      </c>
    </row>
    <row r="67" spans="1:15" ht="17.45" customHeight="1" x14ac:dyDescent="0.25">
      <c r="A67" s="22">
        <f t="shared" si="11"/>
        <v>47</v>
      </c>
      <c r="B67" s="16" t="s">
        <v>297</v>
      </c>
      <c r="C67" s="30" t="s">
        <v>73</v>
      </c>
      <c r="D67" s="24">
        <v>342.13</v>
      </c>
      <c r="E67" s="25">
        <f t="shared" si="8"/>
        <v>393.68899099999999</v>
      </c>
      <c r="F67" s="25">
        <f t="shared" si="9"/>
        <v>393.68899099999999</v>
      </c>
      <c r="G67" s="20">
        <v>15.2</v>
      </c>
      <c r="H67" s="20">
        <v>15.2</v>
      </c>
      <c r="I67" s="19">
        <f t="shared" si="10"/>
        <v>5200.3759999999993</v>
      </c>
      <c r="J67" s="19"/>
      <c r="K67" s="19"/>
      <c r="L67" s="19"/>
      <c r="M67" s="19">
        <f t="shared" si="0"/>
        <v>5200.3759999999993</v>
      </c>
      <c r="N67" s="26" t="s">
        <v>209</v>
      </c>
      <c r="O67" s="26" t="s">
        <v>61</v>
      </c>
    </row>
    <row r="68" spans="1:15" ht="17.45" customHeight="1" x14ac:dyDescent="0.25">
      <c r="A68" s="22">
        <f t="shared" si="11"/>
        <v>48</v>
      </c>
      <c r="B68" s="16" t="s">
        <v>298</v>
      </c>
      <c r="C68" s="23" t="s">
        <v>74</v>
      </c>
      <c r="D68" s="24">
        <v>342.13</v>
      </c>
      <c r="E68" s="25">
        <f t="shared" si="8"/>
        <v>393.68899099999999</v>
      </c>
      <c r="F68" s="25">
        <f t="shared" si="9"/>
        <v>393.68899099999999</v>
      </c>
      <c r="G68" s="20">
        <v>15.2</v>
      </c>
      <c r="H68" s="20">
        <v>15.2</v>
      </c>
      <c r="I68" s="19">
        <f t="shared" si="10"/>
        <v>5200.3759999999993</v>
      </c>
      <c r="J68" s="19">
        <v>1037.2</v>
      </c>
      <c r="K68" s="19"/>
      <c r="L68" s="19"/>
      <c r="M68" s="19">
        <f t="shared" si="0"/>
        <v>6237.5759999999991</v>
      </c>
      <c r="N68" s="26" t="s">
        <v>193</v>
      </c>
      <c r="O68" s="26" t="s">
        <v>61</v>
      </c>
    </row>
    <row r="69" spans="1:15" ht="17.45" customHeight="1" x14ac:dyDescent="0.25">
      <c r="A69" s="22">
        <f t="shared" si="11"/>
        <v>49</v>
      </c>
      <c r="B69" s="16" t="s">
        <v>299</v>
      </c>
      <c r="C69" s="23" t="s">
        <v>75</v>
      </c>
      <c r="D69" s="24">
        <v>220</v>
      </c>
      <c r="E69" s="25">
        <f t="shared" si="8"/>
        <v>253.15400000000002</v>
      </c>
      <c r="F69" s="25">
        <f t="shared" si="9"/>
        <v>253.15400000000002</v>
      </c>
      <c r="G69" s="20">
        <v>15.2</v>
      </c>
      <c r="H69" s="20">
        <v>15.2</v>
      </c>
      <c r="I69" s="19">
        <f t="shared" si="10"/>
        <v>3344</v>
      </c>
      <c r="J69" s="19">
        <v>622.32000000000005</v>
      </c>
      <c r="K69" s="19"/>
      <c r="L69" s="19"/>
      <c r="M69" s="19">
        <f t="shared" si="0"/>
        <v>3966.32</v>
      </c>
      <c r="N69" s="26" t="s">
        <v>219</v>
      </c>
      <c r="O69" s="26" t="s">
        <v>61</v>
      </c>
    </row>
    <row r="70" spans="1:15" ht="17.45" customHeight="1" x14ac:dyDescent="0.25">
      <c r="A70" s="22"/>
      <c r="B70" s="16"/>
      <c r="C70" s="17" t="s">
        <v>76</v>
      </c>
      <c r="D70" s="24"/>
      <c r="E70" s="25"/>
      <c r="F70" s="25"/>
      <c r="G70" s="20"/>
      <c r="H70" s="20"/>
      <c r="I70" s="19"/>
      <c r="J70" s="19"/>
      <c r="K70" s="19"/>
      <c r="L70" s="19"/>
      <c r="M70" s="19"/>
      <c r="N70" s="26"/>
      <c r="O70" s="26"/>
    </row>
    <row r="71" spans="1:15" ht="17.45" customHeight="1" x14ac:dyDescent="0.25">
      <c r="A71" s="22">
        <f>A69+1</f>
        <v>50</v>
      </c>
      <c r="B71" s="16" t="s">
        <v>300</v>
      </c>
      <c r="C71" s="23" t="s">
        <v>77</v>
      </c>
      <c r="D71" s="24">
        <v>288.39999999999998</v>
      </c>
      <c r="E71" s="25">
        <f t="shared" ref="E71:E77" si="12">D71*1.1507</f>
        <v>331.86187999999999</v>
      </c>
      <c r="F71" s="25">
        <f t="shared" ref="F71:F77" si="13">E71</f>
        <v>331.86187999999999</v>
      </c>
      <c r="G71" s="20">
        <v>15.2</v>
      </c>
      <c r="H71" s="20">
        <v>15.2</v>
      </c>
      <c r="I71" s="19">
        <f t="shared" ref="I71:I77" si="14">D71*H71</f>
        <v>4383.6799999999994</v>
      </c>
      <c r="J71" s="19">
        <v>1452.08</v>
      </c>
      <c r="K71" s="19"/>
      <c r="L71" s="19"/>
      <c r="M71" s="19">
        <f t="shared" si="0"/>
        <v>5835.7599999999993</v>
      </c>
      <c r="N71" s="26" t="s">
        <v>210</v>
      </c>
      <c r="O71" s="26" t="s">
        <v>76</v>
      </c>
    </row>
    <row r="72" spans="1:15" ht="17.45" customHeight="1" x14ac:dyDescent="0.25">
      <c r="A72" s="22">
        <f t="shared" ref="A72:A77" si="15">A71+1</f>
        <v>51</v>
      </c>
      <c r="B72" s="16" t="s">
        <v>301</v>
      </c>
      <c r="C72" s="23" t="s">
        <v>78</v>
      </c>
      <c r="D72" s="24">
        <v>288.39999999999998</v>
      </c>
      <c r="E72" s="25">
        <f t="shared" si="12"/>
        <v>331.86187999999999</v>
      </c>
      <c r="F72" s="25">
        <f t="shared" si="13"/>
        <v>331.86187999999999</v>
      </c>
      <c r="G72" s="20">
        <v>15.2</v>
      </c>
      <c r="H72" s="20">
        <v>15.2</v>
      </c>
      <c r="I72" s="19">
        <f t="shared" si="14"/>
        <v>4383.6799999999994</v>
      </c>
      <c r="J72" s="19">
        <v>1659.52</v>
      </c>
      <c r="K72" s="19"/>
      <c r="L72" s="19"/>
      <c r="M72" s="19">
        <f t="shared" si="0"/>
        <v>6043.1999999999989</v>
      </c>
      <c r="N72" s="26" t="s">
        <v>208</v>
      </c>
      <c r="O72" s="26" t="s">
        <v>76</v>
      </c>
    </row>
    <row r="73" spans="1:15" ht="17.45" customHeight="1" x14ac:dyDescent="0.25">
      <c r="A73" s="22">
        <f t="shared" si="15"/>
        <v>52</v>
      </c>
      <c r="B73" s="22" t="s">
        <v>302</v>
      </c>
      <c r="C73" s="29" t="s">
        <v>79</v>
      </c>
      <c r="D73" s="24">
        <v>288.39999999999998</v>
      </c>
      <c r="E73" s="25">
        <f t="shared" si="12"/>
        <v>331.86187999999999</v>
      </c>
      <c r="F73" s="25">
        <f t="shared" si="13"/>
        <v>331.86187999999999</v>
      </c>
      <c r="G73" s="22">
        <v>15.2</v>
      </c>
      <c r="H73" s="20">
        <v>15.2</v>
      </c>
      <c r="I73" s="19">
        <f t="shared" si="14"/>
        <v>4383.6799999999994</v>
      </c>
      <c r="J73" s="19">
        <v>622.32000000000005</v>
      </c>
      <c r="K73" s="19"/>
      <c r="L73" s="19"/>
      <c r="M73" s="19">
        <f t="shared" si="0"/>
        <v>5005.9999999999991</v>
      </c>
      <c r="N73" s="26" t="s">
        <v>208</v>
      </c>
      <c r="O73" s="26" t="s">
        <v>76</v>
      </c>
    </row>
    <row r="74" spans="1:15" ht="17.45" customHeight="1" x14ac:dyDescent="0.25">
      <c r="A74" s="22">
        <f t="shared" si="15"/>
        <v>53</v>
      </c>
      <c r="B74" s="16" t="s">
        <v>303</v>
      </c>
      <c r="C74" s="23" t="s">
        <v>80</v>
      </c>
      <c r="D74" s="24">
        <v>288.39999999999998</v>
      </c>
      <c r="E74" s="25">
        <f t="shared" si="12"/>
        <v>331.86187999999999</v>
      </c>
      <c r="F74" s="25">
        <f t="shared" si="13"/>
        <v>331.86187999999999</v>
      </c>
      <c r="G74" s="20">
        <v>15.2</v>
      </c>
      <c r="H74" s="20">
        <v>15.2</v>
      </c>
      <c r="I74" s="19">
        <f t="shared" si="14"/>
        <v>4383.6799999999994</v>
      </c>
      <c r="J74" s="19">
        <v>1244.6400000000001</v>
      </c>
      <c r="K74" s="19"/>
      <c r="L74" s="19"/>
      <c r="M74" s="19">
        <f t="shared" si="0"/>
        <v>5628.32</v>
      </c>
      <c r="N74" s="26" t="s">
        <v>208</v>
      </c>
      <c r="O74" s="26" t="s">
        <v>76</v>
      </c>
    </row>
    <row r="75" spans="1:15" ht="17.45" customHeight="1" x14ac:dyDescent="0.25">
      <c r="A75" s="22">
        <f t="shared" si="15"/>
        <v>54</v>
      </c>
      <c r="B75" s="16" t="s">
        <v>304</v>
      </c>
      <c r="C75" s="23" t="s">
        <v>81</v>
      </c>
      <c r="D75" s="24">
        <v>288.39999999999998</v>
      </c>
      <c r="E75" s="25">
        <f t="shared" si="12"/>
        <v>331.86187999999999</v>
      </c>
      <c r="F75" s="25">
        <f t="shared" si="13"/>
        <v>331.86187999999999</v>
      </c>
      <c r="G75" s="20">
        <v>15.2</v>
      </c>
      <c r="H75" s="20">
        <v>15.2</v>
      </c>
      <c r="I75" s="19">
        <f t="shared" si="14"/>
        <v>4383.6799999999994</v>
      </c>
      <c r="J75" s="19">
        <v>1037.2</v>
      </c>
      <c r="K75" s="19"/>
      <c r="L75" s="19"/>
      <c r="M75" s="19">
        <f t="shared" si="0"/>
        <v>5420.8799999999992</v>
      </c>
      <c r="N75" s="26" t="s">
        <v>208</v>
      </c>
      <c r="O75" s="26" t="s">
        <v>76</v>
      </c>
    </row>
    <row r="76" spans="1:15" ht="17.45" customHeight="1" x14ac:dyDescent="0.25">
      <c r="A76" s="3">
        <f t="shared" si="15"/>
        <v>55</v>
      </c>
      <c r="B76" s="16" t="s">
        <v>305</v>
      </c>
      <c r="C76" s="23" t="s">
        <v>82</v>
      </c>
      <c r="D76" s="24">
        <v>288.39999999999998</v>
      </c>
      <c r="E76" s="25">
        <f t="shared" si="12"/>
        <v>331.86187999999999</v>
      </c>
      <c r="F76" s="25">
        <f t="shared" si="13"/>
        <v>331.86187999999999</v>
      </c>
      <c r="G76" s="20">
        <v>15.2</v>
      </c>
      <c r="H76" s="20">
        <v>15.2</v>
      </c>
      <c r="I76" s="19">
        <f t="shared" si="14"/>
        <v>4383.6799999999994</v>
      </c>
      <c r="J76" s="19">
        <v>1244.6400000000001</v>
      </c>
      <c r="K76" s="19"/>
      <c r="L76" s="19"/>
      <c r="M76" s="19">
        <f t="shared" si="0"/>
        <v>5628.32</v>
      </c>
      <c r="N76" s="26" t="s">
        <v>210</v>
      </c>
      <c r="O76" s="26" t="s">
        <v>76</v>
      </c>
    </row>
    <row r="77" spans="1:15" ht="17.45" customHeight="1" x14ac:dyDescent="0.25">
      <c r="A77" s="22">
        <f t="shared" si="15"/>
        <v>56</v>
      </c>
      <c r="B77" s="16" t="s">
        <v>306</v>
      </c>
      <c r="C77" s="23" t="s">
        <v>83</v>
      </c>
      <c r="D77" s="24">
        <v>392.92</v>
      </c>
      <c r="E77" s="25">
        <f t="shared" si="12"/>
        <v>452.13304400000004</v>
      </c>
      <c r="F77" s="25">
        <f t="shared" si="13"/>
        <v>452.13304400000004</v>
      </c>
      <c r="G77" s="20">
        <v>15.2</v>
      </c>
      <c r="H77" s="20">
        <v>15.2</v>
      </c>
      <c r="I77" s="19">
        <f t="shared" si="14"/>
        <v>5972.384</v>
      </c>
      <c r="J77" s="19">
        <v>1244.6400000000001</v>
      </c>
      <c r="K77" s="19"/>
      <c r="L77" s="19"/>
      <c r="M77" s="19">
        <f t="shared" ref="M77:M137" si="16">SUM(I77+J77+L77)</f>
        <v>7217.0240000000003</v>
      </c>
      <c r="N77" s="26" t="s">
        <v>211</v>
      </c>
      <c r="O77" s="26" t="s">
        <v>76</v>
      </c>
    </row>
    <row r="78" spans="1:15" ht="17.45" customHeight="1" x14ac:dyDescent="0.25">
      <c r="A78" s="22">
        <f>A77+1</f>
        <v>57</v>
      </c>
      <c r="B78" s="16" t="s">
        <v>339</v>
      </c>
      <c r="C78" s="29" t="s">
        <v>119</v>
      </c>
      <c r="D78" s="24">
        <v>262.22000000000003</v>
      </c>
      <c r="E78" s="25">
        <f>D78*1.1507</f>
        <v>301.73655400000007</v>
      </c>
      <c r="F78" s="25">
        <f>E78</f>
        <v>301.73655400000007</v>
      </c>
      <c r="G78" s="20">
        <v>15.2</v>
      </c>
      <c r="H78" s="20">
        <v>15.2</v>
      </c>
      <c r="I78" s="19">
        <f>D78*H78</f>
        <v>3985.7440000000001</v>
      </c>
      <c r="J78" s="19"/>
      <c r="K78" s="19"/>
      <c r="L78" s="19"/>
      <c r="M78" s="19">
        <f t="shared" si="16"/>
        <v>3985.7440000000001</v>
      </c>
      <c r="N78" s="26" t="s">
        <v>208</v>
      </c>
      <c r="O78" s="26" t="s">
        <v>76</v>
      </c>
    </row>
    <row r="79" spans="1:15" ht="17.45" customHeight="1" x14ac:dyDescent="0.25">
      <c r="A79" s="22"/>
      <c r="B79" s="22"/>
      <c r="C79" s="34" t="s">
        <v>84</v>
      </c>
      <c r="D79" s="24"/>
      <c r="E79" s="25"/>
      <c r="F79" s="25"/>
      <c r="G79" s="35"/>
      <c r="H79" s="20"/>
      <c r="I79" s="36"/>
      <c r="J79" s="36"/>
      <c r="K79" s="36"/>
      <c r="L79" s="36"/>
      <c r="M79" s="19"/>
      <c r="N79" s="26"/>
      <c r="O79" s="26"/>
    </row>
    <row r="80" spans="1:15" ht="17.45" customHeight="1" x14ac:dyDescent="0.25">
      <c r="A80" s="22">
        <f>A78+1</f>
        <v>58</v>
      </c>
      <c r="B80" s="22" t="s">
        <v>307</v>
      </c>
      <c r="C80" s="25" t="s">
        <v>183</v>
      </c>
      <c r="D80" s="24">
        <v>464.17</v>
      </c>
      <c r="E80" s="25">
        <f>D80*1.1507</f>
        <v>534.12041900000008</v>
      </c>
      <c r="F80" s="25">
        <f>E80</f>
        <v>534.12041900000008</v>
      </c>
      <c r="G80" s="37">
        <v>15.2</v>
      </c>
      <c r="H80" s="20">
        <v>15.2</v>
      </c>
      <c r="I80" s="19">
        <f>D80*H80</f>
        <v>7055.384</v>
      </c>
      <c r="J80" s="19"/>
      <c r="K80" s="19"/>
      <c r="L80" s="19"/>
      <c r="M80" s="19">
        <f t="shared" si="16"/>
        <v>7055.384</v>
      </c>
      <c r="N80" s="26" t="s">
        <v>194</v>
      </c>
      <c r="O80" s="26" t="s">
        <v>84</v>
      </c>
    </row>
    <row r="81" spans="1:15" ht="17.45" customHeight="1" x14ac:dyDescent="0.25">
      <c r="A81" s="22">
        <f>A80+1</f>
        <v>59</v>
      </c>
      <c r="B81" s="22" t="s">
        <v>308</v>
      </c>
      <c r="C81" s="25" t="s">
        <v>85</v>
      </c>
      <c r="D81" s="24">
        <v>327.66000000000003</v>
      </c>
      <c r="E81" s="25">
        <f>D81*1.1507</f>
        <v>377.03836200000006</v>
      </c>
      <c r="F81" s="25">
        <f>E81</f>
        <v>377.03836200000006</v>
      </c>
      <c r="G81" s="37">
        <v>15.2</v>
      </c>
      <c r="H81" s="20">
        <v>15.2</v>
      </c>
      <c r="I81" s="19">
        <f>D81*H81</f>
        <v>4980.4319999999998</v>
      </c>
      <c r="J81" s="19">
        <v>622.32000000000005</v>
      </c>
      <c r="K81" s="19"/>
      <c r="L81" s="19"/>
      <c r="M81" s="19">
        <f t="shared" si="16"/>
        <v>5602.7519999999995</v>
      </c>
      <c r="N81" s="26" t="s">
        <v>192</v>
      </c>
      <c r="O81" s="26" t="s">
        <v>84</v>
      </c>
    </row>
    <row r="82" spans="1:15" ht="17.45" customHeight="1" x14ac:dyDescent="0.25">
      <c r="A82" s="22">
        <f>A81+1</f>
        <v>60</v>
      </c>
      <c r="B82" s="16" t="s">
        <v>309</v>
      </c>
      <c r="C82" s="25" t="s">
        <v>86</v>
      </c>
      <c r="D82" s="24">
        <v>360.43</v>
      </c>
      <c r="E82" s="25">
        <f>D82*1.1507</f>
        <v>414.746801</v>
      </c>
      <c r="F82" s="25">
        <f>E82</f>
        <v>414.746801</v>
      </c>
      <c r="G82" s="20">
        <v>15.2</v>
      </c>
      <c r="H82" s="20">
        <v>15.2</v>
      </c>
      <c r="I82" s="19">
        <f>D82*H82</f>
        <v>5478.5360000000001</v>
      </c>
      <c r="J82" s="19">
        <v>622.32000000000005</v>
      </c>
      <c r="K82" s="19"/>
      <c r="L82" s="19"/>
      <c r="M82" s="19">
        <f t="shared" si="16"/>
        <v>6100.8559999999998</v>
      </c>
      <c r="N82" s="26" t="s">
        <v>192</v>
      </c>
      <c r="O82" s="26" t="s">
        <v>84</v>
      </c>
    </row>
    <row r="83" spans="1:15" ht="17.45" customHeight="1" x14ac:dyDescent="0.25">
      <c r="A83" s="22">
        <f>A82+1</f>
        <v>61</v>
      </c>
      <c r="B83" s="16" t="s">
        <v>310</v>
      </c>
      <c r="C83" s="25" t="s">
        <v>184</v>
      </c>
      <c r="D83" s="24">
        <v>360.43</v>
      </c>
      <c r="E83" s="25">
        <f>D83*1.1507</f>
        <v>414.746801</v>
      </c>
      <c r="F83" s="25">
        <f>E83</f>
        <v>414.746801</v>
      </c>
      <c r="G83" s="20">
        <v>15.2</v>
      </c>
      <c r="H83" s="20">
        <v>0</v>
      </c>
      <c r="I83" s="19">
        <f>D83*H83</f>
        <v>0</v>
      </c>
      <c r="J83" s="19"/>
      <c r="K83" s="19"/>
      <c r="L83" s="19"/>
      <c r="M83" s="19">
        <f t="shared" si="16"/>
        <v>0</v>
      </c>
      <c r="N83" s="26" t="s">
        <v>192</v>
      </c>
      <c r="O83" s="26" t="s">
        <v>84</v>
      </c>
    </row>
    <row r="84" spans="1:15" ht="17.45" customHeight="1" x14ac:dyDescent="0.25">
      <c r="A84" s="22"/>
      <c r="B84" s="22"/>
      <c r="C84" s="34" t="s">
        <v>88</v>
      </c>
      <c r="D84" s="24"/>
      <c r="E84" s="25"/>
      <c r="F84" s="25"/>
      <c r="G84" s="37"/>
      <c r="H84" s="20"/>
      <c r="I84" s="19"/>
      <c r="J84" s="19"/>
      <c r="K84" s="19"/>
      <c r="L84" s="19"/>
      <c r="M84" s="19"/>
      <c r="N84" s="26"/>
      <c r="O84" s="26"/>
    </row>
    <row r="85" spans="1:15" ht="17.45" customHeight="1" x14ac:dyDescent="0.25">
      <c r="A85" s="22"/>
      <c r="B85" s="16"/>
      <c r="C85" s="17" t="s">
        <v>90</v>
      </c>
      <c r="D85" s="24"/>
      <c r="E85" s="25"/>
      <c r="F85" s="25"/>
      <c r="G85" s="20"/>
      <c r="H85" s="20"/>
      <c r="I85" s="19"/>
      <c r="J85" s="19"/>
      <c r="K85" s="19"/>
      <c r="L85" s="19"/>
      <c r="M85" s="19"/>
      <c r="N85" s="26"/>
      <c r="O85" s="26"/>
    </row>
    <row r="86" spans="1:15" ht="17.45" customHeight="1" x14ac:dyDescent="0.25">
      <c r="A86" s="3">
        <f>A83+1</f>
        <v>62</v>
      </c>
      <c r="B86" s="16" t="s">
        <v>312</v>
      </c>
      <c r="C86" s="23" t="s">
        <v>92</v>
      </c>
      <c r="D86" s="24">
        <v>288.39999999999998</v>
      </c>
      <c r="E86" s="25">
        <f>D86*1.1507</f>
        <v>331.86187999999999</v>
      </c>
      <c r="F86" s="25">
        <f>E86</f>
        <v>331.86187999999999</v>
      </c>
      <c r="G86" s="20">
        <v>15.2</v>
      </c>
      <c r="H86" s="20">
        <v>15.2</v>
      </c>
      <c r="I86" s="19">
        <f>D86*H86</f>
        <v>4383.6799999999994</v>
      </c>
      <c r="J86" s="19">
        <v>1037.2</v>
      </c>
      <c r="K86" s="19"/>
      <c r="L86" s="19"/>
      <c r="M86" s="19">
        <f t="shared" si="16"/>
        <v>5420.8799999999992</v>
      </c>
      <c r="N86" s="26" t="s">
        <v>210</v>
      </c>
      <c r="O86" s="26" t="s">
        <v>90</v>
      </c>
    </row>
    <row r="87" spans="1:15" ht="17.45" customHeight="1" x14ac:dyDescent="0.25">
      <c r="A87" s="3">
        <f>A86+1</f>
        <v>63</v>
      </c>
      <c r="B87" s="16" t="s">
        <v>313</v>
      </c>
      <c r="C87" s="30" t="s">
        <v>93</v>
      </c>
      <c r="D87" s="24">
        <v>341.46</v>
      </c>
      <c r="E87" s="25">
        <f>D87*1.1507</f>
        <v>392.91802200000001</v>
      </c>
      <c r="F87" s="25">
        <f>E87</f>
        <v>392.91802200000001</v>
      </c>
      <c r="G87" s="20">
        <v>15.2</v>
      </c>
      <c r="H87" s="20">
        <v>15.2</v>
      </c>
      <c r="I87" s="19">
        <f>D87*H87</f>
        <v>5190.1919999999991</v>
      </c>
      <c r="J87" s="19"/>
      <c r="K87" s="19"/>
      <c r="L87" s="19"/>
      <c r="M87" s="19">
        <f t="shared" si="16"/>
        <v>5190.1919999999991</v>
      </c>
      <c r="N87" s="26" t="s">
        <v>193</v>
      </c>
      <c r="O87" s="26" t="s">
        <v>90</v>
      </c>
    </row>
    <row r="88" spans="1:15" ht="17.45" customHeight="1" x14ac:dyDescent="0.25">
      <c r="A88" s="3">
        <f>A87+1</f>
        <v>64</v>
      </c>
      <c r="B88" s="16" t="s">
        <v>314</v>
      </c>
      <c r="C88" s="30" t="s">
        <v>94</v>
      </c>
      <c r="D88" s="24">
        <v>338.69</v>
      </c>
      <c r="E88" s="25">
        <f>D88*1.1507</f>
        <v>389.73058300000002</v>
      </c>
      <c r="F88" s="25">
        <f>E88</f>
        <v>389.73058300000002</v>
      </c>
      <c r="G88" s="20">
        <v>15.2</v>
      </c>
      <c r="H88" s="20">
        <v>15.2</v>
      </c>
      <c r="I88" s="19">
        <f>D88*H88</f>
        <v>5148.0879999999997</v>
      </c>
      <c r="J88" s="19">
        <v>622.32000000000005</v>
      </c>
      <c r="K88" s="19"/>
      <c r="L88" s="19"/>
      <c r="M88" s="19">
        <f t="shared" si="16"/>
        <v>5770.4079999999994</v>
      </c>
      <c r="N88" s="26" t="s">
        <v>192</v>
      </c>
      <c r="O88" s="26" t="s">
        <v>90</v>
      </c>
    </row>
    <row r="89" spans="1:15" ht="17.45" customHeight="1" x14ac:dyDescent="0.25">
      <c r="A89" s="3">
        <f>A88+1</f>
        <v>65</v>
      </c>
      <c r="B89" s="16" t="s">
        <v>315</v>
      </c>
      <c r="C89" s="23" t="s">
        <v>95</v>
      </c>
      <c r="D89" s="24">
        <v>422.3</v>
      </c>
      <c r="E89" s="25">
        <f>D89*1.1507</f>
        <v>485.94061000000005</v>
      </c>
      <c r="F89" s="25">
        <f>E89</f>
        <v>485.94061000000005</v>
      </c>
      <c r="G89" s="20">
        <v>15.2</v>
      </c>
      <c r="H89" s="20">
        <v>15.2</v>
      </c>
      <c r="I89" s="19">
        <f>D89*H89</f>
        <v>6418.96</v>
      </c>
      <c r="J89" s="19">
        <v>622.32000000000005</v>
      </c>
      <c r="K89" s="19"/>
      <c r="L89" s="19"/>
      <c r="M89" s="19">
        <f t="shared" si="16"/>
        <v>7041.28</v>
      </c>
      <c r="N89" s="26" t="s">
        <v>193</v>
      </c>
      <c r="O89" s="26" t="s">
        <v>90</v>
      </c>
    </row>
    <row r="90" spans="1:15" ht="17.45" customHeight="1" x14ac:dyDescent="0.25">
      <c r="A90" s="3">
        <f>A89+1</f>
        <v>66</v>
      </c>
      <c r="B90" s="16">
        <v>2.1988502869999999E-2</v>
      </c>
      <c r="C90" s="23" t="s">
        <v>96</v>
      </c>
      <c r="D90" s="24">
        <v>288.39999999999998</v>
      </c>
      <c r="E90" s="25">
        <f>D90*1.1507</f>
        <v>331.86187999999999</v>
      </c>
      <c r="F90" s="25">
        <f>E90</f>
        <v>331.86187999999999</v>
      </c>
      <c r="G90" s="20">
        <v>15.2</v>
      </c>
      <c r="H90" s="20">
        <v>0</v>
      </c>
      <c r="I90" s="19">
        <f>D90*H90</f>
        <v>0</v>
      </c>
      <c r="J90" s="19"/>
      <c r="K90" s="19"/>
      <c r="L90" s="19"/>
      <c r="M90" s="19">
        <f t="shared" si="16"/>
        <v>0</v>
      </c>
      <c r="N90" s="26" t="s">
        <v>210</v>
      </c>
      <c r="O90" s="26" t="s">
        <v>90</v>
      </c>
    </row>
    <row r="91" spans="1:15" ht="17.45" customHeight="1" x14ac:dyDescent="0.25">
      <c r="A91" s="22"/>
      <c r="B91" s="16"/>
      <c r="C91" s="17" t="s">
        <v>97</v>
      </c>
      <c r="D91" s="24"/>
      <c r="E91" s="25"/>
      <c r="F91" s="25"/>
      <c r="G91" s="20"/>
      <c r="H91" s="20"/>
      <c r="I91" s="19"/>
      <c r="J91" s="19"/>
      <c r="K91" s="19"/>
      <c r="L91" s="19"/>
      <c r="M91" s="19"/>
      <c r="N91" s="26"/>
      <c r="O91" s="26"/>
    </row>
    <row r="92" spans="1:15" ht="17.45" customHeight="1" x14ac:dyDescent="0.25">
      <c r="A92" s="22">
        <f>A90+1</f>
        <v>67</v>
      </c>
      <c r="B92" s="16" t="s">
        <v>316</v>
      </c>
      <c r="C92" s="29" t="s">
        <v>98</v>
      </c>
      <c r="D92" s="24">
        <v>422.3</v>
      </c>
      <c r="E92" s="25">
        <f t="shared" ref="E92:E109" si="17">D92*1.1507</f>
        <v>485.94061000000005</v>
      </c>
      <c r="F92" s="25">
        <f t="shared" ref="F92:F109" si="18">E92</f>
        <v>485.94061000000005</v>
      </c>
      <c r="G92" s="20">
        <v>15.2</v>
      </c>
      <c r="H92" s="20">
        <v>15.2</v>
      </c>
      <c r="I92" s="19">
        <f t="shared" ref="I92:I109" si="19">D92*H92</f>
        <v>6418.96</v>
      </c>
      <c r="J92" s="19"/>
      <c r="K92" s="19"/>
      <c r="L92" s="19"/>
      <c r="M92" s="19">
        <f t="shared" si="16"/>
        <v>6418.96</v>
      </c>
      <c r="N92" s="26" t="s">
        <v>195</v>
      </c>
      <c r="O92" s="26" t="s">
        <v>97</v>
      </c>
    </row>
    <row r="93" spans="1:15" ht="17.45" customHeight="1" x14ac:dyDescent="0.25">
      <c r="A93" s="22">
        <f t="shared" ref="A93:A109" si="20">A92+1</f>
        <v>68</v>
      </c>
      <c r="B93" s="16" t="s">
        <v>317</v>
      </c>
      <c r="C93" s="23" t="s">
        <v>99</v>
      </c>
      <c r="D93" s="24">
        <v>288.27</v>
      </c>
      <c r="E93" s="25">
        <f t="shared" si="17"/>
        <v>331.712289</v>
      </c>
      <c r="F93" s="25">
        <f t="shared" si="18"/>
        <v>331.712289</v>
      </c>
      <c r="G93" s="20">
        <v>15.2</v>
      </c>
      <c r="H93" s="20">
        <v>15.2</v>
      </c>
      <c r="I93" s="19">
        <f t="shared" si="19"/>
        <v>4381.7039999999997</v>
      </c>
      <c r="J93" s="19">
        <v>1244.6400000000001</v>
      </c>
      <c r="K93" s="19"/>
      <c r="L93" s="19"/>
      <c r="M93" s="19">
        <f t="shared" si="16"/>
        <v>5626.3440000000001</v>
      </c>
      <c r="N93" s="26" t="s">
        <v>213</v>
      </c>
      <c r="O93" s="26" t="s">
        <v>97</v>
      </c>
    </row>
    <row r="94" spans="1:15" ht="17.45" customHeight="1" x14ac:dyDescent="0.25">
      <c r="A94" s="22">
        <f t="shared" si="20"/>
        <v>69</v>
      </c>
      <c r="B94" s="16" t="s">
        <v>318</v>
      </c>
      <c r="C94" s="23" t="s">
        <v>100</v>
      </c>
      <c r="D94" s="24">
        <v>288.27</v>
      </c>
      <c r="E94" s="25">
        <f t="shared" si="17"/>
        <v>331.712289</v>
      </c>
      <c r="F94" s="25">
        <f t="shared" si="18"/>
        <v>331.712289</v>
      </c>
      <c r="G94" s="20">
        <v>15.2</v>
      </c>
      <c r="H94" s="20">
        <v>15.2</v>
      </c>
      <c r="I94" s="19">
        <f t="shared" si="19"/>
        <v>4381.7039999999997</v>
      </c>
      <c r="J94" s="19">
        <v>1452.08</v>
      </c>
      <c r="K94" s="19"/>
      <c r="L94" s="19"/>
      <c r="M94" s="19">
        <f t="shared" si="16"/>
        <v>5833.7839999999997</v>
      </c>
      <c r="N94" s="26" t="s">
        <v>213</v>
      </c>
      <c r="O94" s="26" t="s">
        <v>97</v>
      </c>
    </row>
    <row r="95" spans="1:15" ht="17.45" customHeight="1" x14ac:dyDescent="0.25">
      <c r="A95" s="22">
        <f t="shared" si="20"/>
        <v>70</v>
      </c>
      <c r="B95" s="16" t="s">
        <v>319</v>
      </c>
      <c r="C95" s="23" t="s">
        <v>101</v>
      </c>
      <c r="D95" s="24">
        <v>288.27</v>
      </c>
      <c r="E95" s="25">
        <f t="shared" si="17"/>
        <v>331.712289</v>
      </c>
      <c r="F95" s="25">
        <f t="shared" si="18"/>
        <v>331.712289</v>
      </c>
      <c r="G95" s="20">
        <v>15.2</v>
      </c>
      <c r="H95" s="20">
        <v>15.2</v>
      </c>
      <c r="I95" s="19">
        <f t="shared" si="19"/>
        <v>4381.7039999999997</v>
      </c>
      <c r="J95" s="19">
        <v>1037.2</v>
      </c>
      <c r="K95" s="19"/>
      <c r="L95" s="19"/>
      <c r="M95" s="19">
        <f t="shared" si="16"/>
        <v>5418.9039999999995</v>
      </c>
      <c r="N95" s="26" t="s">
        <v>213</v>
      </c>
      <c r="O95" s="26" t="s">
        <v>97</v>
      </c>
    </row>
    <row r="96" spans="1:15" ht="17.45" customHeight="1" x14ac:dyDescent="0.25">
      <c r="A96" s="22">
        <f t="shared" si="20"/>
        <v>71</v>
      </c>
      <c r="B96" s="16" t="s">
        <v>320</v>
      </c>
      <c r="C96" s="23" t="s">
        <v>102</v>
      </c>
      <c r="D96" s="24">
        <v>288.27</v>
      </c>
      <c r="E96" s="25">
        <f t="shared" si="17"/>
        <v>331.712289</v>
      </c>
      <c r="F96" s="25">
        <f t="shared" si="18"/>
        <v>331.712289</v>
      </c>
      <c r="G96" s="20">
        <v>15.2</v>
      </c>
      <c r="H96" s="20">
        <v>15.2</v>
      </c>
      <c r="I96" s="19">
        <f t="shared" si="19"/>
        <v>4381.7039999999997</v>
      </c>
      <c r="J96" s="19">
        <v>622.32000000000005</v>
      </c>
      <c r="K96" s="19"/>
      <c r="L96" s="19"/>
      <c r="M96" s="19">
        <f t="shared" si="16"/>
        <v>5004.0239999999994</v>
      </c>
      <c r="N96" s="26" t="s">
        <v>213</v>
      </c>
      <c r="O96" s="26" t="s">
        <v>97</v>
      </c>
    </row>
    <row r="97" spans="1:15" ht="17.45" customHeight="1" x14ac:dyDescent="0.25">
      <c r="A97" s="22">
        <f t="shared" si="20"/>
        <v>72</v>
      </c>
      <c r="B97" s="16" t="s">
        <v>321</v>
      </c>
      <c r="C97" s="23" t="s">
        <v>103</v>
      </c>
      <c r="D97" s="24">
        <v>288.27</v>
      </c>
      <c r="E97" s="25">
        <f t="shared" si="17"/>
        <v>331.712289</v>
      </c>
      <c r="F97" s="25">
        <f t="shared" si="18"/>
        <v>331.712289</v>
      </c>
      <c r="G97" s="20">
        <v>15.2</v>
      </c>
      <c r="H97" s="20">
        <v>15.2</v>
      </c>
      <c r="I97" s="19">
        <f t="shared" si="19"/>
        <v>4381.7039999999997</v>
      </c>
      <c r="J97" s="19">
        <v>1244.6400000000001</v>
      </c>
      <c r="K97" s="19"/>
      <c r="L97" s="19"/>
      <c r="M97" s="19">
        <f t="shared" si="16"/>
        <v>5626.3440000000001</v>
      </c>
      <c r="N97" s="26" t="s">
        <v>213</v>
      </c>
      <c r="O97" s="26" t="s">
        <v>97</v>
      </c>
    </row>
    <row r="98" spans="1:15" ht="17.45" customHeight="1" x14ac:dyDescent="0.25">
      <c r="A98" s="22">
        <f t="shared" si="20"/>
        <v>73</v>
      </c>
      <c r="B98" s="16" t="s">
        <v>322</v>
      </c>
      <c r="C98" s="23" t="s">
        <v>104</v>
      </c>
      <c r="D98" s="24">
        <v>288.27</v>
      </c>
      <c r="E98" s="25">
        <f t="shared" si="17"/>
        <v>331.712289</v>
      </c>
      <c r="F98" s="25">
        <f t="shared" si="18"/>
        <v>331.712289</v>
      </c>
      <c r="G98" s="20">
        <v>15.2</v>
      </c>
      <c r="H98" s="20">
        <v>15.2</v>
      </c>
      <c r="I98" s="19">
        <f t="shared" si="19"/>
        <v>4381.7039999999997</v>
      </c>
      <c r="J98" s="19">
        <v>1244.6400000000001</v>
      </c>
      <c r="K98" s="19"/>
      <c r="L98" s="19"/>
      <c r="M98" s="19">
        <f t="shared" si="16"/>
        <v>5626.3440000000001</v>
      </c>
      <c r="N98" s="26" t="s">
        <v>213</v>
      </c>
      <c r="O98" s="26" t="s">
        <v>97</v>
      </c>
    </row>
    <row r="99" spans="1:15" ht="17.45" customHeight="1" x14ac:dyDescent="0.25">
      <c r="A99" s="22">
        <f t="shared" si="20"/>
        <v>74</v>
      </c>
      <c r="B99" s="16" t="s">
        <v>323</v>
      </c>
      <c r="C99" s="23" t="s">
        <v>105</v>
      </c>
      <c r="D99" s="24">
        <v>288.27</v>
      </c>
      <c r="E99" s="25">
        <f t="shared" si="17"/>
        <v>331.712289</v>
      </c>
      <c r="F99" s="25">
        <f t="shared" si="18"/>
        <v>331.712289</v>
      </c>
      <c r="G99" s="20">
        <v>15.2</v>
      </c>
      <c r="H99" s="20">
        <v>15.2</v>
      </c>
      <c r="I99" s="19">
        <f t="shared" si="19"/>
        <v>4381.7039999999997</v>
      </c>
      <c r="J99" s="19">
        <v>829.76</v>
      </c>
      <c r="K99" s="19"/>
      <c r="L99" s="19"/>
      <c r="M99" s="19">
        <f t="shared" si="16"/>
        <v>5211.4639999999999</v>
      </c>
      <c r="N99" s="26" t="s">
        <v>213</v>
      </c>
      <c r="O99" s="26" t="s">
        <v>97</v>
      </c>
    </row>
    <row r="100" spans="1:15" ht="17.45" customHeight="1" x14ac:dyDescent="0.25">
      <c r="A100" s="22">
        <f t="shared" si="20"/>
        <v>75</v>
      </c>
      <c r="B100" s="16" t="s">
        <v>324</v>
      </c>
      <c r="C100" s="23" t="s">
        <v>106</v>
      </c>
      <c r="D100" s="24">
        <v>288.27</v>
      </c>
      <c r="E100" s="25">
        <f t="shared" si="17"/>
        <v>331.712289</v>
      </c>
      <c r="F100" s="25">
        <f t="shared" si="18"/>
        <v>331.712289</v>
      </c>
      <c r="G100" s="20">
        <v>15.2</v>
      </c>
      <c r="H100" s="20">
        <v>15.2</v>
      </c>
      <c r="I100" s="19">
        <f t="shared" si="19"/>
        <v>4381.7039999999997</v>
      </c>
      <c r="J100" s="19">
        <v>1244.6400000000001</v>
      </c>
      <c r="K100" s="19"/>
      <c r="L100" s="19"/>
      <c r="M100" s="19">
        <f t="shared" si="16"/>
        <v>5626.3440000000001</v>
      </c>
      <c r="N100" s="26" t="s">
        <v>213</v>
      </c>
      <c r="O100" s="26" t="s">
        <v>97</v>
      </c>
    </row>
    <row r="101" spans="1:15" ht="17.45" customHeight="1" x14ac:dyDescent="0.25">
      <c r="A101" s="22">
        <f t="shared" si="20"/>
        <v>76</v>
      </c>
      <c r="B101" s="16" t="s">
        <v>325</v>
      </c>
      <c r="C101" s="23" t="s">
        <v>107</v>
      </c>
      <c r="D101" s="24">
        <v>288.27</v>
      </c>
      <c r="E101" s="25">
        <f t="shared" si="17"/>
        <v>331.712289</v>
      </c>
      <c r="F101" s="25">
        <f t="shared" si="18"/>
        <v>331.712289</v>
      </c>
      <c r="G101" s="20">
        <v>15.2</v>
      </c>
      <c r="H101" s="20">
        <v>15.2</v>
      </c>
      <c r="I101" s="19">
        <f t="shared" si="19"/>
        <v>4381.7039999999997</v>
      </c>
      <c r="J101" s="19">
        <v>1037.2</v>
      </c>
      <c r="K101" s="19"/>
      <c r="L101" s="19"/>
      <c r="M101" s="19">
        <f t="shared" si="16"/>
        <v>5418.9039999999995</v>
      </c>
      <c r="N101" s="26" t="s">
        <v>213</v>
      </c>
      <c r="O101" s="26" t="s">
        <v>97</v>
      </c>
    </row>
    <row r="102" spans="1:15" ht="17.45" customHeight="1" x14ac:dyDescent="0.25">
      <c r="A102" s="22">
        <f t="shared" si="20"/>
        <v>77</v>
      </c>
      <c r="B102" s="16" t="s">
        <v>326</v>
      </c>
      <c r="C102" s="23" t="s">
        <v>108</v>
      </c>
      <c r="D102" s="24">
        <v>260.58999999999997</v>
      </c>
      <c r="E102" s="25">
        <f t="shared" si="17"/>
        <v>299.86091299999998</v>
      </c>
      <c r="F102" s="25">
        <f t="shared" si="18"/>
        <v>299.86091299999998</v>
      </c>
      <c r="G102" s="20">
        <v>15.2</v>
      </c>
      <c r="H102" s="20">
        <v>15.2</v>
      </c>
      <c r="I102" s="19">
        <f t="shared" si="19"/>
        <v>3960.9679999999994</v>
      </c>
      <c r="J102" s="19">
        <v>1244.6400000000001</v>
      </c>
      <c r="K102" s="19"/>
      <c r="L102" s="19"/>
      <c r="M102" s="19">
        <f t="shared" si="16"/>
        <v>5205.6079999999993</v>
      </c>
      <c r="N102" s="26" t="s">
        <v>206</v>
      </c>
      <c r="O102" s="26" t="s">
        <v>97</v>
      </c>
    </row>
    <row r="103" spans="1:15" ht="17.45" customHeight="1" x14ac:dyDescent="0.25">
      <c r="A103" s="22">
        <f t="shared" si="20"/>
        <v>78</v>
      </c>
      <c r="B103" s="16" t="s">
        <v>327</v>
      </c>
      <c r="C103" s="23" t="s">
        <v>109</v>
      </c>
      <c r="D103" s="24">
        <v>146.77000000000001</v>
      </c>
      <c r="E103" s="25">
        <f t="shared" si="17"/>
        <v>168.88823900000003</v>
      </c>
      <c r="F103" s="25">
        <f t="shared" si="18"/>
        <v>168.88823900000003</v>
      </c>
      <c r="G103" s="20">
        <v>15.2</v>
      </c>
      <c r="H103" s="20">
        <v>15.2</v>
      </c>
      <c r="I103" s="19">
        <f t="shared" si="19"/>
        <v>2230.904</v>
      </c>
      <c r="J103" s="19">
        <v>1244.6400000000001</v>
      </c>
      <c r="K103" s="19"/>
      <c r="L103" s="19">
        <v>51.06</v>
      </c>
      <c r="M103" s="19">
        <f t="shared" si="16"/>
        <v>3526.6039999999998</v>
      </c>
      <c r="N103" s="26" t="s">
        <v>206</v>
      </c>
      <c r="O103" s="26" t="s">
        <v>97</v>
      </c>
    </row>
    <row r="104" spans="1:15" ht="17.45" customHeight="1" x14ac:dyDescent="0.25">
      <c r="A104" s="22">
        <f t="shared" si="20"/>
        <v>79</v>
      </c>
      <c r="B104" s="16" t="s">
        <v>328</v>
      </c>
      <c r="C104" s="23" t="s">
        <v>110</v>
      </c>
      <c r="D104" s="24">
        <v>260.58999999999997</v>
      </c>
      <c r="E104" s="25">
        <f t="shared" si="17"/>
        <v>299.86091299999998</v>
      </c>
      <c r="F104" s="25">
        <f t="shared" si="18"/>
        <v>299.86091299999998</v>
      </c>
      <c r="G104" s="20">
        <v>15.2</v>
      </c>
      <c r="H104" s="20">
        <v>15.2</v>
      </c>
      <c r="I104" s="19">
        <f t="shared" si="19"/>
        <v>3960.9679999999994</v>
      </c>
      <c r="J104" s="19">
        <v>1244.6400000000001</v>
      </c>
      <c r="K104" s="19"/>
      <c r="L104" s="19"/>
      <c r="M104" s="19">
        <f t="shared" si="16"/>
        <v>5205.6079999999993</v>
      </c>
      <c r="N104" s="26" t="s">
        <v>206</v>
      </c>
      <c r="O104" s="26" t="s">
        <v>97</v>
      </c>
    </row>
    <row r="105" spans="1:15" ht="17.45" customHeight="1" x14ac:dyDescent="0.25">
      <c r="A105" s="22">
        <f t="shared" si="20"/>
        <v>80</v>
      </c>
      <c r="B105" s="16" t="s">
        <v>329</v>
      </c>
      <c r="C105" s="23" t="s">
        <v>111</v>
      </c>
      <c r="D105" s="24">
        <v>260.58999999999997</v>
      </c>
      <c r="E105" s="25">
        <f t="shared" si="17"/>
        <v>299.86091299999998</v>
      </c>
      <c r="F105" s="25">
        <f t="shared" si="18"/>
        <v>299.86091299999998</v>
      </c>
      <c r="G105" s="20">
        <v>15.2</v>
      </c>
      <c r="H105" s="20">
        <v>15.2</v>
      </c>
      <c r="I105" s="19">
        <f t="shared" si="19"/>
        <v>3960.9679999999994</v>
      </c>
      <c r="J105" s="19">
        <v>1037.2</v>
      </c>
      <c r="K105" s="19"/>
      <c r="L105" s="19"/>
      <c r="M105" s="19">
        <f t="shared" si="16"/>
        <v>4998.1679999999997</v>
      </c>
      <c r="N105" s="26" t="s">
        <v>206</v>
      </c>
      <c r="O105" s="26" t="s">
        <v>97</v>
      </c>
    </row>
    <row r="106" spans="1:15" ht="17.45" customHeight="1" x14ac:dyDescent="0.25">
      <c r="A106" s="22">
        <f t="shared" si="20"/>
        <v>81</v>
      </c>
      <c r="B106" s="16" t="s">
        <v>330</v>
      </c>
      <c r="C106" s="23" t="s">
        <v>112</v>
      </c>
      <c r="D106" s="24">
        <v>260.58999999999997</v>
      </c>
      <c r="E106" s="25">
        <f t="shared" si="17"/>
        <v>299.86091299999998</v>
      </c>
      <c r="F106" s="25">
        <f t="shared" si="18"/>
        <v>299.86091299999998</v>
      </c>
      <c r="G106" s="20">
        <v>15.2</v>
      </c>
      <c r="H106" s="20">
        <v>15.2</v>
      </c>
      <c r="I106" s="19">
        <f t="shared" si="19"/>
        <v>3960.9679999999994</v>
      </c>
      <c r="J106" s="19">
        <v>1037.2</v>
      </c>
      <c r="K106" s="19"/>
      <c r="L106" s="19"/>
      <c r="M106" s="19">
        <f t="shared" si="16"/>
        <v>4998.1679999999997</v>
      </c>
      <c r="N106" s="26" t="s">
        <v>206</v>
      </c>
      <c r="O106" s="26" t="s">
        <v>97</v>
      </c>
    </row>
    <row r="107" spans="1:15" ht="17.45" customHeight="1" x14ac:dyDescent="0.25">
      <c r="A107" s="22">
        <f t="shared" si="20"/>
        <v>82</v>
      </c>
      <c r="B107" s="16" t="s">
        <v>331</v>
      </c>
      <c r="C107" s="23" t="s">
        <v>113</v>
      </c>
      <c r="D107" s="24">
        <v>260.58999999999997</v>
      </c>
      <c r="E107" s="25">
        <f t="shared" si="17"/>
        <v>299.86091299999998</v>
      </c>
      <c r="F107" s="25">
        <f t="shared" si="18"/>
        <v>299.86091299999998</v>
      </c>
      <c r="G107" s="20">
        <v>15.2</v>
      </c>
      <c r="H107" s="20">
        <v>15.2</v>
      </c>
      <c r="I107" s="19">
        <f t="shared" si="19"/>
        <v>3960.9679999999994</v>
      </c>
      <c r="J107" s="19">
        <v>1037.2</v>
      </c>
      <c r="K107" s="19"/>
      <c r="L107" s="19"/>
      <c r="M107" s="19">
        <f t="shared" si="16"/>
        <v>4998.1679999999997</v>
      </c>
      <c r="N107" s="26" t="s">
        <v>205</v>
      </c>
      <c r="O107" s="26" t="s">
        <v>97</v>
      </c>
    </row>
    <row r="108" spans="1:15" ht="17.45" customHeight="1" x14ac:dyDescent="0.25">
      <c r="A108" s="22">
        <f t="shared" si="20"/>
        <v>83</v>
      </c>
      <c r="B108" s="16" t="s">
        <v>332</v>
      </c>
      <c r="C108" s="23" t="s">
        <v>114</v>
      </c>
      <c r="D108" s="24">
        <v>260.58999999999997</v>
      </c>
      <c r="E108" s="25">
        <f t="shared" si="17"/>
        <v>299.86091299999998</v>
      </c>
      <c r="F108" s="25">
        <f t="shared" si="18"/>
        <v>299.86091299999998</v>
      </c>
      <c r="G108" s="20">
        <v>15.2</v>
      </c>
      <c r="H108" s="20">
        <v>15.2</v>
      </c>
      <c r="I108" s="19">
        <f t="shared" si="19"/>
        <v>3960.9679999999994</v>
      </c>
      <c r="J108" s="19">
        <v>1037.2</v>
      </c>
      <c r="K108" s="19"/>
      <c r="L108" s="19"/>
      <c r="M108" s="19">
        <f t="shared" si="16"/>
        <v>4998.1679999999997</v>
      </c>
      <c r="N108" s="26" t="s">
        <v>206</v>
      </c>
      <c r="O108" s="26" t="s">
        <v>97</v>
      </c>
    </row>
    <row r="109" spans="1:15" ht="17.45" customHeight="1" x14ac:dyDescent="0.25">
      <c r="A109" s="22">
        <f t="shared" si="20"/>
        <v>84</v>
      </c>
      <c r="B109" s="16" t="s">
        <v>333</v>
      </c>
      <c r="C109" s="23" t="s">
        <v>115</v>
      </c>
      <c r="D109" s="24">
        <v>260.58999999999997</v>
      </c>
      <c r="E109" s="25">
        <f t="shared" si="17"/>
        <v>299.86091299999998</v>
      </c>
      <c r="F109" s="25">
        <f t="shared" si="18"/>
        <v>299.86091299999998</v>
      </c>
      <c r="G109" s="20">
        <v>15.2</v>
      </c>
      <c r="H109" s="20">
        <v>15.2</v>
      </c>
      <c r="I109" s="19">
        <f t="shared" si="19"/>
        <v>3960.9679999999994</v>
      </c>
      <c r="J109" s="19">
        <v>622.32000000000005</v>
      </c>
      <c r="K109" s="19"/>
      <c r="L109" s="19"/>
      <c r="M109" s="19">
        <f t="shared" si="16"/>
        <v>4583.2879999999996</v>
      </c>
      <c r="N109" s="26" t="s">
        <v>206</v>
      </c>
      <c r="O109" s="26" t="s">
        <v>97</v>
      </c>
    </row>
    <row r="110" spans="1:15" ht="17.45" customHeight="1" x14ac:dyDescent="0.25">
      <c r="A110" s="22">
        <f>A109+1</f>
        <v>85</v>
      </c>
      <c r="B110" s="16" t="s">
        <v>336</v>
      </c>
      <c r="C110" s="29" t="s">
        <v>116</v>
      </c>
      <c r="D110" s="24">
        <v>362.77</v>
      </c>
      <c r="E110" s="25">
        <f>D110*1.1507</f>
        <v>417.43943899999999</v>
      </c>
      <c r="F110" s="25">
        <f>E110</f>
        <v>417.43943899999999</v>
      </c>
      <c r="G110" s="20">
        <v>15.2</v>
      </c>
      <c r="H110" s="20">
        <v>15.2</v>
      </c>
      <c r="I110" s="19">
        <f>D110*H110</f>
        <v>5514.1039999999994</v>
      </c>
      <c r="J110" s="19"/>
      <c r="K110" s="19"/>
      <c r="L110" s="19"/>
      <c r="M110" s="19">
        <f t="shared" si="16"/>
        <v>5514.1039999999994</v>
      </c>
      <c r="N110" s="26" t="s">
        <v>205</v>
      </c>
      <c r="O110" s="26" t="s">
        <v>97</v>
      </c>
    </row>
    <row r="111" spans="1:15" ht="17.45" customHeight="1" x14ac:dyDescent="0.25">
      <c r="A111" s="22">
        <f>A110+1</f>
        <v>86</v>
      </c>
      <c r="B111" s="16" t="s">
        <v>337</v>
      </c>
      <c r="C111" s="23" t="s">
        <v>117</v>
      </c>
      <c r="D111" s="24">
        <v>262.22000000000003</v>
      </c>
      <c r="E111" s="25">
        <f>D111*1.1507</f>
        <v>301.73655400000007</v>
      </c>
      <c r="F111" s="25">
        <f>E111</f>
        <v>301.73655400000007</v>
      </c>
      <c r="G111" s="20">
        <v>15.2</v>
      </c>
      <c r="H111" s="20">
        <v>15.2</v>
      </c>
      <c r="I111" s="19">
        <f>D111*H111</f>
        <v>3985.7440000000001</v>
      </c>
      <c r="J111" s="19">
        <v>829.76</v>
      </c>
      <c r="K111" s="19"/>
      <c r="L111" s="19"/>
      <c r="M111" s="19">
        <f t="shared" si="16"/>
        <v>4815.5039999999999</v>
      </c>
      <c r="N111" s="26" t="s">
        <v>205</v>
      </c>
      <c r="O111" s="26" t="s">
        <v>97</v>
      </c>
    </row>
    <row r="112" spans="1:15" ht="17.45" customHeight="1" x14ac:dyDescent="0.25">
      <c r="A112" s="22">
        <f>A111+1</f>
        <v>87</v>
      </c>
      <c r="B112" s="16" t="s">
        <v>338</v>
      </c>
      <c r="C112" s="23" t="s">
        <v>118</v>
      </c>
      <c r="D112" s="24">
        <v>262.22000000000003</v>
      </c>
      <c r="E112" s="25">
        <f>D112*1.1507</f>
        <v>301.73655400000007</v>
      </c>
      <c r="F112" s="25">
        <f>E112</f>
        <v>301.73655400000007</v>
      </c>
      <c r="G112" s="20">
        <v>15.2</v>
      </c>
      <c r="H112" s="20">
        <v>15.2</v>
      </c>
      <c r="I112" s="19">
        <f>D112*H112</f>
        <v>3985.7440000000001</v>
      </c>
      <c r="J112" s="19">
        <v>1037.2</v>
      </c>
      <c r="K112" s="19"/>
      <c r="L112" s="19"/>
      <c r="M112" s="19">
        <f>SUM(I112+J112+L112)</f>
        <v>5022.9440000000004</v>
      </c>
      <c r="N112" s="26" t="s">
        <v>214</v>
      </c>
      <c r="O112" s="26" t="s">
        <v>97</v>
      </c>
    </row>
    <row r="113" spans="1:15" ht="17.45" customHeight="1" x14ac:dyDescent="0.25">
      <c r="A113" s="22"/>
      <c r="B113" s="56"/>
      <c r="C113" s="17" t="s">
        <v>120</v>
      </c>
      <c r="D113" s="24"/>
      <c r="E113" s="25"/>
      <c r="F113" s="25"/>
      <c r="G113" s="20"/>
      <c r="H113" s="20"/>
      <c r="I113" s="19"/>
      <c r="J113" s="19"/>
      <c r="K113" s="19"/>
      <c r="L113" s="19"/>
      <c r="M113" s="19"/>
      <c r="N113" s="26"/>
      <c r="O113" s="26"/>
    </row>
    <row r="114" spans="1:15" ht="17.45" customHeight="1" x14ac:dyDescent="0.3">
      <c r="A114" s="3">
        <f>A112+1</f>
        <v>88</v>
      </c>
      <c r="B114" s="27" t="s">
        <v>340</v>
      </c>
      <c r="C114" s="28" t="s">
        <v>121</v>
      </c>
      <c r="D114" s="24">
        <v>422.3</v>
      </c>
      <c r="E114" s="25">
        <f t="shared" ref="E114:E137" si="21">D114*1.1507</f>
        <v>485.94061000000005</v>
      </c>
      <c r="F114" s="25">
        <f t="shared" ref="F114:F137" si="22">E114</f>
        <v>485.94061000000005</v>
      </c>
      <c r="G114" s="20">
        <v>15.2</v>
      </c>
      <c r="H114" s="20">
        <v>15.2</v>
      </c>
      <c r="I114" s="19">
        <f t="shared" ref="I114:I137" si="23">D114*H114</f>
        <v>6418.96</v>
      </c>
      <c r="J114" s="19"/>
      <c r="K114" s="19"/>
      <c r="L114" s="19"/>
      <c r="M114" s="19">
        <f t="shared" si="16"/>
        <v>6418.96</v>
      </c>
      <c r="N114" s="26" t="s">
        <v>194</v>
      </c>
      <c r="O114" s="26" t="s">
        <v>215</v>
      </c>
    </row>
    <row r="115" spans="1:15" ht="17.45" customHeight="1" x14ac:dyDescent="0.25">
      <c r="A115" s="22">
        <f t="shared" ref="A115:A136" si="24">A114+1</f>
        <v>89</v>
      </c>
      <c r="B115" s="16" t="s">
        <v>341</v>
      </c>
      <c r="C115" s="23" t="s">
        <v>122</v>
      </c>
      <c r="D115" s="24">
        <v>428.55</v>
      </c>
      <c r="E115" s="25">
        <f t="shared" si="21"/>
        <v>493.13248500000003</v>
      </c>
      <c r="F115" s="25">
        <f t="shared" si="22"/>
        <v>493.13248500000003</v>
      </c>
      <c r="G115" s="20">
        <v>15.2</v>
      </c>
      <c r="H115" s="20">
        <v>15.2</v>
      </c>
      <c r="I115" s="19">
        <f t="shared" si="23"/>
        <v>6513.96</v>
      </c>
      <c r="J115" s="19">
        <v>1037.2</v>
      </c>
      <c r="K115" s="19"/>
      <c r="L115" s="19"/>
      <c r="M115" s="19">
        <f t="shared" si="16"/>
        <v>7551.16</v>
      </c>
      <c r="N115" s="26" t="s">
        <v>201</v>
      </c>
      <c r="O115" s="26" t="s">
        <v>215</v>
      </c>
    </row>
    <row r="116" spans="1:15" ht="17.45" customHeight="1" x14ac:dyDescent="0.25">
      <c r="A116" s="22">
        <f t="shared" si="24"/>
        <v>90</v>
      </c>
      <c r="B116" s="16" t="s">
        <v>342</v>
      </c>
      <c r="C116" s="23" t="s">
        <v>123</v>
      </c>
      <c r="D116" s="24">
        <v>309</v>
      </c>
      <c r="E116" s="25">
        <f t="shared" si="21"/>
        <v>355.56630000000001</v>
      </c>
      <c r="F116" s="25">
        <f t="shared" si="22"/>
        <v>355.56630000000001</v>
      </c>
      <c r="G116" s="20">
        <v>15.2</v>
      </c>
      <c r="H116" s="20">
        <v>15.2</v>
      </c>
      <c r="I116" s="19">
        <f t="shared" si="23"/>
        <v>4696.8</v>
      </c>
      <c r="J116" s="19">
        <v>1244.6400000000001</v>
      </c>
      <c r="K116" s="19"/>
      <c r="L116" s="19"/>
      <c r="M116" s="19">
        <f t="shared" si="16"/>
        <v>5941.4400000000005</v>
      </c>
      <c r="N116" s="26" t="s">
        <v>413</v>
      </c>
      <c r="O116" s="26" t="s">
        <v>215</v>
      </c>
    </row>
    <row r="117" spans="1:15" ht="17.45" customHeight="1" x14ac:dyDescent="0.25">
      <c r="A117" s="22">
        <f t="shared" si="24"/>
        <v>91</v>
      </c>
      <c r="B117" s="16" t="s">
        <v>343</v>
      </c>
      <c r="C117" s="23" t="s">
        <v>124</v>
      </c>
      <c r="D117" s="24">
        <v>340.19</v>
      </c>
      <c r="E117" s="25">
        <f t="shared" si="21"/>
        <v>391.45663300000001</v>
      </c>
      <c r="F117" s="25">
        <f t="shared" si="22"/>
        <v>391.45663300000001</v>
      </c>
      <c r="G117" s="20">
        <v>15.2</v>
      </c>
      <c r="H117" s="20">
        <v>15.2</v>
      </c>
      <c r="I117" s="19">
        <f t="shared" si="23"/>
        <v>5170.8879999999999</v>
      </c>
      <c r="J117" s="19">
        <v>1037.2</v>
      </c>
      <c r="K117" s="19"/>
      <c r="L117" s="19"/>
      <c r="M117" s="19">
        <f t="shared" si="16"/>
        <v>6208.0879999999997</v>
      </c>
      <c r="N117" s="26" t="s">
        <v>211</v>
      </c>
      <c r="O117" s="26" t="s">
        <v>215</v>
      </c>
    </row>
    <row r="118" spans="1:15" ht="17.45" customHeight="1" x14ac:dyDescent="0.25">
      <c r="A118" s="22">
        <f t="shared" si="24"/>
        <v>92</v>
      </c>
      <c r="B118" s="16" t="s">
        <v>344</v>
      </c>
      <c r="C118" s="23" t="s">
        <v>125</v>
      </c>
      <c r="D118" s="24">
        <v>309</v>
      </c>
      <c r="E118" s="25">
        <f t="shared" si="21"/>
        <v>355.56630000000001</v>
      </c>
      <c r="F118" s="25">
        <f t="shared" si="22"/>
        <v>355.56630000000001</v>
      </c>
      <c r="G118" s="20">
        <v>15.2</v>
      </c>
      <c r="H118" s="20">
        <v>15.2</v>
      </c>
      <c r="I118" s="19">
        <f t="shared" si="23"/>
        <v>4696.8</v>
      </c>
      <c r="J118" s="19">
        <v>1037.2</v>
      </c>
      <c r="K118" s="19"/>
      <c r="L118" s="19"/>
      <c r="M118" s="19">
        <f t="shared" si="16"/>
        <v>5734</v>
      </c>
      <c r="N118" s="26" t="s">
        <v>216</v>
      </c>
      <c r="O118" s="26" t="s">
        <v>215</v>
      </c>
    </row>
    <row r="119" spans="1:15" ht="17.45" customHeight="1" x14ac:dyDescent="0.25">
      <c r="A119" s="22">
        <f t="shared" si="24"/>
        <v>93</v>
      </c>
      <c r="B119" s="16" t="s">
        <v>345</v>
      </c>
      <c r="C119" s="23" t="s">
        <v>126</v>
      </c>
      <c r="D119" s="24">
        <v>309</v>
      </c>
      <c r="E119" s="25">
        <f t="shared" si="21"/>
        <v>355.56630000000001</v>
      </c>
      <c r="F119" s="25">
        <f t="shared" si="22"/>
        <v>355.56630000000001</v>
      </c>
      <c r="G119" s="20">
        <v>15.2</v>
      </c>
      <c r="H119" s="20">
        <v>15.2</v>
      </c>
      <c r="I119" s="19">
        <f t="shared" si="23"/>
        <v>4696.8</v>
      </c>
      <c r="J119" s="19">
        <v>1244.6400000000001</v>
      </c>
      <c r="K119" s="19"/>
      <c r="L119" s="19"/>
      <c r="M119" s="19">
        <f t="shared" si="16"/>
        <v>5941.4400000000005</v>
      </c>
      <c r="N119" s="26" t="s">
        <v>216</v>
      </c>
      <c r="O119" s="26" t="s">
        <v>215</v>
      </c>
    </row>
    <row r="120" spans="1:15" ht="17.45" customHeight="1" x14ac:dyDescent="0.25">
      <c r="A120" s="22">
        <f t="shared" si="24"/>
        <v>94</v>
      </c>
      <c r="B120" s="16" t="s">
        <v>346</v>
      </c>
      <c r="C120" s="23" t="s">
        <v>127</v>
      </c>
      <c r="D120" s="24">
        <v>309</v>
      </c>
      <c r="E120" s="25">
        <f t="shared" si="21"/>
        <v>355.56630000000001</v>
      </c>
      <c r="F120" s="25">
        <f t="shared" si="22"/>
        <v>355.56630000000001</v>
      </c>
      <c r="G120" s="20">
        <v>15.2</v>
      </c>
      <c r="H120" s="20">
        <v>15.2</v>
      </c>
      <c r="I120" s="19">
        <f t="shared" si="23"/>
        <v>4696.8</v>
      </c>
      <c r="J120" s="19">
        <v>1037.2</v>
      </c>
      <c r="K120" s="19"/>
      <c r="L120" s="19"/>
      <c r="M120" s="19">
        <f t="shared" si="16"/>
        <v>5734</v>
      </c>
      <c r="N120" s="26" t="s">
        <v>216</v>
      </c>
      <c r="O120" s="26" t="s">
        <v>215</v>
      </c>
    </row>
    <row r="121" spans="1:15" ht="17.45" customHeight="1" x14ac:dyDescent="0.25">
      <c r="A121" s="22">
        <f t="shared" si="24"/>
        <v>95</v>
      </c>
      <c r="B121" s="16" t="s">
        <v>347</v>
      </c>
      <c r="C121" s="23" t="s">
        <v>128</v>
      </c>
      <c r="D121" s="24">
        <v>309</v>
      </c>
      <c r="E121" s="25">
        <f t="shared" si="21"/>
        <v>355.56630000000001</v>
      </c>
      <c r="F121" s="25">
        <f t="shared" si="22"/>
        <v>355.56630000000001</v>
      </c>
      <c r="G121" s="20">
        <v>15.2</v>
      </c>
      <c r="H121" s="20">
        <v>15.2</v>
      </c>
      <c r="I121" s="19">
        <f t="shared" si="23"/>
        <v>4696.8</v>
      </c>
      <c r="J121" s="19">
        <v>1037.2</v>
      </c>
      <c r="K121" s="19"/>
      <c r="L121" s="19"/>
      <c r="M121" s="19">
        <f t="shared" si="16"/>
        <v>5734</v>
      </c>
      <c r="N121" s="26" t="s">
        <v>216</v>
      </c>
      <c r="O121" s="26" t="s">
        <v>215</v>
      </c>
    </row>
    <row r="122" spans="1:15" ht="17.45" customHeight="1" x14ac:dyDescent="0.25">
      <c r="A122" s="22">
        <f t="shared" si="24"/>
        <v>96</v>
      </c>
      <c r="B122" s="16" t="s">
        <v>348</v>
      </c>
      <c r="C122" s="23" t="s">
        <v>129</v>
      </c>
      <c r="D122" s="24">
        <v>309</v>
      </c>
      <c r="E122" s="25">
        <f t="shared" si="21"/>
        <v>355.56630000000001</v>
      </c>
      <c r="F122" s="25">
        <f t="shared" si="22"/>
        <v>355.56630000000001</v>
      </c>
      <c r="G122" s="22">
        <v>15.2</v>
      </c>
      <c r="H122" s="20">
        <v>0</v>
      </c>
      <c r="I122" s="19">
        <f t="shared" si="23"/>
        <v>0</v>
      </c>
      <c r="J122" s="19"/>
      <c r="K122" s="19"/>
      <c r="L122" s="19"/>
      <c r="M122" s="19">
        <f t="shared" si="16"/>
        <v>0</v>
      </c>
      <c r="N122" s="26" t="s">
        <v>216</v>
      </c>
      <c r="O122" s="26" t="s">
        <v>215</v>
      </c>
    </row>
    <row r="123" spans="1:15" ht="17.45" customHeight="1" x14ac:dyDescent="0.25">
      <c r="A123" s="22">
        <f t="shared" si="24"/>
        <v>97</v>
      </c>
      <c r="B123" s="16" t="s">
        <v>349</v>
      </c>
      <c r="C123" s="23" t="s">
        <v>130</v>
      </c>
      <c r="D123" s="24">
        <v>309</v>
      </c>
      <c r="E123" s="25">
        <f t="shared" si="21"/>
        <v>355.56630000000001</v>
      </c>
      <c r="F123" s="25">
        <f t="shared" si="22"/>
        <v>355.56630000000001</v>
      </c>
      <c r="G123" s="20">
        <v>15.2</v>
      </c>
      <c r="H123" s="20">
        <v>15.2</v>
      </c>
      <c r="I123" s="19">
        <f t="shared" si="23"/>
        <v>4696.8</v>
      </c>
      <c r="J123" s="19">
        <v>829.76</v>
      </c>
      <c r="K123" s="19"/>
      <c r="L123" s="19"/>
      <c r="M123" s="19">
        <f t="shared" si="16"/>
        <v>5526.56</v>
      </c>
      <c r="N123" s="26" t="s">
        <v>216</v>
      </c>
      <c r="O123" s="26" t="s">
        <v>215</v>
      </c>
    </row>
    <row r="124" spans="1:15" ht="17.45" customHeight="1" x14ac:dyDescent="0.25">
      <c r="A124" s="22">
        <f t="shared" si="24"/>
        <v>98</v>
      </c>
      <c r="B124" s="16" t="s">
        <v>350</v>
      </c>
      <c r="C124" s="23" t="s">
        <v>131</v>
      </c>
      <c r="D124" s="24">
        <v>288.39999999999998</v>
      </c>
      <c r="E124" s="25">
        <f t="shared" si="21"/>
        <v>331.86187999999999</v>
      </c>
      <c r="F124" s="25">
        <f t="shared" si="22"/>
        <v>331.86187999999999</v>
      </c>
      <c r="G124" s="20">
        <v>15.2</v>
      </c>
      <c r="H124" s="20">
        <v>15.2</v>
      </c>
      <c r="I124" s="19">
        <f t="shared" si="23"/>
        <v>4383.6799999999994</v>
      </c>
      <c r="J124" s="19">
        <v>1244.6400000000001</v>
      </c>
      <c r="K124" s="19"/>
      <c r="L124" s="19"/>
      <c r="M124" s="19">
        <f t="shared" si="16"/>
        <v>5628.32</v>
      </c>
      <c r="N124" s="26" t="s">
        <v>217</v>
      </c>
      <c r="O124" s="26" t="s">
        <v>215</v>
      </c>
    </row>
    <row r="125" spans="1:15" ht="17.45" customHeight="1" x14ac:dyDescent="0.25">
      <c r="A125" s="22">
        <f t="shared" si="24"/>
        <v>99</v>
      </c>
      <c r="B125" s="16" t="s">
        <v>351</v>
      </c>
      <c r="C125" s="23" t="s">
        <v>132</v>
      </c>
      <c r="D125" s="24">
        <v>288.39999999999998</v>
      </c>
      <c r="E125" s="25">
        <f t="shared" si="21"/>
        <v>331.86187999999999</v>
      </c>
      <c r="F125" s="25">
        <f t="shared" si="22"/>
        <v>331.86187999999999</v>
      </c>
      <c r="G125" s="20">
        <v>15.2</v>
      </c>
      <c r="H125" s="20">
        <v>15.2</v>
      </c>
      <c r="I125" s="19">
        <f t="shared" si="23"/>
        <v>4383.6799999999994</v>
      </c>
      <c r="J125" s="19">
        <v>1037.2</v>
      </c>
      <c r="K125" s="19"/>
      <c r="L125" s="19"/>
      <c r="M125" s="19">
        <f t="shared" si="16"/>
        <v>5420.8799999999992</v>
      </c>
      <c r="N125" s="26" t="s">
        <v>217</v>
      </c>
      <c r="O125" s="26" t="s">
        <v>215</v>
      </c>
    </row>
    <row r="126" spans="1:15" ht="17.45" customHeight="1" x14ac:dyDescent="0.25">
      <c r="A126" s="22">
        <f t="shared" si="24"/>
        <v>100</v>
      </c>
      <c r="B126" s="16" t="s">
        <v>352</v>
      </c>
      <c r="C126" s="23" t="s">
        <v>133</v>
      </c>
      <c r="D126" s="24">
        <v>309</v>
      </c>
      <c r="E126" s="25">
        <f t="shared" si="21"/>
        <v>355.56630000000001</v>
      </c>
      <c r="F126" s="25">
        <f t="shared" si="22"/>
        <v>355.56630000000001</v>
      </c>
      <c r="G126" s="20">
        <v>15.2</v>
      </c>
      <c r="H126" s="20">
        <v>15.2</v>
      </c>
      <c r="I126" s="19">
        <f t="shared" si="23"/>
        <v>4696.8</v>
      </c>
      <c r="J126" s="19">
        <v>1244.6400000000001</v>
      </c>
      <c r="K126" s="19"/>
      <c r="L126" s="19"/>
      <c r="M126" s="19">
        <f t="shared" si="16"/>
        <v>5941.4400000000005</v>
      </c>
      <c r="N126" s="26" t="s">
        <v>217</v>
      </c>
      <c r="O126" s="26" t="s">
        <v>215</v>
      </c>
    </row>
    <row r="127" spans="1:15" ht="17.45" customHeight="1" x14ac:dyDescent="0.25">
      <c r="A127" s="22">
        <f t="shared" si="24"/>
        <v>101</v>
      </c>
      <c r="B127" s="16" t="s">
        <v>353</v>
      </c>
      <c r="C127" s="23" t="s">
        <v>134</v>
      </c>
      <c r="D127" s="24">
        <v>288.39999999999998</v>
      </c>
      <c r="E127" s="25">
        <f t="shared" si="21"/>
        <v>331.86187999999999</v>
      </c>
      <c r="F127" s="25">
        <f t="shared" si="22"/>
        <v>331.86187999999999</v>
      </c>
      <c r="G127" s="20">
        <v>15.2</v>
      </c>
      <c r="H127" s="20">
        <v>15.2</v>
      </c>
      <c r="I127" s="19">
        <f t="shared" si="23"/>
        <v>4383.6799999999994</v>
      </c>
      <c r="J127" s="19">
        <v>1244.6400000000001</v>
      </c>
      <c r="K127" s="19"/>
      <c r="L127" s="19"/>
      <c r="M127" s="19">
        <f t="shared" si="16"/>
        <v>5628.32</v>
      </c>
      <c r="N127" s="26" t="s">
        <v>217</v>
      </c>
      <c r="O127" s="26" t="s">
        <v>215</v>
      </c>
    </row>
    <row r="128" spans="1:15" ht="17.45" customHeight="1" x14ac:dyDescent="0.25">
      <c r="A128" s="22">
        <f t="shared" si="24"/>
        <v>102</v>
      </c>
      <c r="B128" s="16" t="s">
        <v>354</v>
      </c>
      <c r="C128" s="23" t="s">
        <v>135</v>
      </c>
      <c r="D128" s="24">
        <v>288.39999999999998</v>
      </c>
      <c r="E128" s="25">
        <f t="shared" si="21"/>
        <v>331.86187999999999</v>
      </c>
      <c r="F128" s="25">
        <f t="shared" si="22"/>
        <v>331.86187999999999</v>
      </c>
      <c r="G128" s="20">
        <v>15.2</v>
      </c>
      <c r="H128" s="20">
        <v>15.2</v>
      </c>
      <c r="I128" s="19">
        <f t="shared" si="23"/>
        <v>4383.6799999999994</v>
      </c>
      <c r="J128" s="19">
        <v>622.32000000000005</v>
      </c>
      <c r="K128" s="19"/>
      <c r="L128" s="19"/>
      <c r="M128" s="19">
        <f t="shared" si="16"/>
        <v>5005.9999999999991</v>
      </c>
      <c r="N128" s="26" t="s">
        <v>217</v>
      </c>
      <c r="O128" s="26" t="s">
        <v>215</v>
      </c>
    </row>
    <row r="129" spans="1:15" ht="17.45" customHeight="1" x14ac:dyDescent="0.25">
      <c r="A129" s="22">
        <f t="shared" si="24"/>
        <v>103</v>
      </c>
      <c r="B129" s="16" t="s">
        <v>355</v>
      </c>
      <c r="C129" s="23" t="s">
        <v>136</v>
      </c>
      <c r="D129" s="24">
        <v>288.39999999999998</v>
      </c>
      <c r="E129" s="25">
        <f t="shared" si="21"/>
        <v>331.86187999999999</v>
      </c>
      <c r="F129" s="25">
        <f t="shared" si="22"/>
        <v>331.86187999999999</v>
      </c>
      <c r="G129" s="22">
        <v>15.2</v>
      </c>
      <c r="H129" s="20">
        <v>15.2</v>
      </c>
      <c r="I129" s="19">
        <f t="shared" si="23"/>
        <v>4383.6799999999994</v>
      </c>
      <c r="J129" s="19">
        <v>622.32000000000005</v>
      </c>
      <c r="K129" s="19"/>
      <c r="L129" s="19"/>
      <c r="M129" s="19">
        <f t="shared" si="16"/>
        <v>5005.9999999999991</v>
      </c>
      <c r="N129" s="26" t="s">
        <v>217</v>
      </c>
      <c r="O129" s="26" t="s">
        <v>215</v>
      </c>
    </row>
    <row r="130" spans="1:15" ht="17.45" customHeight="1" x14ac:dyDescent="0.25">
      <c r="A130" s="22">
        <f t="shared" si="24"/>
        <v>104</v>
      </c>
      <c r="B130" s="16" t="s">
        <v>356</v>
      </c>
      <c r="C130" s="23" t="s">
        <v>137</v>
      </c>
      <c r="D130" s="24">
        <v>263.44</v>
      </c>
      <c r="E130" s="25">
        <f t="shared" si="21"/>
        <v>303.14040800000004</v>
      </c>
      <c r="F130" s="25">
        <f t="shared" si="22"/>
        <v>303.14040800000004</v>
      </c>
      <c r="G130" s="20">
        <v>15.2</v>
      </c>
      <c r="H130" s="20">
        <v>15.2</v>
      </c>
      <c r="I130" s="19">
        <f t="shared" si="23"/>
        <v>4004.2879999999996</v>
      </c>
      <c r="J130" s="19">
        <v>829.76</v>
      </c>
      <c r="K130" s="19"/>
      <c r="L130" s="19"/>
      <c r="M130" s="19">
        <f t="shared" si="16"/>
        <v>4834.0479999999998</v>
      </c>
      <c r="N130" s="26" t="s">
        <v>206</v>
      </c>
      <c r="O130" s="26" t="s">
        <v>215</v>
      </c>
    </row>
    <row r="131" spans="1:15" ht="17.45" customHeight="1" x14ac:dyDescent="0.25">
      <c r="A131" s="22">
        <f t="shared" si="24"/>
        <v>105</v>
      </c>
      <c r="B131" s="16" t="s">
        <v>357</v>
      </c>
      <c r="C131" s="23" t="s">
        <v>138</v>
      </c>
      <c r="D131" s="24">
        <v>288.39999999999998</v>
      </c>
      <c r="E131" s="25">
        <f t="shared" si="21"/>
        <v>331.86187999999999</v>
      </c>
      <c r="F131" s="25">
        <f t="shared" si="22"/>
        <v>331.86187999999999</v>
      </c>
      <c r="G131" s="20">
        <v>15.2</v>
      </c>
      <c r="H131" s="20">
        <v>15.2</v>
      </c>
      <c r="I131" s="19">
        <f t="shared" si="23"/>
        <v>4383.6799999999994</v>
      </c>
      <c r="J131" s="19">
        <v>622.32000000000005</v>
      </c>
      <c r="K131" s="19"/>
      <c r="L131" s="19"/>
      <c r="M131" s="19">
        <f t="shared" si="16"/>
        <v>5005.9999999999991</v>
      </c>
      <c r="N131" s="26" t="s">
        <v>218</v>
      </c>
      <c r="O131" s="26" t="s">
        <v>215</v>
      </c>
    </row>
    <row r="132" spans="1:15" ht="17.45" customHeight="1" x14ac:dyDescent="0.25">
      <c r="A132" s="22">
        <f t="shared" si="24"/>
        <v>106</v>
      </c>
      <c r="B132" s="16" t="s">
        <v>358</v>
      </c>
      <c r="C132" s="23" t="s">
        <v>139</v>
      </c>
      <c r="D132" s="24">
        <v>288.39999999999998</v>
      </c>
      <c r="E132" s="25">
        <f t="shared" si="21"/>
        <v>331.86187999999999</v>
      </c>
      <c r="F132" s="25">
        <f t="shared" si="22"/>
        <v>331.86187999999999</v>
      </c>
      <c r="G132" s="20">
        <v>15.2</v>
      </c>
      <c r="H132" s="20">
        <v>15.2</v>
      </c>
      <c r="I132" s="19">
        <f t="shared" si="23"/>
        <v>4383.6799999999994</v>
      </c>
      <c r="J132" s="19">
        <v>1659.52</v>
      </c>
      <c r="K132" s="19"/>
      <c r="L132" s="19"/>
      <c r="M132" s="19">
        <f t="shared" si="16"/>
        <v>6043.1999999999989</v>
      </c>
      <c r="N132" s="26" t="s">
        <v>210</v>
      </c>
      <c r="O132" s="26" t="s">
        <v>215</v>
      </c>
    </row>
    <row r="133" spans="1:15" ht="17.45" customHeight="1" x14ac:dyDescent="0.25">
      <c r="A133" s="22">
        <f t="shared" si="24"/>
        <v>107</v>
      </c>
      <c r="B133" s="22" t="s">
        <v>359</v>
      </c>
      <c r="C133" s="29" t="s">
        <v>140</v>
      </c>
      <c r="D133" s="24">
        <v>288.39999999999998</v>
      </c>
      <c r="E133" s="25">
        <f t="shared" si="21"/>
        <v>331.86187999999999</v>
      </c>
      <c r="F133" s="25">
        <f t="shared" si="22"/>
        <v>331.86187999999999</v>
      </c>
      <c r="G133" s="20">
        <v>15.2</v>
      </c>
      <c r="H133" s="20">
        <v>15.2</v>
      </c>
      <c r="I133" s="19">
        <f t="shared" si="23"/>
        <v>4383.6799999999994</v>
      </c>
      <c r="J133" s="19">
        <v>1244.6400000000001</v>
      </c>
      <c r="K133" s="19"/>
      <c r="L133" s="19"/>
      <c r="M133" s="19">
        <f t="shared" si="16"/>
        <v>5628.32</v>
      </c>
      <c r="N133" s="26" t="s">
        <v>208</v>
      </c>
      <c r="O133" s="26" t="s">
        <v>215</v>
      </c>
    </row>
    <row r="134" spans="1:15" ht="17.45" customHeight="1" x14ac:dyDescent="0.25">
      <c r="A134" s="22">
        <f t="shared" si="24"/>
        <v>108</v>
      </c>
      <c r="B134" s="16" t="s">
        <v>360</v>
      </c>
      <c r="C134" s="23" t="s">
        <v>141</v>
      </c>
      <c r="D134" s="24">
        <v>288.39999999999998</v>
      </c>
      <c r="E134" s="25">
        <f t="shared" si="21"/>
        <v>331.86187999999999</v>
      </c>
      <c r="F134" s="25">
        <f t="shared" si="22"/>
        <v>331.86187999999999</v>
      </c>
      <c r="G134" s="20">
        <v>15.2</v>
      </c>
      <c r="H134" s="20">
        <v>15.2</v>
      </c>
      <c r="I134" s="19">
        <f t="shared" si="23"/>
        <v>4383.6799999999994</v>
      </c>
      <c r="J134" s="19">
        <v>829.76</v>
      </c>
      <c r="K134" s="19"/>
      <c r="L134" s="19"/>
      <c r="M134" s="19">
        <f t="shared" si="16"/>
        <v>5213.4399999999996</v>
      </c>
      <c r="N134" s="26" t="s">
        <v>210</v>
      </c>
      <c r="O134" s="26" t="s">
        <v>215</v>
      </c>
    </row>
    <row r="135" spans="1:15" ht="17.45" customHeight="1" x14ac:dyDescent="0.25">
      <c r="A135" s="22">
        <f t="shared" si="24"/>
        <v>109</v>
      </c>
      <c r="B135" s="16" t="s">
        <v>361</v>
      </c>
      <c r="C135" s="23" t="s">
        <v>142</v>
      </c>
      <c r="D135" s="24">
        <v>288.39999999999998</v>
      </c>
      <c r="E135" s="25">
        <f t="shared" si="21"/>
        <v>331.86187999999999</v>
      </c>
      <c r="F135" s="25">
        <f t="shared" si="22"/>
        <v>331.86187999999999</v>
      </c>
      <c r="G135" s="20">
        <v>15.2</v>
      </c>
      <c r="H135" s="20">
        <v>15.2</v>
      </c>
      <c r="I135" s="19">
        <f t="shared" si="23"/>
        <v>4383.6799999999994</v>
      </c>
      <c r="J135" s="19">
        <v>1244.6400000000001</v>
      </c>
      <c r="K135" s="19"/>
      <c r="L135" s="19"/>
      <c r="M135" s="19">
        <f t="shared" si="16"/>
        <v>5628.32</v>
      </c>
      <c r="N135" s="26" t="s">
        <v>210</v>
      </c>
      <c r="O135" s="26" t="s">
        <v>215</v>
      </c>
    </row>
    <row r="136" spans="1:15" ht="17.45" customHeight="1" x14ac:dyDescent="0.25">
      <c r="A136" s="22">
        <f t="shared" si="24"/>
        <v>110</v>
      </c>
      <c r="B136" s="22" t="s">
        <v>365</v>
      </c>
      <c r="C136" s="29" t="s">
        <v>147</v>
      </c>
      <c r="D136" s="24">
        <v>269.8</v>
      </c>
      <c r="E136" s="25">
        <f t="shared" si="21"/>
        <v>310.45886000000002</v>
      </c>
      <c r="F136" s="25">
        <f t="shared" si="22"/>
        <v>310.45886000000002</v>
      </c>
      <c r="G136" s="20">
        <v>15.2</v>
      </c>
      <c r="H136" s="20">
        <v>15.2</v>
      </c>
      <c r="I136" s="19">
        <f t="shared" si="23"/>
        <v>4100.96</v>
      </c>
      <c r="J136" s="19"/>
      <c r="K136" s="19"/>
      <c r="L136" s="19"/>
      <c r="M136" s="19">
        <f t="shared" si="16"/>
        <v>4100.96</v>
      </c>
      <c r="N136" s="26" t="s">
        <v>208</v>
      </c>
      <c r="O136" s="26" t="s">
        <v>215</v>
      </c>
    </row>
    <row r="137" spans="1:15" ht="17.45" customHeight="1" x14ac:dyDescent="0.25">
      <c r="A137" s="22">
        <f>A136+1</f>
        <v>111</v>
      </c>
      <c r="B137" s="16" t="s">
        <v>362</v>
      </c>
      <c r="C137" s="23" t="s">
        <v>143</v>
      </c>
      <c r="D137" s="24">
        <v>300</v>
      </c>
      <c r="E137" s="25">
        <f t="shared" si="21"/>
        <v>345.21000000000004</v>
      </c>
      <c r="F137" s="25">
        <f t="shared" si="22"/>
        <v>345.21000000000004</v>
      </c>
      <c r="G137" s="20">
        <v>15.2</v>
      </c>
      <c r="H137" s="20">
        <v>0</v>
      </c>
      <c r="I137" s="19">
        <f t="shared" si="23"/>
        <v>0</v>
      </c>
      <c r="J137" s="19"/>
      <c r="K137" s="19"/>
      <c r="L137" s="19"/>
      <c r="M137" s="19">
        <f t="shared" si="16"/>
        <v>0</v>
      </c>
      <c r="N137" s="26" t="s">
        <v>217</v>
      </c>
      <c r="O137" s="26" t="s">
        <v>215</v>
      </c>
    </row>
    <row r="138" spans="1:15" ht="17.45" customHeight="1" x14ac:dyDescent="0.25">
      <c r="A138" s="22"/>
      <c r="B138" s="16"/>
      <c r="C138" s="38" t="s">
        <v>144</v>
      </c>
      <c r="D138" s="24"/>
      <c r="E138" s="25"/>
      <c r="F138" s="25"/>
      <c r="G138" s="20"/>
      <c r="H138" s="20"/>
      <c r="I138" s="19"/>
      <c r="J138" s="19"/>
      <c r="K138" s="19"/>
      <c r="L138" s="19"/>
      <c r="M138" s="19"/>
      <c r="N138" s="26"/>
      <c r="O138" s="26"/>
    </row>
    <row r="139" spans="1:15" ht="17.45" customHeight="1" x14ac:dyDescent="0.25">
      <c r="A139" s="22">
        <f>A137+1</f>
        <v>112</v>
      </c>
      <c r="B139" s="16" t="s">
        <v>363</v>
      </c>
      <c r="C139" s="23" t="s">
        <v>145</v>
      </c>
      <c r="D139" s="24">
        <v>422.3</v>
      </c>
      <c r="E139" s="25">
        <f t="shared" ref="E139:E163" si="25">D139*1.1507</f>
        <v>485.94061000000005</v>
      </c>
      <c r="F139" s="25">
        <f t="shared" ref="F139:F163" si="26">E139</f>
        <v>485.94061000000005</v>
      </c>
      <c r="G139" s="20">
        <v>15.2</v>
      </c>
      <c r="H139" s="20">
        <v>15.2</v>
      </c>
      <c r="I139" s="19">
        <f t="shared" ref="I139:I147" si="27">D139*H139</f>
        <v>6418.96</v>
      </c>
      <c r="J139" s="19">
        <v>829.76</v>
      </c>
      <c r="K139" s="19"/>
      <c r="L139" s="19"/>
      <c r="M139" s="19">
        <f t="shared" ref="M139:M163" si="28">SUM(I139+J139+L139)</f>
        <v>7248.72</v>
      </c>
      <c r="N139" s="26" t="s">
        <v>194</v>
      </c>
      <c r="O139" s="26" t="s">
        <v>220</v>
      </c>
    </row>
    <row r="140" spans="1:15" ht="17.45" customHeight="1" x14ac:dyDescent="0.25">
      <c r="A140" s="22">
        <f t="shared" ref="A140:A147" si="29">A139+1</f>
        <v>113</v>
      </c>
      <c r="B140" s="16" t="s">
        <v>364</v>
      </c>
      <c r="C140" s="23" t="s">
        <v>146</v>
      </c>
      <c r="D140" s="24">
        <v>340.19</v>
      </c>
      <c r="E140" s="25">
        <f t="shared" si="25"/>
        <v>391.45663300000001</v>
      </c>
      <c r="F140" s="25">
        <f t="shared" si="26"/>
        <v>391.45663300000001</v>
      </c>
      <c r="G140" s="20">
        <v>15.2</v>
      </c>
      <c r="H140" s="20">
        <v>15.2</v>
      </c>
      <c r="I140" s="19">
        <f t="shared" si="27"/>
        <v>5170.8879999999999</v>
      </c>
      <c r="J140" s="19">
        <v>1037.2</v>
      </c>
      <c r="K140" s="19"/>
      <c r="L140" s="19"/>
      <c r="M140" s="19">
        <f t="shared" si="28"/>
        <v>6208.0879999999997</v>
      </c>
      <c r="N140" s="26" t="s">
        <v>211</v>
      </c>
      <c r="O140" s="46" t="s">
        <v>220</v>
      </c>
    </row>
    <row r="141" spans="1:15" ht="17.45" customHeight="1" x14ac:dyDescent="0.25">
      <c r="A141" s="22">
        <f>A140+1</f>
        <v>114</v>
      </c>
      <c r="B141" s="16" t="s">
        <v>366</v>
      </c>
      <c r="C141" s="23" t="s">
        <v>148</v>
      </c>
      <c r="D141" s="24">
        <v>358.99</v>
      </c>
      <c r="E141" s="25">
        <f t="shared" si="25"/>
        <v>413.08979300000004</v>
      </c>
      <c r="F141" s="25">
        <f t="shared" si="26"/>
        <v>413.08979300000004</v>
      </c>
      <c r="G141" s="20">
        <v>15.2</v>
      </c>
      <c r="H141" s="20">
        <v>15.2</v>
      </c>
      <c r="I141" s="19">
        <f t="shared" si="27"/>
        <v>5456.6480000000001</v>
      </c>
      <c r="J141" s="19">
        <v>1244.6400000000001</v>
      </c>
      <c r="K141" s="19"/>
      <c r="L141" s="19"/>
      <c r="M141" s="19">
        <f t="shared" si="28"/>
        <v>6701.2880000000005</v>
      </c>
      <c r="N141" s="26" t="s">
        <v>221</v>
      </c>
      <c r="O141" s="46" t="s">
        <v>220</v>
      </c>
    </row>
    <row r="142" spans="1:15" ht="17.45" customHeight="1" x14ac:dyDescent="0.25">
      <c r="A142" s="22">
        <f t="shared" si="29"/>
        <v>115</v>
      </c>
      <c r="B142" s="16" t="s">
        <v>367</v>
      </c>
      <c r="C142" s="23" t="s">
        <v>149</v>
      </c>
      <c r="D142" s="24">
        <v>358.99</v>
      </c>
      <c r="E142" s="25">
        <f t="shared" si="25"/>
        <v>413.08979300000004</v>
      </c>
      <c r="F142" s="25">
        <f t="shared" si="26"/>
        <v>413.08979300000004</v>
      </c>
      <c r="G142" s="20">
        <v>15.2</v>
      </c>
      <c r="H142" s="20">
        <v>15.2</v>
      </c>
      <c r="I142" s="19">
        <f t="shared" si="27"/>
        <v>5456.6480000000001</v>
      </c>
      <c r="J142" s="19">
        <v>829.76</v>
      </c>
      <c r="K142" s="19"/>
      <c r="L142" s="19"/>
      <c r="M142" s="19">
        <f t="shared" si="28"/>
        <v>6286.4080000000004</v>
      </c>
      <c r="N142" s="26" t="s">
        <v>221</v>
      </c>
      <c r="O142" s="46" t="s">
        <v>220</v>
      </c>
    </row>
    <row r="143" spans="1:15" ht="17.45" customHeight="1" x14ac:dyDescent="0.25">
      <c r="A143" s="22">
        <f t="shared" si="29"/>
        <v>116</v>
      </c>
      <c r="B143" s="22" t="s">
        <v>368</v>
      </c>
      <c r="C143" s="29" t="s">
        <v>150</v>
      </c>
      <c r="D143" s="24">
        <v>358.99</v>
      </c>
      <c r="E143" s="25">
        <f t="shared" si="25"/>
        <v>413.08979300000004</v>
      </c>
      <c r="F143" s="25">
        <f t="shared" si="26"/>
        <v>413.08979300000004</v>
      </c>
      <c r="G143" s="37">
        <v>15.2</v>
      </c>
      <c r="H143" s="20">
        <v>15.2</v>
      </c>
      <c r="I143" s="19">
        <f t="shared" si="27"/>
        <v>5456.6480000000001</v>
      </c>
      <c r="J143" s="19">
        <v>622.32000000000005</v>
      </c>
      <c r="K143" s="19"/>
      <c r="L143" s="19"/>
      <c r="M143" s="19">
        <f t="shared" si="28"/>
        <v>6078.9679999999998</v>
      </c>
      <c r="N143" s="26" t="s">
        <v>221</v>
      </c>
      <c r="O143" s="46" t="s">
        <v>220</v>
      </c>
    </row>
    <row r="144" spans="1:15" ht="17.45" customHeight="1" x14ac:dyDescent="0.25">
      <c r="A144" s="22">
        <f t="shared" si="29"/>
        <v>117</v>
      </c>
      <c r="B144" s="22" t="s">
        <v>369</v>
      </c>
      <c r="C144" s="29" t="s">
        <v>151</v>
      </c>
      <c r="D144" s="24">
        <v>323.43</v>
      </c>
      <c r="E144" s="25">
        <f t="shared" si="25"/>
        <v>372.17090100000001</v>
      </c>
      <c r="F144" s="25">
        <f t="shared" si="26"/>
        <v>372.17090100000001</v>
      </c>
      <c r="G144" s="37">
        <v>15.2</v>
      </c>
      <c r="H144" s="20">
        <v>15.2</v>
      </c>
      <c r="I144" s="19">
        <f t="shared" si="27"/>
        <v>4916.1359999999995</v>
      </c>
      <c r="J144" s="19"/>
      <c r="K144" s="19"/>
      <c r="L144" s="19"/>
      <c r="M144" s="19">
        <f t="shared" si="28"/>
        <v>4916.1359999999995</v>
      </c>
      <c r="N144" s="26" t="s">
        <v>221</v>
      </c>
      <c r="O144" s="46" t="s">
        <v>220</v>
      </c>
    </row>
    <row r="145" spans="1:15" ht="17.45" customHeight="1" x14ac:dyDescent="0.25">
      <c r="A145" s="22">
        <f>A144+1</f>
        <v>118</v>
      </c>
      <c r="B145" s="22" t="s">
        <v>411</v>
      </c>
      <c r="C145" s="29" t="s">
        <v>412</v>
      </c>
      <c r="D145" s="24">
        <v>323.43</v>
      </c>
      <c r="E145" s="25">
        <f t="shared" si="25"/>
        <v>372.17090100000001</v>
      </c>
      <c r="F145" s="25">
        <f t="shared" si="26"/>
        <v>372.17090100000001</v>
      </c>
      <c r="G145" s="37">
        <v>15.2</v>
      </c>
      <c r="H145" s="20">
        <v>15.2</v>
      </c>
      <c r="I145" s="19">
        <f t="shared" si="27"/>
        <v>4916.1359999999995</v>
      </c>
      <c r="J145" s="19"/>
      <c r="K145" s="19"/>
      <c r="L145" s="19"/>
      <c r="M145" s="19">
        <f t="shared" si="28"/>
        <v>4916.1359999999995</v>
      </c>
      <c r="N145" s="26" t="s">
        <v>221</v>
      </c>
      <c r="O145" s="46" t="s">
        <v>220</v>
      </c>
    </row>
    <row r="146" spans="1:15" ht="17.45" customHeight="1" x14ac:dyDescent="0.25">
      <c r="A146" s="22">
        <f>A145+1</f>
        <v>119</v>
      </c>
      <c r="B146" s="16" t="s">
        <v>370</v>
      </c>
      <c r="C146" s="23" t="s">
        <v>152</v>
      </c>
      <c r="D146" s="24">
        <v>280.63</v>
      </c>
      <c r="E146" s="25">
        <f t="shared" si="25"/>
        <v>322.92094100000003</v>
      </c>
      <c r="F146" s="25">
        <f t="shared" si="26"/>
        <v>322.92094100000003</v>
      </c>
      <c r="G146" s="20">
        <v>15.2</v>
      </c>
      <c r="H146" s="20">
        <v>15.2</v>
      </c>
      <c r="I146" s="19">
        <f t="shared" si="27"/>
        <v>4265.576</v>
      </c>
      <c r="J146" s="19">
        <v>1244.6400000000001</v>
      </c>
      <c r="K146" s="19"/>
      <c r="L146" s="19"/>
      <c r="M146" s="19">
        <f t="shared" si="28"/>
        <v>5510.2160000000003</v>
      </c>
      <c r="N146" s="26" t="s">
        <v>210</v>
      </c>
      <c r="O146" s="46" t="s">
        <v>220</v>
      </c>
    </row>
    <row r="147" spans="1:15" ht="17.45" customHeight="1" x14ac:dyDescent="0.25">
      <c r="A147" s="22">
        <f t="shared" si="29"/>
        <v>120</v>
      </c>
      <c r="B147" s="16" t="s">
        <v>371</v>
      </c>
      <c r="C147" s="29" t="s">
        <v>153</v>
      </c>
      <c r="D147" s="24">
        <v>280.63</v>
      </c>
      <c r="E147" s="25">
        <f t="shared" si="25"/>
        <v>322.92094100000003</v>
      </c>
      <c r="F147" s="25">
        <f t="shared" si="26"/>
        <v>322.92094100000003</v>
      </c>
      <c r="G147" s="20">
        <v>15.2</v>
      </c>
      <c r="H147" s="20">
        <v>15.2</v>
      </c>
      <c r="I147" s="19">
        <f t="shared" si="27"/>
        <v>4265.576</v>
      </c>
      <c r="J147" s="19">
        <v>829.76</v>
      </c>
      <c r="K147" s="19"/>
      <c r="L147" s="19"/>
      <c r="M147" s="19">
        <f t="shared" si="28"/>
        <v>5095.3360000000002</v>
      </c>
      <c r="N147" s="26" t="s">
        <v>210</v>
      </c>
      <c r="O147" s="46" t="s">
        <v>220</v>
      </c>
    </row>
    <row r="148" spans="1:15" ht="17.45" customHeight="1" x14ac:dyDescent="0.25">
      <c r="A148" s="22"/>
      <c r="B148" s="16"/>
      <c r="C148" s="17" t="s">
        <v>156</v>
      </c>
      <c r="D148" s="24"/>
      <c r="E148" s="25"/>
      <c r="F148" s="25"/>
      <c r="G148" s="20"/>
      <c r="H148" s="20"/>
      <c r="I148" s="19"/>
      <c r="J148" s="19"/>
      <c r="K148" s="19"/>
      <c r="L148" s="19"/>
      <c r="M148" s="19"/>
      <c r="N148" s="26"/>
      <c r="O148" s="46"/>
    </row>
    <row r="149" spans="1:15" ht="17.45" customHeight="1" x14ac:dyDescent="0.25">
      <c r="A149" s="22">
        <f>A147+1</f>
        <v>121</v>
      </c>
      <c r="B149" s="16" t="s">
        <v>373</v>
      </c>
      <c r="C149" s="30" t="s">
        <v>157</v>
      </c>
      <c r="D149" s="24">
        <v>428.48</v>
      </c>
      <c r="E149" s="25">
        <f t="shared" si="25"/>
        <v>493.05193600000007</v>
      </c>
      <c r="F149" s="25">
        <f t="shared" si="26"/>
        <v>493.05193600000007</v>
      </c>
      <c r="G149" s="22">
        <v>15.2</v>
      </c>
      <c r="H149" s="20">
        <v>15.2</v>
      </c>
      <c r="I149" s="19">
        <f>D149*H149</f>
        <v>6512.8959999999997</v>
      </c>
      <c r="J149" s="19"/>
      <c r="K149" s="19"/>
      <c r="L149" s="19"/>
      <c r="M149" s="19">
        <f t="shared" si="28"/>
        <v>6512.8959999999997</v>
      </c>
      <c r="N149" s="26" t="s">
        <v>195</v>
      </c>
      <c r="O149" s="46" t="s">
        <v>156</v>
      </c>
    </row>
    <row r="150" spans="1:15" ht="17.45" customHeight="1" x14ac:dyDescent="0.25">
      <c r="A150" s="22">
        <f>A149+1</f>
        <v>122</v>
      </c>
      <c r="B150" s="16" t="s">
        <v>374</v>
      </c>
      <c r="C150" s="23" t="s">
        <v>158</v>
      </c>
      <c r="D150" s="24">
        <v>422.3</v>
      </c>
      <c r="E150" s="25">
        <f t="shared" si="25"/>
        <v>485.94061000000005</v>
      </c>
      <c r="F150" s="25">
        <f t="shared" si="26"/>
        <v>485.94061000000005</v>
      </c>
      <c r="G150" s="20">
        <v>15.2</v>
      </c>
      <c r="H150" s="20">
        <v>15.2</v>
      </c>
      <c r="I150" s="19">
        <f>D150*H150</f>
        <v>6418.96</v>
      </c>
      <c r="J150" s="19"/>
      <c r="K150" s="19"/>
      <c r="L150" s="19"/>
      <c r="M150" s="19">
        <f t="shared" si="28"/>
        <v>6418.96</v>
      </c>
      <c r="N150" s="26" t="s">
        <v>195</v>
      </c>
      <c r="O150" s="26" t="s">
        <v>225</v>
      </c>
    </row>
    <row r="151" spans="1:15" ht="17.45" customHeight="1" x14ac:dyDescent="0.25">
      <c r="A151" s="22">
        <f>A150+1</f>
        <v>123</v>
      </c>
      <c r="B151" s="16" t="s">
        <v>375</v>
      </c>
      <c r="C151" s="23" t="s">
        <v>159</v>
      </c>
      <c r="D151" s="24">
        <v>428.48</v>
      </c>
      <c r="E151" s="25">
        <f t="shared" si="25"/>
        <v>493.05193600000007</v>
      </c>
      <c r="F151" s="25">
        <f t="shared" si="26"/>
        <v>493.05193600000007</v>
      </c>
      <c r="G151" s="20">
        <v>15.2</v>
      </c>
      <c r="H151" s="20">
        <v>15.2</v>
      </c>
      <c r="I151" s="19">
        <f>D151*H151</f>
        <v>6512.8959999999997</v>
      </c>
      <c r="J151" s="19">
        <v>1244.6400000000001</v>
      </c>
      <c r="K151" s="19"/>
      <c r="L151" s="19"/>
      <c r="M151" s="19">
        <f t="shared" si="28"/>
        <v>7757.5360000000001</v>
      </c>
      <c r="N151" s="26" t="s">
        <v>192</v>
      </c>
      <c r="O151" s="26" t="s">
        <v>156</v>
      </c>
    </row>
    <row r="152" spans="1:15" ht="17.45" customHeight="1" x14ac:dyDescent="0.25">
      <c r="A152" s="22">
        <f>A151+1</f>
        <v>124</v>
      </c>
      <c r="B152" s="16" t="s">
        <v>376</v>
      </c>
      <c r="C152" s="23" t="s">
        <v>160</v>
      </c>
      <c r="D152" s="24">
        <v>428.55</v>
      </c>
      <c r="E152" s="25">
        <f t="shared" si="25"/>
        <v>493.13248500000003</v>
      </c>
      <c r="F152" s="25">
        <f t="shared" si="26"/>
        <v>493.13248500000003</v>
      </c>
      <c r="G152" s="20">
        <v>15.2</v>
      </c>
      <c r="H152" s="20">
        <v>15.2</v>
      </c>
      <c r="I152" s="19">
        <f>D152*H152</f>
        <v>6513.96</v>
      </c>
      <c r="J152" s="19">
        <v>1037.2</v>
      </c>
      <c r="K152" s="19"/>
      <c r="L152" s="19"/>
      <c r="M152" s="19">
        <f t="shared" si="28"/>
        <v>7551.16</v>
      </c>
      <c r="N152" s="26" t="s">
        <v>227</v>
      </c>
      <c r="O152" s="46" t="s">
        <v>156</v>
      </c>
    </row>
    <row r="153" spans="1:15" ht="17.45" customHeight="1" x14ac:dyDescent="0.25">
      <c r="A153" s="22"/>
      <c r="B153" s="22"/>
      <c r="C153" s="17" t="s">
        <v>161</v>
      </c>
      <c r="D153" s="24"/>
      <c r="E153" s="25"/>
      <c r="F153" s="25"/>
      <c r="G153" s="20"/>
      <c r="H153" s="20"/>
      <c r="I153" s="19"/>
      <c r="J153" s="19"/>
      <c r="K153" s="19"/>
      <c r="L153" s="19"/>
      <c r="M153" s="19"/>
      <c r="N153" s="47"/>
      <c r="O153" s="46"/>
    </row>
    <row r="154" spans="1:15" ht="17.45" customHeight="1" x14ac:dyDescent="0.25">
      <c r="A154" s="22">
        <f>A152+1</f>
        <v>125</v>
      </c>
      <c r="B154" s="16" t="s">
        <v>377</v>
      </c>
      <c r="C154" s="23" t="s">
        <v>162</v>
      </c>
      <c r="D154" s="24">
        <v>411.21</v>
      </c>
      <c r="E154" s="25">
        <f t="shared" si="25"/>
        <v>473.17934700000001</v>
      </c>
      <c r="F154" s="25">
        <f t="shared" si="26"/>
        <v>473.17934700000001</v>
      </c>
      <c r="G154" s="20">
        <v>15.2</v>
      </c>
      <c r="H154" s="20">
        <v>15.2</v>
      </c>
      <c r="I154" s="19">
        <f>D154*H154</f>
        <v>6250.3919999999998</v>
      </c>
      <c r="J154" s="19">
        <v>1037.2</v>
      </c>
      <c r="K154" s="19"/>
      <c r="L154" s="19"/>
      <c r="M154" s="19">
        <f t="shared" si="28"/>
        <v>7287.5919999999996</v>
      </c>
      <c r="N154" s="26" t="s">
        <v>192</v>
      </c>
      <c r="O154" s="46" t="s">
        <v>161</v>
      </c>
    </row>
    <row r="155" spans="1:15" ht="17.45" customHeight="1" x14ac:dyDescent="0.25">
      <c r="A155" s="22">
        <f>A154+1</f>
        <v>126</v>
      </c>
      <c r="B155" s="16" t="s">
        <v>378</v>
      </c>
      <c r="C155" s="23" t="s">
        <v>163</v>
      </c>
      <c r="D155" s="24">
        <v>281.89999999999998</v>
      </c>
      <c r="E155" s="25">
        <f t="shared" si="25"/>
        <v>324.38232999999997</v>
      </c>
      <c r="F155" s="25">
        <f t="shared" si="26"/>
        <v>324.38232999999997</v>
      </c>
      <c r="G155" s="20">
        <v>15.2</v>
      </c>
      <c r="H155" s="20">
        <v>15.2</v>
      </c>
      <c r="I155" s="19">
        <f>D155*H155</f>
        <v>4284.8799999999992</v>
      </c>
      <c r="J155" s="19">
        <v>622.32000000000005</v>
      </c>
      <c r="K155" s="19"/>
      <c r="L155" s="19"/>
      <c r="M155" s="19">
        <f t="shared" si="28"/>
        <v>4907.1999999999989</v>
      </c>
      <c r="N155" s="26" t="s">
        <v>192</v>
      </c>
      <c r="O155" s="26" t="s">
        <v>215</v>
      </c>
    </row>
    <row r="156" spans="1:15" ht="17.45" customHeight="1" x14ac:dyDescent="0.25">
      <c r="A156" s="22">
        <f>A155+1</f>
        <v>127</v>
      </c>
      <c r="B156" s="22" t="s">
        <v>379</v>
      </c>
      <c r="C156" s="29" t="s">
        <v>164</v>
      </c>
      <c r="D156" s="24">
        <v>213.66</v>
      </c>
      <c r="E156" s="25">
        <f t="shared" si="25"/>
        <v>245.85856200000001</v>
      </c>
      <c r="F156" s="25">
        <f t="shared" si="26"/>
        <v>245.85856200000001</v>
      </c>
      <c r="G156" s="20">
        <v>15.2</v>
      </c>
      <c r="H156" s="20">
        <v>15.2</v>
      </c>
      <c r="I156" s="19">
        <f>D156*H156</f>
        <v>3247.6319999999996</v>
      </c>
      <c r="J156" s="19">
        <v>622.32000000000005</v>
      </c>
      <c r="K156" s="19"/>
      <c r="L156" s="19"/>
      <c r="M156" s="19">
        <f t="shared" si="28"/>
        <v>3869.9519999999998</v>
      </c>
      <c r="N156" s="26" t="s">
        <v>210</v>
      </c>
      <c r="O156" s="26" t="s">
        <v>90</v>
      </c>
    </row>
    <row r="157" spans="1:15" ht="17.45" customHeight="1" x14ac:dyDescent="0.25">
      <c r="A157" s="22"/>
      <c r="B157" s="22"/>
      <c r="C157" s="34" t="s">
        <v>165</v>
      </c>
      <c r="D157" s="24"/>
      <c r="E157" s="25"/>
      <c r="F157" s="25"/>
      <c r="G157" s="20"/>
      <c r="H157" s="20"/>
      <c r="I157" s="19"/>
      <c r="J157" s="19"/>
      <c r="K157" s="19"/>
      <c r="L157" s="19"/>
      <c r="M157" s="19"/>
      <c r="N157" s="26"/>
      <c r="O157" s="26"/>
    </row>
    <row r="158" spans="1:15" ht="17.45" customHeight="1" x14ac:dyDescent="0.25">
      <c r="A158" s="22">
        <f>A156+1</f>
        <v>128</v>
      </c>
      <c r="B158" s="22" t="s">
        <v>380</v>
      </c>
      <c r="C158" s="29" t="s">
        <v>166</v>
      </c>
      <c r="D158" s="24">
        <v>399.64</v>
      </c>
      <c r="E158" s="25">
        <f t="shared" si="25"/>
        <v>459.865748</v>
      </c>
      <c r="F158" s="25">
        <f t="shared" si="26"/>
        <v>459.865748</v>
      </c>
      <c r="G158" s="20">
        <v>15.2</v>
      </c>
      <c r="H158" s="20">
        <v>15.2</v>
      </c>
      <c r="I158" s="19">
        <f>D158*H158</f>
        <v>6074.5279999999993</v>
      </c>
      <c r="J158" s="19"/>
      <c r="K158" s="19"/>
      <c r="L158" s="19"/>
      <c r="M158" s="19">
        <f t="shared" si="28"/>
        <v>6074.5279999999993</v>
      </c>
      <c r="N158" s="26" t="s">
        <v>414</v>
      </c>
      <c r="O158" s="26" t="s">
        <v>15</v>
      </c>
    </row>
    <row r="159" spans="1:15" ht="17.45" customHeight="1" x14ac:dyDescent="0.25">
      <c r="A159" s="22"/>
      <c r="B159" s="22"/>
      <c r="C159" s="34" t="s">
        <v>167</v>
      </c>
      <c r="D159" s="24"/>
      <c r="E159" s="25"/>
      <c r="F159" s="25"/>
      <c r="G159" s="20"/>
      <c r="H159" s="20"/>
      <c r="I159" s="19"/>
      <c r="J159" s="19"/>
      <c r="K159" s="19"/>
      <c r="L159" s="19"/>
      <c r="M159" s="19"/>
      <c r="N159" s="26"/>
      <c r="O159" s="26"/>
    </row>
    <row r="160" spans="1:15" ht="17.45" customHeight="1" x14ac:dyDescent="0.25">
      <c r="A160" s="22">
        <f>A158+1</f>
        <v>129</v>
      </c>
      <c r="B160" s="22"/>
      <c r="C160" s="29" t="s">
        <v>168</v>
      </c>
      <c r="D160" s="24">
        <v>399.64</v>
      </c>
      <c r="E160" s="25">
        <f t="shared" si="25"/>
        <v>459.865748</v>
      </c>
      <c r="F160" s="25">
        <f t="shared" si="26"/>
        <v>459.865748</v>
      </c>
      <c r="G160" s="20">
        <v>15.2</v>
      </c>
      <c r="H160" s="20">
        <v>15.2</v>
      </c>
      <c r="I160" s="19">
        <f>D160*H160</f>
        <v>6074.5279999999993</v>
      </c>
      <c r="J160" s="19"/>
      <c r="K160" s="19"/>
      <c r="L160" s="19"/>
      <c r="M160" s="19">
        <f t="shared" si="28"/>
        <v>6074.5279999999993</v>
      </c>
      <c r="N160" s="26" t="s">
        <v>407</v>
      </c>
      <c r="O160" s="26" t="s">
        <v>15</v>
      </c>
    </row>
    <row r="161" spans="1:23" ht="17.45" customHeight="1" x14ac:dyDescent="0.3">
      <c r="A161" s="39"/>
      <c r="B161" s="22"/>
      <c r="C161" s="40" t="s">
        <v>381</v>
      </c>
      <c r="D161" s="24"/>
      <c r="E161" s="25"/>
      <c r="F161" s="25"/>
      <c r="G161" s="20"/>
      <c r="H161" s="20"/>
      <c r="I161" s="19"/>
      <c r="J161" s="19"/>
      <c r="K161" s="19"/>
      <c r="L161" s="19"/>
      <c r="M161" s="19"/>
      <c r="N161" s="26"/>
      <c r="O161" s="26"/>
    </row>
    <row r="162" spans="1:23" ht="17.45" customHeight="1" x14ac:dyDescent="0.3">
      <c r="A162" s="39">
        <f>A160+1</f>
        <v>130</v>
      </c>
      <c r="B162" s="22" t="s">
        <v>382</v>
      </c>
      <c r="C162" s="1" t="s">
        <v>170</v>
      </c>
      <c r="D162" s="24">
        <v>422.3</v>
      </c>
      <c r="E162" s="25">
        <f t="shared" si="25"/>
        <v>485.94061000000005</v>
      </c>
      <c r="F162" s="25">
        <f t="shared" si="26"/>
        <v>485.94061000000005</v>
      </c>
      <c r="G162" s="20">
        <v>15.2</v>
      </c>
      <c r="H162" s="20">
        <v>15.2</v>
      </c>
      <c r="I162" s="19">
        <f>D162*H162</f>
        <v>6418.96</v>
      </c>
      <c r="J162" s="19"/>
      <c r="K162" s="19"/>
      <c r="L162" s="19"/>
      <c r="M162" s="19">
        <f t="shared" si="28"/>
        <v>6418.96</v>
      </c>
      <c r="N162" s="26" t="s">
        <v>169</v>
      </c>
      <c r="O162" s="26" t="s">
        <v>399</v>
      </c>
    </row>
    <row r="163" spans="1:23" ht="17.45" customHeight="1" x14ac:dyDescent="0.3">
      <c r="A163" s="39">
        <f>A162+1</f>
        <v>131</v>
      </c>
      <c r="B163" s="22" t="s">
        <v>383</v>
      </c>
      <c r="C163" s="1" t="s">
        <v>384</v>
      </c>
      <c r="D163" s="24">
        <v>378.29</v>
      </c>
      <c r="E163" s="25">
        <f t="shared" si="25"/>
        <v>435.29830300000003</v>
      </c>
      <c r="F163" s="25">
        <f t="shared" si="26"/>
        <v>435.29830300000003</v>
      </c>
      <c r="G163" s="20">
        <v>15.2</v>
      </c>
      <c r="H163" s="20">
        <v>15.2</v>
      </c>
      <c r="I163" s="19">
        <f>D163*H163</f>
        <v>5750.0079999999998</v>
      </c>
      <c r="J163" s="19"/>
      <c r="K163" s="19"/>
      <c r="L163" s="19"/>
      <c r="M163" s="19">
        <f t="shared" si="28"/>
        <v>5750.0079999999998</v>
      </c>
      <c r="N163" s="26" t="s">
        <v>400</v>
      </c>
      <c r="O163" s="26" t="s">
        <v>401</v>
      </c>
    </row>
    <row r="164" spans="1:23" ht="17.45" customHeight="1" x14ac:dyDescent="0.25">
      <c r="A164" s="16"/>
      <c r="C164" s="1"/>
      <c r="D164" s="33"/>
      <c r="E164" s="25"/>
      <c r="F164" s="25"/>
      <c r="G164" s="37"/>
      <c r="H164" s="37"/>
      <c r="I164" s="57">
        <f t="shared" ref="I164:M164" si="30">SUM(I11:I163)</f>
        <v>668465.60000000033</v>
      </c>
      <c r="J164" s="57">
        <f t="shared" si="30"/>
        <v>99363.759999999951</v>
      </c>
      <c r="K164" s="57">
        <f>SUM(K11:K163)</f>
        <v>4200.79</v>
      </c>
      <c r="L164" s="57">
        <f t="shared" si="30"/>
        <v>156.04000000000002</v>
      </c>
      <c r="M164" s="57">
        <f t="shared" si="30"/>
        <v>772186.18999999959</v>
      </c>
      <c r="N164" s="26"/>
      <c r="O164" s="26"/>
    </row>
    <row r="165" spans="1:23" ht="27.95" customHeight="1" x14ac:dyDescent="0.25">
      <c r="A165" s="16"/>
      <c r="C165" s="1"/>
      <c r="D165" s="33"/>
      <c r="E165" s="25"/>
      <c r="F165" s="25"/>
      <c r="G165" s="37"/>
      <c r="H165" s="37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27.95" customHeight="1" x14ac:dyDescent="0.25">
      <c r="A166" s="16"/>
      <c r="C166" s="1"/>
      <c r="D166" s="33"/>
      <c r="E166" s="25"/>
      <c r="F166" s="25"/>
      <c r="G166" s="37"/>
      <c r="H166" s="37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8" customHeight="1" x14ac:dyDescent="0.25">
      <c r="A167" s="22"/>
      <c r="B167" s="22" t="s">
        <v>0</v>
      </c>
      <c r="C167" s="23"/>
      <c r="D167" s="19"/>
      <c r="E167" s="59"/>
      <c r="F167" s="59"/>
      <c r="G167" s="60"/>
      <c r="H167" s="60"/>
      <c r="I167" s="44"/>
      <c r="J167" s="44"/>
      <c r="K167" s="44"/>
      <c r="L167" s="88"/>
      <c r="M167" s="44"/>
      <c r="N167" s="44"/>
      <c r="O167" s="44"/>
      <c r="P167" s="44"/>
      <c r="Q167" s="44"/>
      <c r="R167" s="44"/>
      <c r="S167" s="44"/>
      <c r="T167" s="44"/>
      <c r="U167" s="61"/>
      <c r="V167" s="61"/>
      <c r="W167" s="61"/>
    </row>
    <row r="168" spans="1:23" ht="17.25" x14ac:dyDescent="0.25">
      <c r="A168" s="30"/>
      <c r="B168" s="62" t="s">
        <v>385</v>
      </c>
      <c r="C168" s="62" t="s">
        <v>386</v>
      </c>
      <c r="D168" s="30"/>
      <c r="E168" s="30"/>
      <c r="F168" s="30"/>
      <c r="G168" s="30"/>
      <c r="H168" s="30"/>
      <c r="I168" s="30"/>
      <c r="J168" s="30"/>
      <c r="K168" s="30"/>
      <c r="L168" s="8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63"/>
    </row>
    <row r="169" spans="1:23" ht="17.25" x14ac:dyDescent="0.25">
      <c r="A169" s="30"/>
      <c r="B169" s="64">
        <v>3</v>
      </c>
      <c r="C169" s="64" t="s">
        <v>178</v>
      </c>
      <c r="D169" s="30"/>
      <c r="E169" s="30" t="s">
        <v>0</v>
      </c>
      <c r="F169" s="80"/>
      <c r="G169" s="80"/>
      <c r="H169" s="80"/>
      <c r="I169" s="80"/>
      <c r="J169" s="80"/>
      <c r="K169" s="80"/>
      <c r="L169" s="8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</row>
    <row r="170" spans="1:23" ht="17.25" x14ac:dyDescent="0.25">
      <c r="A170" s="30"/>
      <c r="B170" s="64">
        <v>1</v>
      </c>
      <c r="C170" s="64" t="s">
        <v>171</v>
      </c>
      <c r="D170" s="30"/>
      <c r="E170" s="30"/>
      <c r="F170" s="82"/>
      <c r="G170" s="83"/>
      <c r="H170" s="80"/>
      <c r="I170" s="80"/>
      <c r="J170" s="80"/>
      <c r="K170" s="80"/>
      <c r="L170" s="80"/>
      <c r="M170" s="30"/>
      <c r="N170" s="30"/>
      <c r="O170" s="30"/>
      <c r="P170" s="30"/>
      <c r="Q170" s="30"/>
      <c r="R170" s="30"/>
      <c r="S170" s="30"/>
      <c r="T170" s="30"/>
      <c r="U170" s="19"/>
      <c r="V170" s="30"/>
      <c r="W170" s="30"/>
    </row>
    <row r="171" spans="1:23" ht="17.25" x14ac:dyDescent="0.3">
      <c r="A171" s="27" t="s">
        <v>0</v>
      </c>
      <c r="B171" s="41"/>
      <c r="C171" s="41"/>
      <c r="D171" s="27"/>
      <c r="E171" s="27"/>
      <c r="F171" s="82"/>
      <c r="G171" s="87"/>
      <c r="H171" s="84"/>
      <c r="I171" s="84"/>
      <c r="J171" s="84"/>
      <c r="K171" s="84"/>
      <c r="L171" s="84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1:23" x14ac:dyDescent="0.25">
      <c r="B172" s="41"/>
      <c r="C172" s="41"/>
      <c r="F172" s="82"/>
      <c r="G172" s="82"/>
      <c r="H172" s="85"/>
      <c r="I172" s="85"/>
      <c r="J172" s="85"/>
      <c r="K172" s="85"/>
      <c r="L172" s="85"/>
    </row>
    <row r="173" spans="1:23" x14ac:dyDescent="0.25">
      <c r="B173" s="41"/>
      <c r="C173" s="41"/>
      <c r="F173" s="82"/>
      <c r="G173" s="82"/>
      <c r="H173" s="85"/>
      <c r="I173" s="85"/>
      <c r="J173" s="85"/>
      <c r="K173" s="85"/>
      <c r="L173" s="85"/>
    </row>
    <row r="174" spans="1:23" x14ac:dyDescent="0.25">
      <c r="B174" s="41"/>
      <c r="C174" s="41"/>
      <c r="F174" s="82"/>
      <c r="G174" s="82"/>
      <c r="H174" s="85"/>
      <c r="I174" s="85"/>
      <c r="J174" s="85"/>
      <c r="K174" s="85"/>
      <c r="L174" s="85"/>
    </row>
    <row r="175" spans="1:23" x14ac:dyDescent="0.25">
      <c r="B175" s="41"/>
      <c r="C175" s="41"/>
      <c r="F175" s="82"/>
      <c r="G175" s="82"/>
      <c r="H175" s="85"/>
      <c r="I175" s="85"/>
      <c r="J175" s="85"/>
      <c r="K175" s="85"/>
      <c r="L175" s="85"/>
    </row>
    <row r="176" spans="1:23" x14ac:dyDescent="0.25">
      <c r="B176" s="41"/>
      <c r="C176" s="41"/>
      <c r="F176" s="82"/>
      <c r="G176" s="86"/>
      <c r="H176" s="85"/>
      <c r="I176" s="85"/>
      <c r="J176" s="85"/>
      <c r="K176" s="85"/>
      <c r="L176" s="85"/>
    </row>
    <row r="177" spans="2:21" x14ac:dyDescent="0.25">
      <c r="B177" s="41"/>
      <c r="C177" s="41"/>
      <c r="F177" s="85"/>
      <c r="G177" s="85"/>
      <c r="H177" s="85"/>
      <c r="I177" s="85"/>
      <c r="J177" s="85"/>
      <c r="K177" s="85"/>
      <c r="L177" s="85"/>
    </row>
    <row r="178" spans="2:21" x14ac:dyDescent="0.25">
      <c r="B178" s="41"/>
      <c r="C178" s="41"/>
    </row>
    <row r="179" spans="2:21" x14ac:dyDescent="0.25">
      <c r="B179" s="41"/>
      <c r="C179" s="42"/>
    </row>
    <row r="180" spans="2:21" x14ac:dyDescent="0.25">
      <c r="B180" s="41"/>
      <c r="C180" s="41"/>
    </row>
    <row r="181" spans="2:21" x14ac:dyDescent="0.25">
      <c r="B181" s="41"/>
      <c r="C181" s="41"/>
    </row>
    <row r="182" spans="2:21" x14ac:dyDescent="0.25">
      <c r="B182" s="41"/>
      <c r="C182" s="41"/>
      <c r="G182" s="1" t="s">
        <v>0</v>
      </c>
    </row>
    <row r="183" spans="2:21" x14ac:dyDescent="0.25">
      <c r="B183" s="41"/>
      <c r="C183" s="41"/>
    </row>
    <row r="184" spans="2:21" x14ac:dyDescent="0.25">
      <c r="B184" s="41"/>
      <c r="C184" s="41"/>
    </row>
    <row r="185" spans="2:21" x14ac:dyDescent="0.25">
      <c r="B185" s="43"/>
      <c r="C185" s="43"/>
    </row>
    <row r="186" spans="2:21" x14ac:dyDescent="0.25">
      <c r="U186" s="1" t="s">
        <v>238</v>
      </c>
    </row>
    <row r="189" spans="2:21" x14ac:dyDescent="0.25">
      <c r="E189" s="1" t="s">
        <v>0</v>
      </c>
    </row>
    <row r="193" spans="5:22" x14ac:dyDescent="0.25">
      <c r="I193" s="1" t="s">
        <v>0</v>
      </c>
    </row>
    <row r="194" spans="5:22" x14ac:dyDescent="0.25">
      <c r="V194" s="1" t="s">
        <v>0</v>
      </c>
    </row>
    <row r="198" spans="5:22" x14ac:dyDescent="0.25">
      <c r="U198" s="1" t="s">
        <v>0</v>
      </c>
    </row>
    <row r="205" spans="5:22" x14ac:dyDescent="0.25">
      <c r="E205" s="1" t="s">
        <v>0</v>
      </c>
    </row>
    <row r="209" spans="3:3" x14ac:dyDescent="0.25">
      <c r="C209" s="2" t="s">
        <v>0</v>
      </c>
    </row>
  </sheetData>
  <mergeCells count="19">
    <mergeCell ref="D2:U2"/>
    <mergeCell ref="D3:I3"/>
    <mergeCell ref="H4:I4"/>
    <mergeCell ref="D6:I6"/>
    <mergeCell ref="A7:A9"/>
    <mergeCell ref="B7:B9"/>
    <mergeCell ref="C7:C9"/>
    <mergeCell ref="D7:D9"/>
    <mergeCell ref="E7:E9"/>
    <mergeCell ref="F7:F9"/>
    <mergeCell ref="M7:M9"/>
    <mergeCell ref="N7:N9"/>
    <mergeCell ref="L7:L8"/>
    <mergeCell ref="O7:O9"/>
    <mergeCell ref="G7:G9"/>
    <mergeCell ref="H7:H9"/>
    <mergeCell ref="I7:I9"/>
    <mergeCell ref="J7:J8"/>
    <mergeCell ref="K7: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opLeftCell="A91" workbookViewId="0">
      <selection activeCell="J114" sqref="J114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3" style="1" customWidth="1"/>
    <col min="9" max="9" width="15.5703125" style="1" customWidth="1"/>
    <col min="10" max="10" width="28.42578125" style="26" customWidth="1"/>
    <col min="11" max="11" width="30.28515625" style="26" customWidth="1"/>
  </cols>
  <sheetData>
    <row r="1" spans="1:11" x14ac:dyDescent="0.25">
      <c r="B1" s="2" t="s">
        <v>0</v>
      </c>
      <c r="K1" s="26" t="s">
        <v>0</v>
      </c>
    </row>
    <row r="2" spans="1:11" x14ac:dyDescent="0.25">
      <c r="A2" s="3" t="s">
        <v>0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6"/>
      <c r="I3" s="7"/>
      <c r="J3" s="44"/>
      <c r="K3" s="45"/>
    </row>
    <row r="4" spans="1:11" x14ac:dyDescent="0.25">
      <c r="A4" s="4" t="s">
        <v>0</v>
      </c>
      <c r="B4" s="5"/>
      <c r="C4" s="8"/>
      <c r="E4" s="110"/>
      <c r="F4" s="110"/>
      <c r="G4" s="9"/>
      <c r="H4" s="9"/>
      <c r="I4" s="7"/>
    </row>
    <row r="5" spans="1:11" x14ac:dyDescent="0.25">
      <c r="A5" s="4"/>
      <c r="B5" s="5"/>
      <c r="C5" s="10"/>
      <c r="D5" s="10"/>
      <c r="E5" s="10"/>
      <c r="F5" s="10"/>
      <c r="G5" s="10"/>
      <c r="H5" s="10"/>
      <c r="I5" s="7"/>
    </row>
    <row r="6" spans="1:11" x14ac:dyDescent="0.25">
      <c r="A6" s="11"/>
      <c r="B6" s="12"/>
      <c r="C6" s="111" t="s">
        <v>1</v>
      </c>
      <c r="D6" s="112"/>
      <c r="E6" s="112"/>
      <c r="F6" s="113"/>
      <c r="G6" s="13"/>
      <c r="H6" s="13"/>
      <c r="I6" s="14"/>
    </row>
    <row r="7" spans="1:11" ht="15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14" t="s">
        <v>8</v>
      </c>
      <c r="H7" s="106" t="s">
        <v>172</v>
      </c>
      <c r="I7" s="106" t="s">
        <v>11</v>
      </c>
      <c r="J7" s="103" t="s">
        <v>187</v>
      </c>
      <c r="K7" s="103" t="s">
        <v>188</v>
      </c>
    </row>
    <row r="8" spans="1:11" ht="15" x14ac:dyDescent="0.25">
      <c r="A8" s="93"/>
      <c r="B8" s="95"/>
      <c r="C8" s="98"/>
      <c r="D8" s="101"/>
      <c r="E8" s="101"/>
      <c r="F8" s="107"/>
      <c r="G8" s="115"/>
      <c r="H8" s="107"/>
      <c r="I8" s="107"/>
      <c r="J8" s="104"/>
      <c r="K8" s="104"/>
    </row>
    <row r="9" spans="1:11" ht="15" x14ac:dyDescent="0.25">
      <c r="A9" s="93"/>
      <c r="B9" s="96"/>
      <c r="C9" s="99"/>
      <c r="D9" s="102"/>
      <c r="E9" s="102"/>
      <c r="F9" s="108"/>
      <c r="G9" s="15" t="s">
        <v>173</v>
      </c>
      <c r="H9" s="15" t="s">
        <v>174</v>
      </c>
      <c r="I9" s="108"/>
      <c r="J9" s="105"/>
      <c r="K9" s="105"/>
    </row>
    <row r="10" spans="1:11" ht="17.25" x14ac:dyDescent="0.25">
      <c r="A10" s="16"/>
      <c r="B10" s="17" t="s">
        <v>15</v>
      </c>
      <c r="C10" s="18"/>
      <c r="D10" s="20"/>
      <c r="E10" s="20"/>
      <c r="F10" s="19"/>
      <c r="G10" s="19"/>
      <c r="H10" s="19"/>
      <c r="I10" s="21"/>
    </row>
    <row r="11" spans="1:11" ht="17.25" x14ac:dyDescent="0.25">
      <c r="A11" s="22">
        <v>1</v>
      </c>
      <c r="B11" s="23" t="s">
        <v>16</v>
      </c>
      <c r="C11" s="24">
        <v>940</v>
      </c>
      <c r="D11" s="20">
        <v>15.2</v>
      </c>
      <c r="E11" s="20">
        <v>15.2</v>
      </c>
      <c r="F11" s="19">
        <f>C11*E11</f>
        <v>14288</v>
      </c>
      <c r="G11" s="19">
        <v>100</v>
      </c>
      <c r="H11" s="19"/>
      <c r="I11" s="19">
        <f>SUM(F11+G11+H11)</f>
        <v>14388</v>
      </c>
      <c r="J11" s="26" t="s">
        <v>189</v>
      </c>
      <c r="K11" s="26" t="s">
        <v>190</v>
      </c>
    </row>
    <row r="12" spans="1:11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  <c r="I12" s="19"/>
    </row>
    <row r="13" spans="1:11" ht="17.25" x14ac:dyDescent="0.25">
      <c r="A13" s="22">
        <f>A11+1</f>
        <v>2</v>
      </c>
      <c r="B13" s="23" t="s">
        <v>18</v>
      </c>
      <c r="C13" s="24">
        <v>810</v>
      </c>
      <c r="D13" s="20">
        <v>15.2</v>
      </c>
      <c r="E13" s="20">
        <v>15.2</v>
      </c>
      <c r="F13" s="19">
        <f>C13*E13</f>
        <v>12312</v>
      </c>
      <c r="G13" s="19">
        <v>100</v>
      </c>
      <c r="H13" s="19"/>
      <c r="I13" s="19">
        <f>SUM(F13+G13+H13)</f>
        <v>12412</v>
      </c>
      <c r="J13" s="26" t="s">
        <v>191</v>
      </c>
      <c r="K13" s="26" t="s">
        <v>17</v>
      </c>
    </row>
    <row r="14" spans="1:11" ht="17.25" x14ac:dyDescent="0.25">
      <c r="A14" s="22">
        <f>A13+1</f>
        <v>3</v>
      </c>
      <c r="B14" s="23" t="s">
        <v>19</v>
      </c>
      <c r="C14" s="24">
        <v>493.31</v>
      </c>
      <c r="D14" s="20">
        <v>15.2</v>
      </c>
      <c r="E14" s="20">
        <v>15.2</v>
      </c>
      <c r="F14" s="19">
        <f>C14*E14</f>
        <v>7498.3119999999999</v>
      </c>
      <c r="G14" s="19">
        <v>100</v>
      </c>
      <c r="H14" s="19"/>
      <c r="I14" s="19">
        <f>SUM(F14+G14+H14)</f>
        <v>7598.3119999999999</v>
      </c>
      <c r="J14" s="26" t="s">
        <v>192</v>
      </c>
      <c r="K14" s="26" t="s">
        <v>17</v>
      </c>
    </row>
    <row r="15" spans="1:11" ht="17.25" x14ac:dyDescent="0.25">
      <c r="A15" s="22">
        <f>A14+1</f>
        <v>4</v>
      </c>
      <c r="B15" s="23" t="s">
        <v>20</v>
      </c>
      <c r="C15" s="24">
        <f>402.28*1.04</f>
        <v>418.37119999999999</v>
      </c>
      <c r="D15" s="20">
        <v>15.2</v>
      </c>
      <c r="E15" s="20">
        <v>15.2</v>
      </c>
      <c r="F15" s="19">
        <f>C15*E15</f>
        <v>6359.2422399999996</v>
      </c>
      <c r="G15" s="19">
        <v>100</v>
      </c>
      <c r="H15" s="19"/>
      <c r="I15" s="19">
        <f>SUM(F15+G15+H15)</f>
        <v>6459.2422399999996</v>
      </c>
      <c r="J15" s="26" t="s">
        <v>192</v>
      </c>
      <c r="K15" s="26" t="s">
        <v>61</v>
      </c>
    </row>
    <row r="16" spans="1:11" ht="17.25" x14ac:dyDescent="0.25">
      <c r="A16" s="22">
        <f>A15+1</f>
        <v>5</v>
      </c>
      <c r="B16" s="23" t="s">
        <v>21</v>
      </c>
      <c r="C16" s="24">
        <f>336.47*1.04</f>
        <v>349.92880000000002</v>
      </c>
      <c r="D16" s="20">
        <v>15.2</v>
      </c>
      <c r="E16" s="20">
        <v>15.2</v>
      </c>
      <c r="F16" s="19">
        <f>C16*E16</f>
        <v>5318.9177600000003</v>
      </c>
      <c r="G16" s="19">
        <v>100</v>
      </c>
      <c r="H16" s="19"/>
      <c r="I16" s="19">
        <f>SUM(F16+G16+H16)</f>
        <v>5418.9177600000003</v>
      </c>
      <c r="J16" s="26" t="s">
        <v>192</v>
      </c>
      <c r="K16" s="26" t="s">
        <v>17</v>
      </c>
    </row>
    <row r="17" spans="1:11" ht="17.25" x14ac:dyDescent="0.25">
      <c r="A17" s="22">
        <f>A16+1</f>
        <v>6</v>
      </c>
      <c r="B17" s="23" t="s">
        <v>22</v>
      </c>
      <c r="C17" s="24">
        <f>319.39*1.04</f>
        <v>332.16559999999998</v>
      </c>
      <c r="D17" s="20">
        <v>15.2</v>
      </c>
      <c r="E17" s="20">
        <v>15.2</v>
      </c>
      <c r="F17" s="19">
        <f>C17*E17</f>
        <v>5048.9171199999992</v>
      </c>
      <c r="G17" s="19">
        <v>100</v>
      </c>
      <c r="H17" s="19"/>
      <c r="I17" s="19">
        <f>SUM(F17+G17+H17)</f>
        <v>5148.9171199999992</v>
      </c>
      <c r="J17" s="26" t="s">
        <v>193</v>
      </c>
      <c r="K17" s="26" t="s">
        <v>17</v>
      </c>
    </row>
    <row r="18" spans="1:11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  <c r="I18" s="19"/>
    </row>
    <row r="19" spans="1:11" ht="17.25" x14ac:dyDescent="0.3">
      <c r="A19" s="26">
        <f>A17+1</f>
        <v>7</v>
      </c>
      <c r="B19" s="28" t="s">
        <v>24</v>
      </c>
      <c r="C19" s="24">
        <v>570</v>
      </c>
      <c r="D19" s="20">
        <v>15.2</v>
      </c>
      <c r="E19" s="20">
        <v>15.2</v>
      </c>
      <c r="F19" s="19">
        <f>C19*E19</f>
        <v>8664</v>
      </c>
      <c r="G19" s="19">
        <v>100</v>
      </c>
      <c r="H19" s="19"/>
      <c r="I19" s="19">
        <f>SUM(F19+G19+H19)</f>
        <v>8764</v>
      </c>
      <c r="J19" s="26" t="s">
        <v>194</v>
      </c>
      <c r="K19" s="26" t="s">
        <v>23</v>
      </c>
    </row>
    <row r="20" spans="1:11" ht="17.25" x14ac:dyDescent="0.25">
      <c r="A20" s="22">
        <f>A19+1</f>
        <v>8</v>
      </c>
      <c r="B20" s="23" t="s">
        <v>25</v>
      </c>
      <c r="C20" s="24">
        <f>317.58*1.04</f>
        <v>330.28320000000002</v>
      </c>
      <c r="D20" s="20">
        <v>15.2</v>
      </c>
      <c r="E20" s="20">
        <v>15.2</v>
      </c>
      <c r="F20" s="19">
        <f>C20*E20</f>
        <v>5020.3046400000003</v>
      </c>
      <c r="G20" s="19">
        <v>100</v>
      </c>
      <c r="H20" s="19"/>
      <c r="I20" s="19">
        <f>SUM(F20+G20+H20)</f>
        <v>5120.3046400000003</v>
      </c>
      <c r="J20" s="26" t="s">
        <v>196</v>
      </c>
      <c r="K20" s="26" t="s">
        <v>23</v>
      </c>
    </row>
    <row r="21" spans="1:11" ht="17.25" x14ac:dyDescent="0.25">
      <c r="A21" s="22">
        <f>A20+1</f>
        <v>9</v>
      </c>
      <c r="B21" s="23" t="s">
        <v>26</v>
      </c>
      <c r="C21" s="24">
        <f>365.6*1.04</f>
        <v>380.22400000000005</v>
      </c>
      <c r="D21" s="20">
        <v>15.2</v>
      </c>
      <c r="E21" s="20">
        <v>15.2</v>
      </c>
      <c r="F21" s="19">
        <f>C21*E21</f>
        <v>5779.4048000000003</v>
      </c>
      <c r="G21" s="19">
        <v>100</v>
      </c>
      <c r="H21" s="19"/>
      <c r="I21" s="19">
        <f>SUM(F21+G21+H21)</f>
        <v>5879.4048000000003</v>
      </c>
      <c r="J21" s="26" t="s">
        <v>192</v>
      </c>
      <c r="K21" s="26" t="s">
        <v>23</v>
      </c>
    </row>
    <row r="22" spans="1:11" ht="17.25" x14ac:dyDescent="0.3">
      <c r="A22" s="22">
        <f>A21+1</f>
        <v>10</v>
      </c>
      <c r="B22" s="28" t="s">
        <v>27</v>
      </c>
      <c r="C22" s="24">
        <f>262.08*1.04</f>
        <v>272.56319999999999</v>
      </c>
      <c r="D22" s="20">
        <v>15.2</v>
      </c>
      <c r="E22" s="20">
        <v>15.2</v>
      </c>
      <c r="F22" s="19">
        <f>C22*E22</f>
        <v>4142.9606399999993</v>
      </c>
      <c r="G22" s="19">
        <v>100</v>
      </c>
      <c r="H22" s="19"/>
      <c r="I22" s="19">
        <f>SUM(F22+G22+H22)</f>
        <v>4242.9606399999993</v>
      </c>
      <c r="J22" s="26" t="s">
        <v>197</v>
      </c>
      <c r="K22" s="26" t="s">
        <v>23</v>
      </c>
    </row>
    <row r="23" spans="1:11" ht="17.25" x14ac:dyDescent="0.25">
      <c r="A23" s="22">
        <f>A22+1</f>
        <v>11</v>
      </c>
      <c r="B23" s="29" t="s">
        <v>28</v>
      </c>
      <c r="C23" s="24">
        <f>361</f>
        <v>361</v>
      </c>
      <c r="D23" s="20">
        <v>15.2</v>
      </c>
      <c r="E23" s="20">
        <v>15.2</v>
      </c>
      <c r="F23" s="19">
        <f>C23*E23</f>
        <v>5487.2</v>
      </c>
      <c r="G23" s="19">
        <v>100</v>
      </c>
      <c r="H23" s="19"/>
      <c r="I23" s="19">
        <f>SUM(F23+G23+H23)</f>
        <v>5587.2</v>
      </c>
      <c r="J23" s="26" t="s">
        <v>192</v>
      </c>
      <c r="K23" s="26" t="s">
        <v>23</v>
      </c>
    </row>
    <row r="24" spans="1:11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  <c r="I24" s="19"/>
    </row>
    <row r="25" spans="1:11" ht="17.25" x14ac:dyDescent="0.25">
      <c r="A25" s="22">
        <f>A23+1</f>
        <v>12</v>
      </c>
      <c r="B25" s="23" t="s">
        <v>30</v>
      </c>
      <c r="C25" s="24">
        <f>402.28*1.04</f>
        <v>418.37119999999999</v>
      </c>
      <c r="D25" s="20">
        <v>15.2</v>
      </c>
      <c r="E25" s="20">
        <v>15.2</v>
      </c>
      <c r="F25" s="19">
        <f>C25*E25</f>
        <v>6359.2422399999996</v>
      </c>
      <c r="G25" s="19">
        <v>100</v>
      </c>
      <c r="H25" s="19"/>
      <c r="I25" s="19">
        <f>SUM(F25+G25+H25)</f>
        <v>6459.2422399999996</v>
      </c>
      <c r="J25" s="26" t="s">
        <v>192</v>
      </c>
      <c r="K25" s="26" t="s">
        <v>229</v>
      </c>
    </row>
    <row r="26" spans="1:11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  <c r="I26" s="19"/>
    </row>
    <row r="27" spans="1:11" ht="17.25" x14ac:dyDescent="0.25">
      <c r="A27" s="22">
        <f>A25+1</f>
        <v>13</v>
      </c>
      <c r="B27" s="23" t="s">
        <v>32</v>
      </c>
      <c r="C27" s="24">
        <f>400.07*1.04</f>
        <v>416.07280000000003</v>
      </c>
      <c r="D27" s="20">
        <v>15.2</v>
      </c>
      <c r="E27" s="20">
        <v>15.2</v>
      </c>
      <c r="F27" s="19">
        <f>C27*E27</f>
        <v>6324.30656</v>
      </c>
      <c r="G27" s="19">
        <v>100</v>
      </c>
      <c r="H27" s="19"/>
      <c r="I27" s="19">
        <f>SUM(F27+G27+H27)</f>
        <v>6424.30656</v>
      </c>
      <c r="J27" s="26" t="s">
        <v>198</v>
      </c>
      <c r="K27" s="26" t="s">
        <v>33</v>
      </c>
    </row>
    <row r="28" spans="1:11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  <c r="I28" s="19"/>
    </row>
    <row r="29" spans="1:11" ht="17.25" x14ac:dyDescent="0.25">
      <c r="A29" s="22">
        <f>A27+1</f>
        <v>14</v>
      </c>
      <c r="B29" s="23" t="s">
        <v>34</v>
      </c>
      <c r="C29" s="24">
        <f>461</f>
        <v>461</v>
      </c>
      <c r="D29" s="20">
        <v>15.2</v>
      </c>
      <c r="E29" s="20">
        <v>15.2</v>
      </c>
      <c r="F29" s="19">
        <f t="shared" ref="F29:F35" si="0">C29*E29</f>
        <v>7007.2</v>
      </c>
      <c r="G29" s="19">
        <v>100</v>
      </c>
      <c r="H29" s="19">
        <v>207.44</v>
      </c>
      <c r="I29" s="19">
        <f t="shared" ref="I29:I35" si="1">SUM(F29+G29+H29)</f>
        <v>7314.6399999999994</v>
      </c>
      <c r="J29" s="26" t="s">
        <v>198</v>
      </c>
      <c r="K29" s="26" t="s">
        <v>33</v>
      </c>
    </row>
    <row r="30" spans="1:11" ht="17.25" x14ac:dyDescent="0.25">
      <c r="A30" s="22">
        <f t="shared" ref="A30:A35" si="2">A29+1</f>
        <v>15</v>
      </c>
      <c r="B30" s="29" t="s">
        <v>35</v>
      </c>
      <c r="C30" s="24">
        <f>410</f>
        <v>410</v>
      </c>
      <c r="D30" s="20">
        <v>15.2</v>
      </c>
      <c r="E30" s="20">
        <v>15.2</v>
      </c>
      <c r="F30" s="19">
        <f t="shared" si="0"/>
        <v>6232</v>
      </c>
      <c r="G30" s="19">
        <v>100</v>
      </c>
      <c r="H30" s="19"/>
      <c r="I30" s="19">
        <f t="shared" si="1"/>
        <v>6332</v>
      </c>
      <c r="J30" s="26" t="s">
        <v>199</v>
      </c>
      <c r="K30" s="26" t="s">
        <v>33</v>
      </c>
    </row>
    <row r="31" spans="1:11" ht="17.25" x14ac:dyDescent="0.25">
      <c r="A31" s="22">
        <f t="shared" si="2"/>
        <v>16</v>
      </c>
      <c r="B31" s="23" t="s">
        <v>36</v>
      </c>
      <c r="C31" s="24">
        <f>275.05*1.04</f>
        <v>286.05200000000002</v>
      </c>
      <c r="D31" s="20">
        <v>15.2</v>
      </c>
      <c r="E31" s="20">
        <v>15.2</v>
      </c>
      <c r="F31" s="19">
        <f t="shared" si="0"/>
        <v>4347.9903999999997</v>
      </c>
      <c r="G31" s="19">
        <v>100</v>
      </c>
      <c r="H31" s="19"/>
      <c r="I31" s="19">
        <f t="shared" si="1"/>
        <v>4447.9903999999997</v>
      </c>
      <c r="J31" s="26" t="s">
        <v>196</v>
      </c>
      <c r="K31" s="26" t="s">
        <v>33</v>
      </c>
    </row>
    <row r="32" spans="1:11" ht="17.25" x14ac:dyDescent="0.25">
      <c r="A32" s="22">
        <f t="shared" si="2"/>
        <v>17</v>
      </c>
      <c r="B32" s="23" t="s">
        <v>37</v>
      </c>
      <c r="C32" s="24">
        <f>400.07*1.04</f>
        <v>416.07280000000003</v>
      </c>
      <c r="D32" s="20">
        <v>15.2</v>
      </c>
      <c r="E32" s="20">
        <v>15.2</v>
      </c>
      <c r="F32" s="19">
        <f t="shared" si="0"/>
        <v>6324.30656</v>
      </c>
      <c r="G32" s="19">
        <v>100</v>
      </c>
      <c r="H32" s="19"/>
      <c r="I32" s="19">
        <f t="shared" si="1"/>
        <v>6424.30656</v>
      </c>
      <c r="J32" s="26" t="s">
        <v>198</v>
      </c>
      <c r="K32" s="26" t="s">
        <v>33</v>
      </c>
    </row>
    <row r="33" spans="1:11" ht="17.25" x14ac:dyDescent="0.25">
      <c r="A33" s="22">
        <f t="shared" si="2"/>
        <v>18</v>
      </c>
      <c r="B33" s="23" t="s">
        <v>38</v>
      </c>
      <c r="C33" s="24">
        <f>400.07*1.04</f>
        <v>416.07280000000003</v>
      </c>
      <c r="D33" s="20">
        <v>15.2</v>
      </c>
      <c r="E33" s="20">
        <v>15.2</v>
      </c>
      <c r="F33" s="19">
        <f t="shared" si="0"/>
        <v>6324.30656</v>
      </c>
      <c r="G33" s="19">
        <v>100</v>
      </c>
      <c r="H33" s="19"/>
      <c r="I33" s="19">
        <f t="shared" si="1"/>
        <v>6424.30656</v>
      </c>
      <c r="J33" s="26" t="s">
        <v>198</v>
      </c>
      <c r="K33" s="26" t="s">
        <v>33</v>
      </c>
    </row>
    <row r="34" spans="1:11" ht="17.25" x14ac:dyDescent="0.25">
      <c r="A34" s="22">
        <f t="shared" si="2"/>
        <v>19</v>
      </c>
      <c r="B34" s="23" t="s">
        <v>39</v>
      </c>
      <c r="C34" s="24">
        <f>400.07*1.04</f>
        <v>416.07280000000003</v>
      </c>
      <c r="D34" s="20">
        <v>15.2</v>
      </c>
      <c r="E34" s="20">
        <v>15.2</v>
      </c>
      <c r="F34" s="19">
        <f t="shared" si="0"/>
        <v>6324.30656</v>
      </c>
      <c r="G34" s="19">
        <v>100</v>
      </c>
      <c r="H34" s="19"/>
      <c r="I34" s="19">
        <f t="shared" si="1"/>
        <v>6424.30656</v>
      </c>
      <c r="J34" s="26" t="s">
        <v>198</v>
      </c>
      <c r="K34" s="26" t="s">
        <v>33</v>
      </c>
    </row>
    <row r="35" spans="1:11" ht="17.25" x14ac:dyDescent="0.25">
      <c r="A35" s="22">
        <f t="shared" si="2"/>
        <v>20</v>
      </c>
      <c r="B35" s="23" t="s">
        <v>40</v>
      </c>
      <c r="C35" s="24">
        <f>309.56*1.04</f>
        <v>321.94240000000002</v>
      </c>
      <c r="D35" s="20">
        <v>15.2</v>
      </c>
      <c r="E35" s="20">
        <v>15.2</v>
      </c>
      <c r="F35" s="19">
        <f t="shared" si="0"/>
        <v>4893.52448</v>
      </c>
      <c r="G35" s="19">
        <v>100</v>
      </c>
      <c r="H35" s="19"/>
      <c r="I35" s="19">
        <f t="shared" si="1"/>
        <v>4993.52448</v>
      </c>
      <c r="J35" s="26" t="s">
        <v>199</v>
      </c>
      <c r="K35" s="26" t="s">
        <v>230</v>
      </c>
    </row>
    <row r="36" spans="1:11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  <c r="I36" s="19"/>
    </row>
    <row r="37" spans="1:11" ht="17.25" x14ac:dyDescent="0.25">
      <c r="A37" s="22">
        <f>A35+1</f>
        <v>21</v>
      </c>
      <c r="B37" s="29" t="s">
        <v>42</v>
      </c>
      <c r="C37" s="24">
        <v>410</v>
      </c>
      <c r="D37" s="20">
        <v>15.2</v>
      </c>
      <c r="E37" s="20">
        <v>15.2</v>
      </c>
      <c r="F37" s="19">
        <f>C37*E37</f>
        <v>6232</v>
      </c>
      <c r="G37" s="19">
        <v>100</v>
      </c>
      <c r="H37" s="19"/>
      <c r="I37" s="19">
        <f>SUM(F37+G37+H37)</f>
        <v>6332</v>
      </c>
      <c r="J37" s="26" t="s">
        <v>194</v>
      </c>
      <c r="K37" s="26" t="s">
        <v>41</v>
      </c>
    </row>
    <row r="38" spans="1:11" ht="17.25" x14ac:dyDescent="0.25">
      <c r="A38" s="22">
        <f>A37+1</f>
        <v>22</v>
      </c>
      <c r="B38" s="23" t="s">
        <v>43</v>
      </c>
      <c r="C38" s="24">
        <f>395.3*1.04</f>
        <v>411.11200000000002</v>
      </c>
      <c r="D38" s="20">
        <v>15.2</v>
      </c>
      <c r="E38" s="20">
        <v>15.2</v>
      </c>
      <c r="F38" s="19">
        <f>C38*E38</f>
        <v>6248.9023999999999</v>
      </c>
      <c r="G38" s="19">
        <v>100</v>
      </c>
      <c r="H38" s="19"/>
      <c r="I38" s="19">
        <f>SUM(F38+G38+H38)</f>
        <v>6348.9023999999999</v>
      </c>
      <c r="J38" s="26" t="s">
        <v>200</v>
      </c>
      <c r="K38" s="26" t="s">
        <v>41</v>
      </c>
    </row>
    <row r="39" spans="1:11" ht="17.25" x14ac:dyDescent="0.25">
      <c r="A39" s="22">
        <f>A38+1</f>
        <v>23</v>
      </c>
      <c r="B39" s="30" t="s">
        <v>44</v>
      </c>
      <c r="C39" s="24">
        <f>318.84*1.04</f>
        <v>331.59359999999998</v>
      </c>
      <c r="D39" s="22">
        <v>15.2</v>
      </c>
      <c r="E39" s="20">
        <v>15.2</v>
      </c>
      <c r="F39" s="19">
        <f>C39*E39</f>
        <v>5040.2227199999998</v>
      </c>
      <c r="G39" s="19">
        <v>100</v>
      </c>
      <c r="H39" s="19"/>
      <c r="I39" s="19">
        <f>SUM(F39+G39+H39)</f>
        <v>5140.2227199999998</v>
      </c>
      <c r="J39" s="26" t="s">
        <v>192</v>
      </c>
      <c r="K39" s="26" t="s">
        <v>41</v>
      </c>
    </row>
    <row r="40" spans="1:11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  <c r="I40" s="19"/>
    </row>
    <row r="41" spans="1:11" ht="17.25" x14ac:dyDescent="0.25">
      <c r="A41" s="22">
        <f>A39+1</f>
        <v>24</v>
      </c>
      <c r="B41" s="31" t="s">
        <v>46</v>
      </c>
      <c r="C41" s="24">
        <v>410</v>
      </c>
      <c r="D41" s="20">
        <v>15.2</v>
      </c>
      <c r="E41" s="20">
        <v>15.2</v>
      </c>
      <c r="F41" s="19">
        <f>C41*E41</f>
        <v>6232</v>
      </c>
      <c r="G41" s="32">
        <v>100</v>
      </c>
      <c r="H41" s="32"/>
      <c r="I41" s="19">
        <f>SUM(F41+G41+H41)</f>
        <v>6332</v>
      </c>
      <c r="J41" s="26" t="s">
        <v>194</v>
      </c>
      <c r="K41" s="26" t="s">
        <v>45</v>
      </c>
    </row>
    <row r="42" spans="1:11" ht="17.25" x14ac:dyDescent="0.25">
      <c r="A42" s="22">
        <f>A41+1</f>
        <v>25</v>
      </c>
      <c r="B42" s="23" t="s">
        <v>47</v>
      </c>
      <c r="C42" s="24">
        <f>400.07*1.04</f>
        <v>416.07280000000003</v>
      </c>
      <c r="D42" s="20">
        <v>15.2</v>
      </c>
      <c r="E42" s="20">
        <v>15.2</v>
      </c>
      <c r="F42" s="19">
        <f>C42*E42</f>
        <v>6324.30656</v>
      </c>
      <c r="G42" s="32">
        <v>100</v>
      </c>
      <c r="H42" s="32"/>
      <c r="I42" s="19">
        <f>SUM(F42+G42+H42)</f>
        <v>6424.30656</v>
      </c>
      <c r="J42" s="26" t="s">
        <v>201</v>
      </c>
      <c r="K42" s="26" t="s">
        <v>45</v>
      </c>
    </row>
    <row r="43" spans="1:11" ht="17.25" x14ac:dyDescent="0.25">
      <c r="A43" s="22">
        <f>A42+1</f>
        <v>26</v>
      </c>
      <c r="B43" s="23" t="s">
        <v>48</v>
      </c>
      <c r="C43" s="24">
        <f>400</f>
        <v>400</v>
      </c>
      <c r="D43" s="20">
        <v>15.2</v>
      </c>
      <c r="E43" s="20">
        <v>15.2</v>
      </c>
      <c r="F43" s="19">
        <f>C43*E43</f>
        <v>6080</v>
      </c>
      <c r="G43" s="32">
        <v>100</v>
      </c>
      <c r="H43" s="32"/>
      <c r="I43" s="19">
        <f>SUM(F43+G43+H43)</f>
        <v>6180</v>
      </c>
      <c r="J43" s="26" t="s">
        <v>201</v>
      </c>
      <c r="K43" s="26" t="s">
        <v>45</v>
      </c>
    </row>
    <row r="44" spans="1:11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  <c r="I44" s="19"/>
    </row>
    <row r="45" spans="1:11" ht="17.25" x14ac:dyDescent="0.25">
      <c r="A45" s="22">
        <f>A43+1</f>
        <v>27</v>
      </c>
      <c r="B45" s="23" t="s">
        <v>50</v>
      </c>
      <c r="C45" s="24">
        <f>410</f>
        <v>410</v>
      </c>
      <c r="D45" s="20">
        <v>15.2</v>
      </c>
      <c r="E45" s="20">
        <v>15.2</v>
      </c>
      <c r="F45" s="19">
        <f>C45*E45</f>
        <v>6232</v>
      </c>
      <c r="G45" s="19">
        <v>100</v>
      </c>
      <c r="H45" s="19"/>
      <c r="I45" s="19">
        <f>SUM(F45+G45+H45)</f>
        <v>6332</v>
      </c>
      <c r="J45" s="26" t="s">
        <v>195</v>
      </c>
      <c r="K45" s="26" t="s">
        <v>49</v>
      </c>
    </row>
    <row r="46" spans="1:11" ht="47.25" x14ac:dyDescent="0.25">
      <c r="A46" s="22">
        <f>A45+1</f>
        <v>28</v>
      </c>
      <c r="B46" s="23" t="s">
        <v>51</v>
      </c>
      <c r="C46" s="24">
        <f>345.39*1.04</f>
        <v>359.2056</v>
      </c>
      <c r="D46" s="20">
        <v>15.2</v>
      </c>
      <c r="E46" s="20">
        <v>15.2</v>
      </c>
      <c r="F46" s="19">
        <f>C46*E46</f>
        <v>5459.9251199999999</v>
      </c>
      <c r="G46" s="19">
        <v>100</v>
      </c>
      <c r="H46" s="19"/>
      <c r="I46" s="19">
        <f>SUM(F46+G46+H46)</f>
        <v>5559.9251199999999</v>
      </c>
      <c r="J46" s="46" t="s">
        <v>202</v>
      </c>
      <c r="K46" s="26" t="s">
        <v>49</v>
      </c>
    </row>
    <row r="47" spans="1:11" ht="47.25" x14ac:dyDescent="0.25">
      <c r="A47" s="22">
        <f>A46+1</f>
        <v>29</v>
      </c>
      <c r="B47" s="23" t="s">
        <v>52</v>
      </c>
      <c r="C47" s="24">
        <f>345.39*1.04</f>
        <v>359.2056</v>
      </c>
      <c r="D47" s="20">
        <v>15.2</v>
      </c>
      <c r="E47" s="20">
        <v>15.2</v>
      </c>
      <c r="F47" s="19">
        <f>C47*E47</f>
        <v>5459.9251199999999</v>
      </c>
      <c r="G47" s="19">
        <v>100</v>
      </c>
      <c r="H47" s="19"/>
      <c r="I47" s="19">
        <f>SUM(F47+G47+H47)</f>
        <v>5559.9251199999999</v>
      </c>
      <c r="J47" s="46" t="s">
        <v>203</v>
      </c>
      <c r="K47" s="26" t="s">
        <v>49</v>
      </c>
    </row>
    <row r="48" spans="1:11" ht="47.25" x14ac:dyDescent="0.25">
      <c r="A48" s="22">
        <f>A47+1</f>
        <v>30</v>
      </c>
      <c r="B48" s="23" t="s">
        <v>53</v>
      </c>
      <c r="C48" s="24">
        <f>316.18*1.04</f>
        <v>328.8272</v>
      </c>
      <c r="D48" s="20">
        <v>15.2</v>
      </c>
      <c r="E48" s="20">
        <v>15.2</v>
      </c>
      <c r="F48" s="19">
        <f>C48*E48</f>
        <v>4998.1734399999996</v>
      </c>
      <c r="G48" s="19">
        <v>100</v>
      </c>
      <c r="H48" s="19"/>
      <c r="I48" s="19">
        <f>SUM(F48+G48+H48)</f>
        <v>5098.1734399999996</v>
      </c>
      <c r="J48" s="46" t="s">
        <v>204</v>
      </c>
      <c r="K48" s="26" t="s">
        <v>49</v>
      </c>
    </row>
    <row r="49" spans="1:11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19"/>
      <c r="J49" s="46"/>
    </row>
    <row r="50" spans="1:11" ht="17.25" x14ac:dyDescent="0.25">
      <c r="A50" s="22">
        <f>A48+1</f>
        <v>31</v>
      </c>
      <c r="B50" s="23" t="s">
        <v>55</v>
      </c>
      <c r="C50" s="24">
        <f>388</f>
        <v>388</v>
      </c>
      <c r="D50" s="20">
        <v>15.2</v>
      </c>
      <c r="E50" s="20">
        <v>15.2</v>
      </c>
      <c r="F50" s="19">
        <f t="shared" ref="F50:F56" si="3">C50*E50</f>
        <v>5897.5999999999995</v>
      </c>
      <c r="G50" s="19">
        <v>100</v>
      </c>
      <c r="H50" s="19"/>
      <c r="I50" s="19">
        <f t="shared" ref="I50:I56" si="4">SUM(F50+G50+H50)</f>
        <v>5997.5999999999995</v>
      </c>
      <c r="J50" s="26" t="s">
        <v>194</v>
      </c>
      <c r="K50" s="26" t="s">
        <v>54</v>
      </c>
    </row>
    <row r="51" spans="1:11" ht="17.25" x14ac:dyDescent="0.25">
      <c r="A51" s="22">
        <f t="shared" ref="A51:A56" si="5">A50+1</f>
        <v>32</v>
      </c>
      <c r="B51" s="23" t="s">
        <v>56</v>
      </c>
      <c r="C51" s="24">
        <f>402.27*1.04</f>
        <v>418.36079999999998</v>
      </c>
      <c r="D51" s="20">
        <v>15.2</v>
      </c>
      <c r="E51" s="20">
        <v>15.2</v>
      </c>
      <c r="F51" s="19">
        <f t="shared" si="3"/>
        <v>6359.0841599999994</v>
      </c>
      <c r="G51" s="19">
        <v>100</v>
      </c>
      <c r="H51" s="19"/>
      <c r="I51" s="19">
        <f t="shared" si="4"/>
        <v>6459.0841599999994</v>
      </c>
      <c r="J51" s="26" t="s">
        <v>192</v>
      </c>
      <c r="K51" s="26" t="s">
        <v>54</v>
      </c>
    </row>
    <row r="52" spans="1:11" ht="17.25" x14ac:dyDescent="0.25">
      <c r="A52" s="22">
        <f t="shared" si="5"/>
        <v>33</v>
      </c>
      <c r="B52" s="23" t="s">
        <v>57</v>
      </c>
      <c r="C52" s="24">
        <f>130.89*1.04</f>
        <v>136.12559999999999</v>
      </c>
      <c r="D52" s="20">
        <v>0</v>
      </c>
      <c r="E52" s="20">
        <v>0</v>
      </c>
      <c r="F52" s="19">
        <f t="shared" si="3"/>
        <v>0</v>
      </c>
      <c r="G52" s="19"/>
      <c r="H52" s="19"/>
      <c r="I52" s="19">
        <f t="shared" si="4"/>
        <v>0</v>
      </c>
      <c r="J52" s="26" t="s">
        <v>205</v>
      </c>
      <c r="K52" s="26" t="s">
        <v>54</v>
      </c>
    </row>
    <row r="53" spans="1:11" ht="17.25" x14ac:dyDescent="0.25">
      <c r="A53" s="22">
        <f t="shared" si="5"/>
        <v>34</v>
      </c>
      <c r="B53" s="23" t="s">
        <v>58</v>
      </c>
      <c r="C53" s="24">
        <f>128.83*1.04</f>
        <v>133.98320000000001</v>
      </c>
      <c r="D53" s="20">
        <v>15.2</v>
      </c>
      <c r="E53" s="20">
        <v>15.2</v>
      </c>
      <c r="F53" s="19">
        <f t="shared" si="3"/>
        <v>2036.5446400000001</v>
      </c>
      <c r="G53" s="19">
        <v>100</v>
      </c>
      <c r="H53" s="19"/>
      <c r="I53" s="19">
        <f t="shared" si="4"/>
        <v>2136.5446400000001</v>
      </c>
      <c r="J53" s="26" t="s">
        <v>205</v>
      </c>
      <c r="K53" s="26" t="s">
        <v>54</v>
      </c>
    </row>
    <row r="54" spans="1:11" ht="17.25" x14ac:dyDescent="0.25">
      <c r="A54" s="22">
        <f t="shared" si="5"/>
        <v>35</v>
      </c>
      <c r="B54" s="23" t="s">
        <v>59</v>
      </c>
      <c r="C54" s="24">
        <f>95.28*1.04</f>
        <v>99.091200000000001</v>
      </c>
      <c r="D54" s="20">
        <v>15.2</v>
      </c>
      <c r="E54" s="20">
        <v>15.2</v>
      </c>
      <c r="F54" s="19">
        <f t="shared" si="3"/>
        <v>1506.18624</v>
      </c>
      <c r="G54" s="19">
        <v>100</v>
      </c>
      <c r="H54" s="19"/>
      <c r="I54" s="19">
        <f t="shared" si="4"/>
        <v>1606.18624</v>
      </c>
      <c r="J54" s="26" t="s">
        <v>206</v>
      </c>
      <c r="K54" s="26" t="s">
        <v>54</v>
      </c>
    </row>
    <row r="55" spans="1:11" ht="17.25" x14ac:dyDescent="0.25">
      <c r="A55" s="22">
        <f t="shared" si="5"/>
        <v>36</v>
      </c>
      <c r="B55" s="23" t="s">
        <v>60</v>
      </c>
      <c r="C55" s="24">
        <f>237.61*1.04</f>
        <v>247.11440000000002</v>
      </c>
      <c r="D55" s="20">
        <v>15.2</v>
      </c>
      <c r="E55" s="20">
        <v>15.2</v>
      </c>
      <c r="F55" s="19">
        <f t="shared" si="3"/>
        <v>3756.13888</v>
      </c>
      <c r="G55" s="19">
        <v>100</v>
      </c>
      <c r="H55" s="19"/>
      <c r="I55" s="19">
        <f t="shared" si="4"/>
        <v>3856.13888</v>
      </c>
      <c r="J55" s="26" t="s">
        <v>207</v>
      </c>
      <c r="K55" s="26" t="s">
        <v>54</v>
      </c>
    </row>
    <row r="56" spans="1:11" ht="17.25" x14ac:dyDescent="0.25">
      <c r="A56" s="22">
        <f t="shared" si="5"/>
        <v>37</v>
      </c>
      <c r="B56" s="23" t="s">
        <v>175</v>
      </c>
      <c r="C56" s="24">
        <v>136.12</v>
      </c>
      <c r="D56" s="20">
        <v>15.2</v>
      </c>
      <c r="E56" s="20">
        <v>15.2</v>
      </c>
      <c r="F56" s="19">
        <f t="shared" si="3"/>
        <v>2069.0239999999999</v>
      </c>
      <c r="G56" s="19">
        <v>100</v>
      </c>
      <c r="H56" s="19"/>
      <c r="I56" s="19">
        <f t="shared" si="4"/>
        <v>2169.0239999999999</v>
      </c>
      <c r="J56" s="26" t="s">
        <v>206</v>
      </c>
    </row>
    <row r="57" spans="1:11" ht="17.25" x14ac:dyDescent="0.25">
      <c r="A57" s="22"/>
      <c r="B57" s="17" t="s">
        <v>61</v>
      </c>
      <c r="C57" s="24"/>
      <c r="D57" s="20"/>
      <c r="E57" s="20"/>
      <c r="F57" s="19"/>
      <c r="G57" s="19"/>
      <c r="H57" s="19"/>
      <c r="I57" s="19"/>
    </row>
    <row r="58" spans="1:11" ht="17.25" x14ac:dyDescent="0.25">
      <c r="A58" s="22">
        <f>A56+1</f>
        <v>38</v>
      </c>
      <c r="B58" s="29" t="s">
        <v>62</v>
      </c>
      <c r="C58" s="24">
        <f>460</f>
        <v>460</v>
      </c>
      <c r="D58" s="20">
        <v>15.2</v>
      </c>
      <c r="E58" s="20">
        <v>15.2</v>
      </c>
      <c r="F58" s="19">
        <f t="shared" ref="F58:F71" si="6">C58*E58</f>
        <v>6992</v>
      </c>
      <c r="G58" s="33">
        <v>100</v>
      </c>
      <c r="H58" s="33"/>
      <c r="I58" s="19">
        <f t="shared" ref="I58:I71" si="7">SUM(F58+G58+H58)</f>
        <v>7092</v>
      </c>
      <c r="J58" s="26" t="s">
        <v>194</v>
      </c>
      <c r="K58" s="26" t="s">
        <v>61</v>
      </c>
    </row>
    <row r="59" spans="1:11" ht="17.25" x14ac:dyDescent="0.25">
      <c r="A59" s="22">
        <f>A58+1</f>
        <v>39</v>
      </c>
      <c r="B59" s="23" t="s">
        <v>63</v>
      </c>
      <c r="C59" s="24">
        <f>336.47*1.04</f>
        <v>349.92880000000002</v>
      </c>
      <c r="D59" s="20">
        <v>15.2</v>
      </c>
      <c r="E59" s="20">
        <v>15.2</v>
      </c>
      <c r="F59" s="19">
        <f t="shared" si="6"/>
        <v>5318.9177600000003</v>
      </c>
      <c r="G59" s="19">
        <v>100</v>
      </c>
      <c r="H59" s="19"/>
      <c r="I59" s="19">
        <f t="shared" si="7"/>
        <v>5418.9177600000003</v>
      </c>
      <c r="J59" s="26" t="s">
        <v>192</v>
      </c>
      <c r="K59" s="26" t="s">
        <v>61</v>
      </c>
    </row>
    <row r="60" spans="1:11" ht="17.25" x14ac:dyDescent="0.25">
      <c r="A60" s="22">
        <f t="shared" ref="A60:A71" si="8">A59+1</f>
        <v>40</v>
      </c>
      <c r="B60" s="23" t="s">
        <v>64</v>
      </c>
      <c r="C60" s="24">
        <f>360.84*1.04</f>
        <v>375.27359999999999</v>
      </c>
      <c r="D60" s="20">
        <v>15.2</v>
      </c>
      <c r="E60" s="20">
        <v>15.2</v>
      </c>
      <c r="F60" s="19">
        <f t="shared" si="6"/>
        <v>5704.1587199999994</v>
      </c>
      <c r="G60" s="19">
        <v>100</v>
      </c>
      <c r="H60" s="19"/>
      <c r="I60" s="19">
        <f t="shared" si="7"/>
        <v>5804.1587199999994</v>
      </c>
      <c r="J60" s="26" t="s">
        <v>192</v>
      </c>
      <c r="K60" s="26" t="s">
        <v>61</v>
      </c>
    </row>
    <row r="61" spans="1:11" ht="17.25" x14ac:dyDescent="0.25">
      <c r="A61" s="22">
        <f t="shared" si="8"/>
        <v>41</v>
      </c>
      <c r="B61" s="23" t="s">
        <v>65</v>
      </c>
      <c r="C61" s="24">
        <f>328.57*1.04</f>
        <v>341.71280000000002</v>
      </c>
      <c r="D61" s="20">
        <v>15.2</v>
      </c>
      <c r="E61" s="20">
        <v>15.2</v>
      </c>
      <c r="F61" s="19">
        <f t="shared" si="6"/>
        <v>5194.0345600000001</v>
      </c>
      <c r="G61" s="19">
        <v>100</v>
      </c>
      <c r="H61" s="19"/>
      <c r="I61" s="19">
        <f t="shared" si="7"/>
        <v>5294.0345600000001</v>
      </c>
      <c r="J61" s="26" t="s">
        <v>192</v>
      </c>
      <c r="K61" s="26" t="s">
        <v>61</v>
      </c>
    </row>
    <row r="62" spans="1:11" ht="17.25" x14ac:dyDescent="0.25">
      <c r="A62" s="22">
        <f t="shared" si="8"/>
        <v>42</v>
      </c>
      <c r="B62" s="23" t="s">
        <v>66</v>
      </c>
      <c r="C62" s="24">
        <f>379.27*1.04</f>
        <v>394.44079999999997</v>
      </c>
      <c r="D62" s="20">
        <v>15.2</v>
      </c>
      <c r="E62" s="20">
        <v>15.2</v>
      </c>
      <c r="F62" s="19">
        <f t="shared" si="6"/>
        <v>5995.5001599999996</v>
      </c>
      <c r="G62" s="19">
        <v>100</v>
      </c>
      <c r="H62" s="19"/>
      <c r="I62" s="19">
        <f t="shared" si="7"/>
        <v>6095.5001599999996</v>
      </c>
      <c r="J62" s="26" t="s">
        <v>192</v>
      </c>
      <c r="K62" s="26" t="s">
        <v>61</v>
      </c>
    </row>
    <row r="63" spans="1:11" ht="17.25" x14ac:dyDescent="0.25">
      <c r="A63" s="22">
        <f t="shared" si="8"/>
        <v>43</v>
      </c>
      <c r="B63" s="23" t="s">
        <v>67</v>
      </c>
      <c r="C63" s="24">
        <f>371</f>
        <v>371</v>
      </c>
      <c r="D63" s="20">
        <v>15.2</v>
      </c>
      <c r="E63" s="20">
        <v>15.2</v>
      </c>
      <c r="F63" s="19">
        <f t="shared" si="6"/>
        <v>5639.2</v>
      </c>
      <c r="G63" s="19">
        <v>100</v>
      </c>
      <c r="H63" s="19"/>
      <c r="I63" s="19">
        <f t="shared" si="7"/>
        <v>5739.2</v>
      </c>
      <c r="J63" s="26" t="s">
        <v>192</v>
      </c>
      <c r="K63" s="26" t="s">
        <v>61</v>
      </c>
    </row>
    <row r="64" spans="1:11" ht="17.25" x14ac:dyDescent="0.25">
      <c r="A64" s="22">
        <f t="shared" si="8"/>
        <v>44</v>
      </c>
      <c r="B64" s="23" t="s">
        <v>68</v>
      </c>
      <c r="C64" s="24">
        <f>251.87*1.04</f>
        <v>261.94479999999999</v>
      </c>
      <c r="D64" s="20">
        <v>15.2</v>
      </c>
      <c r="E64" s="20">
        <v>15.2</v>
      </c>
      <c r="F64" s="19">
        <f t="shared" si="6"/>
        <v>3981.5609599999998</v>
      </c>
      <c r="G64" s="19">
        <v>100</v>
      </c>
      <c r="H64" s="19"/>
      <c r="I64" s="19">
        <f t="shared" si="7"/>
        <v>4081.5609599999998</v>
      </c>
      <c r="J64" s="26" t="s">
        <v>208</v>
      </c>
      <c r="K64" s="26" t="s">
        <v>61</v>
      </c>
    </row>
    <row r="65" spans="1:11" ht="17.25" x14ac:dyDescent="0.25">
      <c r="A65" s="22">
        <f t="shared" si="8"/>
        <v>45</v>
      </c>
      <c r="B65" s="23" t="s">
        <v>69</v>
      </c>
      <c r="C65" s="24">
        <f>251.87*1.04</f>
        <v>261.94479999999999</v>
      </c>
      <c r="D65" s="20">
        <v>15.2</v>
      </c>
      <c r="E65" s="20">
        <v>15.2</v>
      </c>
      <c r="F65" s="19">
        <f t="shared" si="6"/>
        <v>3981.5609599999998</v>
      </c>
      <c r="G65" s="19">
        <v>100</v>
      </c>
      <c r="H65" s="19"/>
      <c r="I65" s="19">
        <f t="shared" si="7"/>
        <v>4081.5609599999998</v>
      </c>
      <c r="J65" s="26" t="s">
        <v>208</v>
      </c>
      <c r="K65" s="26" t="s">
        <v>61</v>
      </c>
    </row>
    <row r="66" spans="1:11" ht="17.25" x14ac:dyDescent="0.25">
      <c r="A66" s="22">
        <f t="shared" si="8"/>
        <v>46</v>
      </c>
      <c r="B66" s="23" t="s">
        <v>70</v>
      </c>
      <c r="C66" s="24">
        <f>251.87*1.04</f>
        <v>261.94479999999999</v>
      </c>
      <c r="D66" s="20">
        <v>15.2</v>
      </c>
      <c r="E66" s="20">
        <v>15.2</v>
      </c>
      <c r="F66" s="19">
        <f t="shared" si="6"/>
        <v>3981.5609599999998</v>
      </c>
      <c r="G66" s="19">
        <v>100</v>
      </c>
      <c r="H66" s="19"/>
      <c r="I66" s="19">
        <f t="shared" si="7"/>
        <v>4081.5609599999998</v>
      </c>
      <c r="J66" s="26" t="s">
        <v>208</v>
      </c>
      <c r="K66" s="26" t="s">
        <v>61</v>
      </c>
    </row>
    <row r="67" spans="1:11" ht="17.25" x14ac:dyDescent="0.25">
      <c r="A67" s="22">
        <f t="shared" si="8"/>
        <v>47</v>
      </c>
      <c r="B67" s="23" t="s">
        <v>71</v>
      </c>
      <c r="C67" s="24">
        <f>251.87*1.04</f>
        <v>261.94479999999999</v>
      </c>
      <c r="D67" s="20">
        <v>15.2</v>
      </c>
      <c r="E67" s="20">
        <v>15.2</v>
      </c>
      <c r="F67" s="19">
        <f t="shared" si="6"/>
        <v>3981.5609599999998</v>
      </c>
      <c r="G67" s="19">
        <v>100</v>
      </c>
      <c r="H67" s="19"/>
      <c r="I67" s="19">
        <f t="shared" si="7"/>
        <v>4081.5609599999998</v>
      </c>
      <c r="J67" s="26" t="s">
        <v>208</v>
      </c>
      <c r="K67" s="26" t="s">
        <v>61</v>
      </c>
    </row>
    <row r="68" spans="1:11" ht="17.25" x14ac:dyDescent="0.25">
      <c r="A68" s="22">
        <f t="shared" si="8"/>
        <v>48</v>
      </c>
      <c r="B68" s="23" t="s">
        <v>72</v>
      </c>
      <c r="C68" s="24">
        <f>319.39*1.04</f>
        <v>332.16559999999998</v>
      </c>
      <c r="D68" s="20">
        <v>15.2</v>
      </c>
      <c r="E68" s="20">
        <v>15.2</v>
      </c>
      <c r="F68" s="19">
        <f t="shared" si="6"/>
        <v>5048.9171199999992</v>
      </c>
      <c r="G68" s="19">
        <v>100</v>
      </c>
      <c r="H68" s="19"/>
      <c r="I68" s="19">
        <f t="shared" si="7"/>
        <v>5148.9171199999992</v>
      </c>
      <c r="J68" s="26" t="s">
        <v>193</v>
      </c>
      <c r="K68" s="26" t="s">
        <v>61</v>
      </c>
    </row>
    <row r="69" spans="1:11" ht="17.25" x14ac:dyDescent="0.25">
      <c r="A69" s="22">
        <f t="shared" si="8"/>
        <v>49</v>
      </c>
      <c r="B69" s="30" t="s">
        <v>73</v>
      </c>
      <c r="C69" s="24">
        <f>319.39*1.04</f>
        <v>332.16559999999998</v>
      </c>
      <c r="D69" s="20">
        <v>15.2</v>
      </c>
      <c r="E69" s="20">
        <v>15.2</v>
      </c>
      <c r="F69" s="19">
        <f t="shared" si="6"/>
        <v>5048.9171199999992</v>
      </c>
      <c r="G69" s="19">
        <v>100</v>
      </c>
      <c r="H69" s="19"/>
      <c r="I69" s="19">
        <f t="shared" si="7"/>
        <v>5148.9171199999992</v>
      </c>
      <c r="J69" s="26" t="s">
        <v>209</v>
      </c>
      <c r="K69" s="26" t="s">
        <v>61</v>
      </c>
    </row>
    <row r="70" spans="1:11" ht="17.25" x14ac:dyDescent="0.25">
      <c r="A70" s="22">
        <f t="shared" si="8"/>
        <v>50</v>
      </c>
      <c r="B70" s="23" t="s">
        <v>74</v>
      </c>
      <c r="C70" s="24">
        <f>319.39*1.04</f>
        <v>332.16559999999998</v>
      </c>
      <c r="D70" s="20">
        <v>15.2</v>
      </c>
      <c r="E70" s="20">
        <v>15.2</v>
      </c>
      <c r="F70" s="19">
        <f t="shared" si="6"/>
        <v>5048.9171199999992</v>
      </c>
      <c r="G70" s="19">
        <v>100</v>
      </c>
      <c r="H70" s="19"/>
      <c r="I70" s="19">
        <f t="shared" si="7"/>
        <v>5148.9171199999992</v>
      </c>
      <c r="J70" s="26" t="s">
        <v>193</v>
      </c>
      <c r="K70" s="26" t="s">
        <v>61</v>
      </c>
    </row>
    <row r="71" spans="1:11" ht="17.25" x14ac:dyDescent="0.25">
      <c r="A71" s="22">
        <f t="shared" si="8"/>
        <v>51</v>
      </c>
      <c r="B71" s="23" t="s">
        <v>75</v>
      </c>
      <c r="C71" s="24">
        <v>207.44</v>
      </c>
      <c r="D71" s="20">
        <v>15.2</v>
      </c>
      <c r="E71" s="20">
        <v>15.2</v>
      </c>
      <c r="F71" s="19">
        <f t="shared" si="6"/>
        <v>3153.0879999999997</v>
      </c>
      <c r="G71" s="19">
        <v>100</v>
      </c>
      <c r="H71" s="19"/>
      <c r="I71" s="19">
        <f t="shared" si="7"/>
        <v>3253.0879999999997</v>
      </c>
      <c r="J71" s="26" t="s">
        <v>219</v>
      </c>
      <c r="K71" s="26" t="s">
        <v>61</v>
      </c>
    </row>
    <row r="72" spans="1:11" ht="17.25" x14ac:dyDescent="0.25">
      <c r="A72" s="22"/>
      <c r="B72" s="17" t="s">
        <v>76</v>
      </c>
      <c r="C72" s="24"/>
      <c r="D72" s="20"/>
      <c r="E72" s="20"/>
      <c r="F72" s="19"/>
      <c r="G72" s="19"/>
      <c r="H72" s="19"/>
      <c r="I72" s="19"/>
    </row>
    <row r="73" spans="1:11" ht="17.25" x14ac:dyDescent="0.25">
      <c r="A73" s="22">
        <f>A71+1</f>
        <v>52</v>
      </c>
      <c r="B73" s="23" t="s">
        <v>77</v>
      </c>
      <c r="C73" s="24">
        <f>261.98*1.04</f>
        <v>272.45920000000001</v>
      </c>
      <c r="D73" s="20">
        <v>15.2</v>
      </c>
      <c r="E73" s="20">
        <v>15.2</v>
      </c>
      <c r="F73" s="19">
        <f t="shared" ref="F73:F79" si="9">C73*E73</f>
        <v>4141.3798399999996</v>
      </c>
      <c r="G73" s="19">
        <v>100</v>
      </c>
      <c r="H73" s="19"/>
      <c r="I73" s="19">
        <f t="shared" ref="I73:I79" si="10">SUM(F73+G73+H73)</f>
        <v>4241.3798399999996</v>
      </c>
      <c r="J73" s="26" t="s">
        <v>208</v>
      </c>
      <c r="K73" s="26" t="s">
        <v>76</v>
      </c>
    </row>
    <row r="74" spans="1:11" ht="17.25" x14ac:dyDescent="0.25">
      <c r="A74" s="22">
        <f t="shared" ref="A74:A79" si="11">A73+1</f>
        <v>53</v>
      </c>
      <c r="B74" s="23" t="s">
        <v>78</v>
      </c>
      <c r="C74" s="24">
        <f>251.87*1.04</f>
        <v>261.94479999999999</v>
      </c>
      <c r="D74" s="20">
        <v>15.2</v>
      </c>
      <c r="E74" s="20">
        <v>15.2</v>
      </c>
      <c r="F74" s="19">
        <f t="shared" si="9"/>
        <v>3981.5609599999998</v>
      </c>
      <c r="G74" s="19">
        <v>100</v>
      </c>
      <c r="H74" s="19"/>
      <c r="I74" s="19">
        <f t="shared" si="10"/>
        <v>4081.5609599999998</v>
      </c>
      <c r="J74" s="26" t="s">
        <v>208</v>
      </c>
      <c r="K74" s="26" t="s">
        <v>76</v>
      </c>
    </row>
    <row r="75" spans="1:11" ht="17.25" x14ac:dyDescent="0.25">
      <c r="A75" s="22">
        <f t="shared" si="11"/>
        <v>54</v>
      </c>
      <c r="B75" s="29" t="s">
        <v>79</v>
      </c>
      <c r="C75" s="24">
        <f>269.11*1.04</f>
        <v>279.87440000000004</v>
      </c>
      <c r="D75" s="22">
        <v>15.2</v>
      </c>
      <c r="E75" s="20">
        <v>15.2</v>
      </c>
      <c r="F75" s="19">
        <f t="shared" si="9"/>
        <v>4254.0908800000007</v>
      </c>
      <c r="G75" s="19">
        <v>100</v>
      </c>
      <c r="H75" s="19"/>
      <c r="I75" s="19">
        <f t="shared" si="10"/>
        <v>4354.0908800000007</v>
      </c>
      <c r="J75" s="26" t="s">
        <v>208</v>
      </c>
      <c r="K75" s="26" t="s">
        <v>76</v>
      </c>
    </row>
    <row r="76" spans="1:11" ht="17.25" x14ac:dyDescent="0.25">
      <c r="A76" s="22">
        <f t="shared" si="11"/>
        <v>55</v>
      </c>
      <c r="B76" s="23" t="s">
        <v>80</v>
      </c>
      <c r="C76" s="24">
        <f>251.87*1.04</f>
        <v>261.94479999999999</v>
      </c>
      <c r="D76" s="20">
        <v>15.2</v>
      </c>
      <c r="E76" s="20">
        <v>15.2</v>
      </c>
      <c r="F76" s="19">
        <f t="shared" si="9"/>
        <v>3981.5609599999998</v>
      </c>
      <c r="G76" s="19">
        <v>100</v>
      </c>
      <c r="H76" s="19"/>
      <c r="I76" s="19">
        <f t="shared" si="10"/>
        <v>4081.5609599999998</v>
      </c>
      <c r="J76" s="26" t="s">
        <v>208</v>
      </c>
      <c r="K76" s="26" t="s">
        <v>76</v>
      </c>
    </row>
    <row r="77" spans="1:11" ht="17.25" x14ac:dyDescent="0.25">
      <c r="A77" s="22">
        <f t="shared" si="11"/>
        <v>56</v>
      </c>
      <c r="B77" s="23" t="s">
        <v>81</v>
      </c>
      <c r="C77" s="24">
        <f>251.87*1.04</f>
        <v>261.94479999999999</v>
      </c>
      <c r="D77" s="20">
        <v>15.2</v>
      </c>
      <c r="E77" s="20">
        <v>15.2</v>
      </c>
      <c r="F77" s="19">
        <f t="shared" si="9"/>
        <v>3981.5609599999998</v>
      </c>
      <c r="G77" s="19">
        <v>100</v>
      </c>
      <c r="H77" s="19"/>
      <c r="I77" s="19">
        <f t="shared" si="10"/>
        <v>4081.5609599999998</v>
      </c>
      <c r="J77" s="26" t="s">
        <v>208</v>
      </c>
      <c r="K77" s="26" t="s">
        <v>76</v>
      </c>
    </row>
    <row r="78" spans="1:11" ht="17.25" x14ac:dyDescent="0.25">
      <c r="A78" s="3">
        <f t="shared" si="11"/>
        <v>57</v>
      </c>
      <c r="B78" s="23" t="s">
        <v>82</v>
      </c>
      <c r="C78" s="24">
        <f>280</f>
        <v>280</v>
      </c>
      <c r="D78" s="20">
        <v>15.2</v>
      </c>
      <c r="E78" s="20">
        <v>15.2</v>
      </c>
      <c r="F78" s="19">
        <f t="shared" si="9"/>
        <v>4256</v>
      </c>
      <c r="G78" s="19">
        <v>100</v>
      </c>
      <c r="H78" s="19"/>
      <c r="I78" s="19">
        <f t="shared" si="10"/>
        <v>4356</v>
      </c>
      <c r="J78" s="26" t="s">
        <v>208</v>
      </c>
      <c r="K78" s="26" t="s">
        <v>76</v>
      </c>
    </row>
    <row r="79" spans="1:11" ht="17.25" x14ac:dyDescent="0.25">
      <c r="A79" s="22">
        <f t="shared" si="11"/>
        <v>58</v>
      </c>
      <c r="B79" s="23" t="s">
        <v>83</v>
      </c>
      <c r="C79" s="24">
        <f>366.8*1.04</f>
        <v>381.47200000000004</v>
      </c>
      <c r="D79" s="20">
        <v>15.2</v>
      </c>
      <c r="E79" s="20">
        <v>15.2</v>
      </c>
      <c r="F79" s="19">
        <f t="shared" si="9"/>
        <v>5798.3744000000006</v>
      </c>
      <c r="G79" s="19">
        <v>100</v>
      </c>
      <c r="H79" s="19"/>
      <c r="I79" s="19">
        <f t="shared" si="10"/>
        <v>5898.3744000000006</v>
      </c>
      <c r="J79" s="26" t="s">
        <v>211</v>
      </c>
      <c r="K79" s="26" t="s">
        <v>90</v>
      </c>
    </row>
    <row r="80" spans="1:11" ht="17.25" x14ac:dyDescent="0.25">
      <c r="A80" s="22"/>
      <c r="B80" s="34" t="s">
        <v>84</v>
      </c>
      <c r="C80" s="24"/>
      <c r="D80" s="35"/>
      <c r="E80" s="20"/>
      <c r="F80" s="36"/>
      <c r="G80" s="36"/>
      <c r="H80" s="36"/>
      <c r="I80" s="19"/>
    </row>
    <row r="81" spans="1:11" ht="31.5" x14ac:dyDescent="0.25">
      <c r="A81" s="22">
        <f>A79+1</f>
        <v>59</v>
      </c>
      <c r="B81" s="25" t="s">
        <v>176</v>
      </c>
      <c r="C81" s="24">
        <v>450.65</v>
      </c>
      <c r="D81" s="37">
        <v>15.2</v>
      </c>
      <c r="E81" s="20">
        <v>15.2</v>
      </c>
      <c r="F81" s="19">
        <f>C81*E81</f>
        <v>6849.8799999999992</v>
      </c>
      <c r="G81" s="19">
        <v>100</v>
      </c>
      <c r="H81" s="19"/>
      <c r="I81" s="19">
        <f>SUM(F81+G81+H81)</f>
        <v>6949.8799999999992</v>
      </c>
      <c r="J81" s="26" t="s">
        <v>194</v>
      </c>
      <c r="K81" s="46" t="s">
        <v>84</v>
      </c>
    </row>
    <row r="82" spans="1:11" ht="31.5" x14ac:dyDescent="0.25">
      <c r="A82" s="22">
        <f>A81+1</f>
        <v>60</v>
      </c>
      <c r="B82" s="25" t="s">
        <v>85</v>
      </c>
      <c r="C82" s="24">
        <f>305.88*1.04</f>
        <v>318.11520000000002</v>
      </c>
      <c r="D82" s="37">
        <v>15.2</v>
      </c>
      <c r="E82" s="20">
        <v>15.2</v>
      </c>
      <c r="F82" s="19">
        <f>C82*E82</f>
        <v>4835.3510400000005</v>
      </c>
      <c r="G82" s="19">
        <v>100</v>
      </c>
      <c r="H82" s="19"/>
      <c r="I82" s="19">
        <f>SUM(F82+G82+H82)</f>
        <v>4935.3510400000005</v>
      </c>
      <c r="J82" s="26" t="s">
        <v>192</v>
      </c>
      <c r="K82" s="46" t="s">
        <v>84</v>
      </c>
    </row>
    <row r="83" spans="1:11" ht="31.5" x14ac:dyDescent="0.25">
      <c r="A83" s="22">
        <f>A82+1</f>
        <v>61</v>
      </c>
      <c r="B83" s="25" t="s">
        <v>86</v>
      </c>
      <c r="C83" s="24">
        <f>336.47*1.04</f>
        <v>349.92880000000002</v>
      </c>
      <c r="D83" s="20">
        <v>15.2</v>
      </c>
      <c r="E83" s="20">
        <v>15.2</v>
      </c>
      <c r="F83" s="19">
        <f>C83*E83</f>
        <v>5318.9177600000003</v>
      </c>
      <c r="G83" s="19">
        <v>100</v>
      </c>
      <c r="H83" s="19"/>
      <c r="I83" s="19">
        <f>SUM(F83+G83+H83)</f>
        <v>5418.9177600000003</v>
      </c>
      <c r="J83" s="26" t="s">
        <v>192</v>
      </c>
      <c r="K83" s="46" t="s">
        <v>84</v>
      </c>
    </row>
    <row r="84" spans="1:11" ht="31.5" x14ac:dyDescent="0.25">
      <c r="A84" s="22">
        <f>A83+1</f>
        <v>62</v>
      </c>
      <c r="B84" s="25" t="s">
        <v>87</v>
      </c>
      <c r="C84" s="24">
        <v>349.93</v>
      </c>
      <c r="D84" s="20">
        <v>15.2</v>
      </c>
      <c r="E84" s="20">
        <v>15.2</v>
      </c>
      <c r="F84" s="19">
        <f>C84*E84</f>
        <v>5318.9359999999997</v>
      </c>
      <c r="G84" s="19">
        <v>100</v>
      </c>
      <c r="H84" s="19"/>
      <c r="I84" s="19">
        <f>SUM(F84+G84+H84)</f>
        <v>5418.9359999999997</v>
      </c>
      <c r="J84" s="26" t="s">
        <v>231</v>
      </c>
      <c r="K84" s="46" t="s">
        <v>84</v>
      </c>
    </row>
    <row r="85" spans="1:11" ht="17.25" x14ac:dyDescent="0.25">
      <c r="A85" s="22"/>
      <c r="B85" s="34" t="s">
        <v>88</v>
      </c>
      <c r="C85" s="24"/>
      <c r="D85" s="37"/>
      <c r="E85" s="20"/>
      <c r="F85" s="19"/>
      <c r="G85" s="19"/>
      <c r="H85" s="19"/>
      <c r="I85" s="19"/>
      <c r="K85" s="46"/>
    </row>
    <row r="86" spans="1:11" ht="17.25" x14ac:dyDescent="0.25">
      <c r="A86" s="22">
        <f>A84+1</f>
        <v>63</v>
      </c>
      <c r="B86" s="29" t="s">
        <v>177</v>
      </c>
      <c r="C86" s="24">
        <f>388</f>
        <v>388</v>
      </c>
      <c r="D86" s="20">
        <v>15.2</v>
      </c>
      <c r="E86" s="20">
        <v>15.2</v>
      </c>
      <c r="F86" s="19">
        <f>C86*E86</f>
        <v>5897.5999999999995</v>
      </c>
      <c r="G86" s="19">
        <v>100</v>
      </c>
      <c r="H86" s="19"/>
      <c r="I86" s="19">
        <f>SUM(F86+G86+H86)</f>
        <v>5997.5999999999995</v>
      </c>
      <c r="J86" s="26" t="s">
        <v>195</v>
      </c>
      <c r="K86" s="26" t="s">
        <v>88</v>
      </c>
    </row>
    <row r="87" spans="1:11" ht="17.25" x14ac:dyDescent="0.25">
      <c r="A87" s="22"/>
      <c r="B87" s="17" t="s">
        <v>90</v>
      </c>
      <c r="C87" s="24"/>
      <c r="D87" s="20"/>
      <c r="E87" s="20"/>
      <c r="F87" s="19"/>
      <c r="G87" s="19"/>
      <c r="H87" s="19"/>
      <c r="I87" s="19"/>
    </row>
    <row r="88" spans="1:11" ht="17.25" x14ac:dyDescent="0.3">
      <c r="A88" s="3">
        <f>A86+1</f>
        <v>64</v>
      </c>
      <c r="B88" s="27" t="s">
        <v>91</v>
      </c>
      <c r="C88" s="24">
        <f>410</f>
        <v>410</v>
      </c>
      <c r="D88" s="20">
        <v>15.2</v>
      </c>
      <c r="E88" s="20">
        <v>15.2</v>
      </c>
      <c r="F88" s="19">
        <f t="shared" ref="F88:F93" si="12">C88*E88</f>
        <v>6232</v>
      </c>
      <c r="G88" s="19">
        <v>100</v>
      </c>
      <c r="H88" s="19"/>
      <c r="I88" s="19">
        <f t="shared" ref="I88:I93" si="13">SUM(F88+G88+H88)</f>
        <v>6332</v>
      </c>
      <c r="J88" s="26" t="s">
        <v>195</v>
      </c>
      <c r="K88" s="26" t="s">
        <v>90</v>
      </c>
    </row>
    <row r="89" spans="1:11" ht="17.25" x14ac:dyDescent="0.25">
      <c r="A89" s="3">
        <f>A88+1</f>
        <v>65</v>
      </c>
      <c r="B89" s="23" t="s">
        <v>92</v>
      </c>
      <c r="C89" s="24">
        <f>280</f>
        <v>280</v>
      </c>
      <c r="D89" s="20">
        <v>15.2</v>
      </c>
      <c r="E89" s="20">
        <v>15.2</v>
      </c>
      <c r="F89" s="19">
        <f t="shared" si="12"/>
        <v>4256</v>
      </c>
      <c r="G89" s="19">
        <v>100</v>
      </c>
      <c r="H89" s="19"/>
      <c r="I89" s="19">
        <f t="shared" si="13"/>
        <v>4356</v>
      </c>
      <c r="J89" s="26" t="s">
        <v>210</v>
      </c>
      <c r="K89" s="26" t="s">
        <v>90</v>
      </c>
    </row>
    <row r="90" spans="1:11" ht="17.25" x14ac:dyDescent="0.25">
      <c r="A90" s="3">
        <f>A89+1</f>
        <v>66</v>
      </c>
      <c r="B90" s="30" t="s">
        <v>93</v>
      </c>
      <c r="C90" s="24">
        <f>318.76*1.04</f>
        <v>331.5104</v>
      </c>
      <c r="D90" s="20">
        <v>15.2</v>
      </c>
      <c r="E90" s="20">
        <v>15.2</v>
      </c>
      <c r="F90" s="19">
        <f t="shared" si="12"/>
        <v>5038.9580799999994</v>
      </c>
      <c r="G90" s="33">
        <v>100</v>
      </c>
      <c r="H90" s="33"/>
      <c r="I90" s="19">
        <f t="shared" si="13"/>
        <v>5138.9580799999994</v>
      </c>
      <c r="J90" s="26" t="s">
        <v>212</v>
      </c>
      <c r="K90" s="26" t="s">
        <v>90</v>
      </c>
    </row>
    <row r="91" spans="1:11" ht="17.25" x14ac:dyDescent="0.25">
      <c r="A91" s="3">
        <f>A90+1</f>
        <v>67</v>
      </c>
      <c r="B91" s="30" t="s">
        <v>94</v>
      </c>
      <c r="C91" s="24">
        <f>316.18*1.04</f>
        <v>328.8272</v>
      </c>
      <c r="D91" s="20">
        <v>15.2</v>
      </c>
      <c r="E91" s="20">
        <v>15.2</v>
      </c>
      <c r="F91" s="19">
        <f t="shared" si="12"/>
        <v>4998.1734399999996</v>
      </c>
      <c r="G91" s="33">
        <v>100</v>
      </c>
      <c r="H91" s="33"/>
      <c r="I91" s="19">
        <f t="shared" si="13"/>
        <v>5098.1734399999996</v>
      </c>
      <c r="J91" s="26" t="s">
        <v>192</v>
      </c>
      <c r="K91" s="26" t="s">
        <v>90</v>
      </c>
    </row>
    <row r="92" spans="1:11" ht="17.25" x14ac:dyDescent="0.25">
      <c r="A92" s="3">
        <f>A91+1</f>
        <v>68</v>
      </c>
      <c r="B92" s="23" t="s">
        <v>95</v>
      </c>
      <c r="C92" s="24">
        <f>410</f>
        <v>410</v>
      </c>
      <c r="D92" s="20">
        <v>15.2</v>
      </c>
      <c r="E92" s="20">
        <v>15.2</v>
      </c>
      <c r="F92" s="19">
        <f t="shared" si="12"/>
        <v>6232</v>
      </c>
      <c r="G92" s="19">
        <v>100</v>
      </c>
      <c r="H92" s="19"/>
      <c r="I92" s="19">
        <f t="shared" si="13"/>
        <v>6332</v>
      </c>
      <c r="J92" s="26" t="s">
        <v>193</v>
      </c>
      <c r="K92" s="26" t="s">
        <v>90</v>
      </c>
    </row>
    <row r="93" spans="1:11" ht="17.25" x14ac:dyDescent="0.25">
      <c r="A93" s="3">
        <f>A92+1</f>
        <v>69</v>
      </c>
      <c r="B93" s="23" t="s">
        <v>96</v>
      </c>
      <c r="C93" s="24">
        <v>280</v>
      </c>
      <c r="D93" s="20">
        <v>15.2</v>
      </c>
      <c r="E93" s="20">
        <v>15.2</v>
      </c>
      <c r="F93" s="19">
        <f t="shared" si="12"/>
        <v>4256</v>
      </c>
      <c r="G93" s="19">
        <v>100</v>
      </c>
      <c r="H93" s="19"/>
      <c r="I93" s="19">
        <f t="shared" si="13"/>
        <v>4356</v>
      </c>
      <c r="J93" s="26" t="s">
        <v>210</v>
      </c>
      <c r="K93" s="26" t="s">
        <v>90</v>
      </c>
    </row>
    <row r="94" spans="1:11" ht="17.25" x14ac:dyDescent="0.25">
      <c r="A94" s="22"/>
      <c r="B94" s="17" t="s">
        <v>97</v>
      </c>
      <c r="C94" s="24"/>
      <c r="D94" s="20"/>
      <c r="E94" s="20"/>
      <c r="F94" s="19"/>
      <c r="G94" s="19"/>
      <c r="H94" s="19"/>
      <c r="I94" s="19"/>
    </row>
    <row r="95" spans="1:11" ht="17.25" x14ac:dyDescent="0.25">
      <c r="A95" s="22">
        <f>A93+1</f>
        <v>70</v>
      </c>
      <c r="B95" s="29" t="s">
        <v>98</v>
      </c>
      <c r="C95" s="24">
        <v>410</v>
      </c>
      <c r="D95" s="20">
        <v>15.2</v>
      </c>
      <c r="E95" s="20">
        <v>15.2</v>
      </c>
      <c r="F95" s="19">
        <f t="shared" ref="F95:F116" si="14">C95*E95</f>
        <v>6232</v>
      </c>
      <c r="G95" s="19">
        <v>100</v>
      </c>
      <c r="H95" s="19"/>
      <c r="I95" s="19">
        <f t="shared" ref="I95:I116" si="15">SUM(F95+G95+H95)</f>
        <v>6332</v>
      </c>
      <c r="J95" s="26" t="s">
        <v>194</v>
      </c>
      <c r="K95" s="26" t="s">
        <v>97</v>
      </c>
    </row>
    <row r="96" spans="1:11" ht="17.25" x14ac:dyDescent="0.25">
      <c r="A96" s="22">
        <f>A95+1</f>
        <v>71</v>
      </c>
      <c r="B96" s="23" t="s">
        <v>99</v>
      </c>
      <c r="C96" s="24">
        <f>269.11*1.04</f>
        <v>279.87440000000004</v>
      </c>
      <c r="D96" s="20">
        <v>15.2</v>
      </c>
      <c r="E96" s="20">
        <v>15.2</v>
      </c>
      <c r="F96" s="19">
        <f t="shared" si="14"/>
        <v>4254.0908800000007</v>
      </c>
      <c r="G96" s="19">
        <v>100</v>
      </c>
      <c r="H96" s="19"/>
      <c r="I96" s="19">
        <f t="shared" si="15"/>
        <v>4354.0908800000007</v>
      </c>
      <c r="J96" s="26" t="s">
        <v>213</v>
      </c>
      <c r="K96" s="26" t="s">
        <v>97</v>
      </c>
    </row>
    <row r="97" spans="1:11" ht="17.25" x14ac:dyDescent="0.25">
      <c r="A97" s="22">
        <f>A96+1</f>
        <v>72</v>
      </c>
      <c r="B97" s="23" t="s">
        <v>100</v>
      </c>
      <c r="C97" s="24">
        <f t="shared" ref="C97:C104" si="16">269.11*1.04</f>
        <v>279.87440000000004</v>
      </c>
      <c r="D97" s="20">
        <v>15.2</v>
      </c>
      <c r="E97" s="20">
        <v>15.2</v>
      </c>
      <c r="F97" s="19">
        <f t="shared" si="14"/>
        <v>4254.0908800000007</v>
      </c>
      <c r="G97" s="19">
        <v>100</v>
      </c>
      <c r="H97" s="19"/>
      <c r="I97" s="19">
        <f t="shared" si="15"/>
        <v>4354.0908800000007</v>
      </c>
      <c r="J97" s="26" t="s">
        <v>213</v>
      </c>
      <c r="K97" s="26" t="s">
        <v>97</v>
      </c>
    </row>
    <row r="98" spans="1:11" ht="17.25" x14ac:dyDescent="0.25">
      <c r="A98" s="22">
        <f t="shared" ref="A98:A152" si="17">A97+1</f>
        <v>73</v>
      </c>
      <c r="B98" s="23" t="s">
        <v>101</v>
      </c>
      <c r="C98" s="24">
        <f t="shared" si="16"/>
        <v>279.87440000000004</v>
      </c>
      <c r="D98" s="20">
        <v>15.2</v>
      </c>
      <c r="E98" s="20">
        <v>15.2</v>
      </c>
      <c r="F98" s="19">
        <f t="shared" si="14"/>
        <v>4254.0908800000007</v>
      </c>
      <c r="G98" s="19">
        <v>100</v>
      </c>
      <c r="H98" s="19"/>
      <c r="I98" s="19">
        <f t="shared" si="15"/>
        <v>4354.0908800000007</v>
      </c>
      <c r="J98" s="26" t="s">
        <v>213</v>
      </c>
      <c r="K98" s="26" t="s">
        <v>97</v>
      </c>
    </row>
    <row r="99" spans="1:11" ht="17.25" x14ac:dyDescent="0.25">
      <c r="A99" s="22">
        <f t="shared" si="17"/>
        <v>74</v>
      </c>
      <c r="B99" s="23" t="s">
        <v>102</v>
      </c>
      <c r="C99" s="24">
        <f t="shared" si="16"/>
        <v>279.87440000000004</v>
      </c>
      <c r="D99" s="20">
        <v>15.2</v>
      </c>
      <c r="E99" s="20">
        <v>15.2</v>
      </c>
      <c r="F99" s="19">
        <f t="shared" si="14"/>
        <v>4254.0908800000007</v>
      </c>
      <c r="G99" s="19">
        <v>100</v>
      </c>
      <c r="H99" s="19"/>
      <c r="I99" s="19">
        <f t="shared" si="15"/>
        <v>4354.0908800000007</v>
      </c>
      <c r="J99" s="26" t="s">
        <v>213</v>
      </c>
      <c r="K99" s="26" t="s">
        <v>97</v>
      </c>
    </row>
    <row r="100" spans="1:11" ht="17.25" x14ac:dyDescent="0.25">
      <c r="A100" s="22">
        <f t="shared" si="17"/>
        <v>75</v>
      </c>
      <c r="B100" s="23" t="s">
        <v>103</v>
      </c>
      <c r="C100" s="24">
        <f t="shared" si="16"/>
        <v>279.87440000000004</v>
      </c>
      <c r="D100" s="20">
        <v>15.2</v>
      </c>
      <c r="E100" s="20">
        <v>15.2</v>
      </c>
      <c r="F100" s="19">
        <f t="shared" si="14"/>
        <v>4254.0908800000007</v>
      </c>
      <c r="G100" s="19">
        <v>100</v>
      </c>
      <c r="H100" s="19"/>
      <c r="I100" s="19">
        <f t="shared" si="15"/>
        <v>4354.0908800000007</v>
      </c>
      <c r="J100" s="26" t="s">
        <v>213</v>
      </c>
      <c r="K100" s="26" t="s">
        <v>97</v>
      </c>
    </row>
    <row r="101" spans="1:11" ht="17.25" x14ac:dyDescent="0.25">
      <c r="A101" s="22">
        <f t="shared" si="17"/>
        <v>76</v>
      </c>
      <c r="B101" s="23" t="s">
        <v>104</v>
      </c>
      <c r="C101" s="24">
        <f t="shared" si="16"/>
        <v>279.87440000000004</v>
      </c>
      <c r="D101" s="20">
        <v>15.2</v>
      </c>
      <c r="E101" s="20">
        <v>15.2</v>
      </c>
      <c r="F101" s="19">
        <f t="shared" si="14"/>
        <v>4254.0908800000007</v>
      </c>
      <c r="G101" s="19">
        <v>100</v>
      </c>
      <c r="H101" s="19"/>
      <c r="I101" s="19">
        <f t="shared" si="15"/>
        <v>4354.0908800000007</v>
      </c>
      <c r="J101" s="26" t="s">
        <v>213</v>
      </c>
      <c r="K101" s="26" t="s">
        <v>97</v>
      </c>
    </row>
    <row r="102" spans="1:11" ht="17.25" x14ac:dyDescent="0.25">
      <c r="A102" s="22">
        <f t="shared" si="17"/>
        <v>77</v>
      </c>
      <c r="B102" s="23" t="s">
        <v>105</v>
      </c>
      <c r="C102" s="24">
        <f t="shared" si="16"/>
        <v>279.87440000000004</v>
      </c>
      <c r="D102" s="20">
        <v>15.2</v>
      </c>
      <c r="E102" s="20">
        <v>15.2</v>
      </c>
      <c r="F102" s="19">
        <f t="shared" si="14"/>
        <v>4254.0908800000007</v>
      </c>
      <c r="G102" s="19">
        <v>100</v>
      </c>
      <c r="H102" s="19"/>
      <c r="I102" s="19">
        <f t="shared" si="15"/>
        <v>4354.0908800000007</v>
      </c>
      <c r="J102" s="26" t="s">
        <v>213</v>
      </c>
      <c r="K102" s="26" t="s">
        <v>97</v>
      </c>
    </row>
    <row r="103" spans="1:11" ht="17.25" x14ac:dyDescent="0.25">
      <c r="A103" s="22">
        <f t="shared" si="17"/>
        <v>78</v>
      </c>
      <c r="B103" s="23" t="s">
        <v>106</v>
      </c>
      <c r="C103" s="24">
        <f t="shared" si="16"/>
        <v>279.87440000000004</v>
      </c>
      <c r="D103" s="20">
        <v>15.2</v>
      </c>
      <c r="E103" s="20">
        <v>15.2</v>
      </c>
      <c r="F103" s="19">
        <f t="shared" si="14"/>
        <v>4254.0908800000007</v>
      </c>
      <c r="G103" s="19">
        <v>100</v>
      </c>
      <c r="H103" s="19"/>
      <c r="I103" s="19">
        <f t="shared" si="15"/>
        <v>4354.0908800000007</v>
      </c>
      <c r="J103" s="26" t="s">
        <v>213</v>
      </c>
      <c r="K103" s="26" t="s">
        <v>97</v>
      </c>
    </row>
    <row r="104" spans="1:11" ht="17.25" x14ac:dyDescent="0.25">
      <c r="A104" s="22">
        <f t="shared" si="17"/>
        <v>79</v>
      </c>
      <c r="B104" s="23" t="s">
        <v>107</v>
      </c>
      <c r="C104" s="24">
        <f t="shared" si="16"/>
        <v>279.87440000000004</v>
      </c>
      <c r="D104" s="20">
        <v>15.2</v>
      </c>
      <c r="E104" s="20">
        <v>15.2</v>
      </c>
      <c r="F104" s="19">
        <f t="shared" si="14"/>
        <v>4254.0908800000007</v>
      </c>
      <c r="G104" s="19">
        <v>100</v>
      </c>
      <c r="H104" s="19"/>
      <c r="I104" s="19">
        <f t="shared" si="15"/>
        <v>4354.0908800000007</v>
      </c>
      <c r="J104" s="26" t="s">
        <v>213</v>
      </c>
      <c r="K104" s="26" t="s">
        <v>97</v>
      </c>
    </row>
    <row r="105" spans="1:11" ht="17.25" x14ac:dyDescent="0.25">
      <c r="A105" s="22">
        <f t="shared" si="17"/>
        <v>80</v>
      </c>
      <c r="B105" s="23" t="s">
        <v>108</v>
      </c>
      <c r="C105" s="24">
        <f>253</f>
        <v>253</v>
      </c>
      <c r="D105" s="20">
        <v>15.2</v>
      </c>
      <c r="E105" s="20">
        <v>15.2</v>
      </c>
      <c r="F105" s="19">
        <f t="shared" si="14"/>
        <v>3845.6</v>
      </c>
      <c r="G105" s="19">
        <v>100</v>
      </c>
      <c r="H105" s="19"/>
      <c r="I105" s="19">
        <f t="shared" si="15"/>
        <v>3945.6</v>
      </c>
      <c r="J105" s="26" t="s">
        <v>206</v>
      </c>
      <c r="K105" s="26" t="s">
        <v>97</v>
      </c>
    </row>
    <row r="106" spans="1:11" ht="17.25" x14ac:dyDescent="0.25">
      <c r="A106" s="22">
        <f t="shared" si="17"/>
        <v>81</v>
      </c>
      <c r="B106" s="23" t="s">
        <v>109</v>
      </c>
      <c r="C106" s="24">
        <f>137.01*1.04</f>
        <v>142.49039999999999</v>
      </c>
      <c r="D106" s="20">
        <v>15.2</v>
      </c>
      <c r="E106" s="20">
        <v>15.2</v>
      </c>
      <c r="F106" s="19">
        <f t="shared" si="14"/>
        <v>2165.8540799999996</v>
      </c>
      <c r="G106" s="19">
        <v>100</v>
      </c>
      <c r="H106" s="19"/>
      <c r="I106" s="19">
        <f t="shared" si="15"/>
        <v>2265.8540799999996</v>
      </c>
      <c r="J106" s="26" t="s">
        <v>206</v>
      </c>
      <c r="K106" s="26" t="s">
        <v>97</v>
      </c>
    </row>
    <row r="107" spans="1:11" ht="17.25" x14ac:dyDescent="0.25">
      <c r="A107" s="22">
        <f t="shared" si="17"/>
        <v>82</v>
      </c>
      <c r="B107" s="23" t="s">
        <v>110</v>
      </c>
      <c r="C107" s="24">
        <v>253</v>
      </c>
      <c r="D107" s="20">
        <v>15.2</v>
      </c>
      <c r="E107" s="20">
        <v>15.2</v>
      </c>
      <c r="F107" s="19">
        <f t="shared" si="14"/>
        <v>3845.6</v>
      </c>
      <c r="G107" s="19">
        <v>100</v>
      </c>
      <c r="H107" s="19"/>
      <c r="I107" s="19">
        <f t="shared" si="15"/>
        <v>3945.6</v>
      </c>
      <c r="J107" s="26" t="s">
        <v>206</v>
      </c>
      <c r="K107" s="26" t="s">
        <v>97</v>
      </c>
    </row>
    <row r="108" spans="1:11" ht="17.25" x14ac:dyDescent="0.25">
      <c r="A108" s="22">
        <f t="shared" si="17"/>
        <v>83</v>
      </c>
      <c r="B108" s="23" t="s">
        <v>111</v>
      </c>
      <c r="C108" s="24">
        <v>253</v>
      </c>
      <c r="D108" s="20">
        <v>15.2</v>
      </c>
      <c r="E108" s="20">
        <v>15.2</v>
      </c>
      <c r="F108" s="19">
        <f t="shared" si="14"/>
        <v>3845.6</v>
      </c>
      <c r="G108" s="19">
        <v>100</v>
      </c>
      <c r="H108" s="19"/>
      <c r="I108" s="19">
        <f t="shared" si="15"/>
        <v>3945.6</v>
      </c>
      <c r="J108" s="26" t="s">
        <v>206</v>
      </c>
      <c r="K108" s="26" t="s">
        <v>97</v>
      </c>
    </row>
    <row r="109" spans="1:11" ht="17.25" x14ac:dyDescent="0.25">
      <c r="A109" s="22">
        <f t="shared" si="17"/>
        <v>84</v>
      </c>
      <c r="B109" s="23" t="s">
        <v>112</v>
      </c>
      <c r="C109" s="24">
        <v>253</v>
      </c>
      <c r="D109" s="20">
        <v>15.2</v>
      </c>
      <c r="E109" s="20">
        <v>15.2</v>
      </c>
      <c r="F109" s="19">
        <f t="shared" si="14"/>
        <v>3845.6</v>
      </c>
      <c r="G109" s="19">
        <v>100</v>
      </c>
      <c r="H109" s="19"/>
      <c r="I109" s="19">
        <f t="shared" si="15"/>
        <v>3945.6</v>
      </c>
      <c r="J109" s="26" t="s">
        <v>206</v>
      </c>
      <c r="K109" s="26" t="s">
        <v>97</v>
      </c>
    </row>
    <row r="110" spans="1:11" ht="17.25" x14ac:dyDescent="0.25">
      <c r="A110" s="22">
        <f t="shared" si="17"/>
        <v>85</v>
      </c>
      <c r="B110" s="23" t="s">
        <v>113</v>
      </c>
      <c r="C110" s="24">
        <f>243.27*1.04</f>
        <v>253.00080000000003</v>
      </c>
      <c r="D110" s="20">
        <v>15.2</v>
      </c>
      <c r="E110" s="20">
        <v>15.2</v>
      </c>
      <c r="F110" s="19">
        <f t="shared" si="14"/>
        <v>3845.6121600000001</v>
      </c>
      <c r="G110" s="19">
        <v>100</v>
      </c>
      <c r="H110" s="19"/>
      <c r="I110" s="19">
        <f t="shared" si="15"/>
        <v>3945.6121600000001</v>
      </c>
      <c r="J110" s="26" t="s">
        <v>206</v>
      </c>
      <c r="K110" s="26" t="s">
        <v>97</v>
      </c>
    </row>
    <row r="111" spans="1:11" ht="17.25" x14ac:dyDescent="0.25">
      <c r="A111" s="22">
        <f t="shared" si="17"/>
        <v>86</v>
      </c>
      <c r="B111" s="23" t="s">
        <v>114</v>
      </c>
      <c r="C111" s="24">
        <v>253</v>
      </c>
      <c r="D111" s="20">
        <v>15.2</v>
      </c>
      <c r="E111" s="20">
        <v>15.2</v>
      </c>
      <c r="F111" s="19">
        <f t="shared" si="14"/>
        <v>3845.6</v>
      </c>
      <c r="G111" s="19">
        <v>100</v>
      </c>
      <c r="H111" s="19"/>
      <c r="I111" s="19">
        <f t="shared" si="15"/>
        <v>3945.6</v>
      </c>
      <c r="J111" s="26" t="s">
        <v>205</v>
      </c>
      <c r="K111" s="26" t="s">
        <v>97</v>
      </c>
    </row>
    <row r="112" spans="1:11" ht="17.25" x14ac:dyDescent="0.25">
      <c r="A112" s="22">
        <f t="shared" si="17"/>
        <v>87</v>
      </c>
      <c r="B112" s="23" t="s">
        <v>115</v>
      </c>
      <c r="C112" s="24">
        <v>253</v>
      </c>
      <c r="D112" s="20">
        <v>15.2</v>
      </c>
      <c r="E112" s="20">
        <v>15.2</v>
      </c>
      <c r="F112" s="19">
        <f t="shared" si="14"/>
        <v>3845.6</v>
      </c>
      <c r="G112" s="19">
        <v>100</v>
      </c>
      <c r="H112" s="19"/>
      <c r="I112" s="19">
        <f t="shared" si="15"/>
        <v>3945.6</v>
      </c>
      <c r="J112" s="26" t="s">
        <v>206</v>
      </c>
      <c r="K112" s="26" t="s">
        <v>97</v>
      </c>
    </row>
    <row r="113" spans="1:11" ht="17.25" x14ac:dyDescent="0.25">
      <c r="A113" s="22">
        <f t="shared" si="17"/>
        <v>88</v>
      </c>
      <c r="B113" s="29" t="s">
        <v>116</v>
      </c>
      <c r="C113" s="24">
        <f>338.66*1.04</f>
        <v>352.20640000000003</v>
      </c>
      <c r="D113" s="20">
        <v>15.2</v>
      </c>
      <c r="E113" s="20">
        <v>15.2</v>
      </c>
      <c r="F113" s="19">
        <f t="shared" si="14"/>
        <v>5353.5372800000005</v>
      </c>
      <c r="G113" s="19">
        <v>100</v>
      </c>
      <c r="H113" s="19"/>
      <c r="I113" s="19">
        <f t="shared" si="15"/>
        <v>5453.5372800000005</v>
      </c>
      <c r="J113" s="26" t="s">
        <v>205</v>
      </c>
      <c r="K113" s="26" t="s">
        <v>97</v>
      </c>
    </row>
    <row r="114" spans="1:11" ht="17.25" x14ac:dyDescent="0.25">
      <c r="A114" s="22">
        <f t="shared" si="17"/>
        <v>89</v>
      </c>
      <c r="B114" s="23" t="s">
        <v>117</v>
      </c>
      <c r="C114" s="24">
        <f>244.79*1.04</f>
        <v>254.58160000000001</v>
      </c>
      <c r="D114" s="20">
        <v>15.2</v>
      </c>
      <c r="E114" s="20">
        <v>15.2</v>
      </c>
      <c r="F114" s="19">
        <f t="shared" si="14"/>
        <v>3869.64032</v>
      </c>
      <c r="G114" s="19">
        <v>100</v>
      </c>
      <c r="H114" s="19"/>
      <c r="I114" s="19">
        <f t="shared" si="15"/>
        <v>3969.64032</v>
      </c>
      <c r="J114" s="26" t="s">
        <v>214</v>
      </c>
      <c r="K114" s="26" t="s">
        <v>97</v>
      </c>
    </row>
    <row r="115" spans="1:11" ht="17.25" x14ac:dyDescent="0.25">
      <c r="A115" s="22">
        <f>A114+1</f>
        <v>90</v>
      </c>
      <c r="B115" s="23" t="s">
        <v>118</v>
      </c>
      <c r="C115" s="24">
        <f>244.79*1.04</f>
        <v>254.58160000000001</v>
      </c>
      <c r="D115" s="20">
        <v>15.2</v>
      </c>
      <c r="E115" s="20">
        <v>15.2</v>
      </c>
      <c r="F115" s="19">
        <f t="shared" si="14"/>
        <v>3869.64032</v>
      </c>
      <c r="G115" s="19">
        <v>100</v>
      </c>
      <c r="H115" s="19"/>
      <c r="I115" s="19">
        <f t="shared" si="15"/>
        <v>3969.64032</v>
      </c>
      <c r="J115" s="26" t="s">
        <v>214</v>
      </c>
      <c r="K115" s="26" t="s">
        <v>97</v>
      </c>
    </row>
    <row r="116" spans="1:11" ht="17.25" x14ac:dyDescent="0.25">
      <c r="A116" s="22">
        <f>A115+1</f>
        <v>91</v>
      </c>
      <c r="B116" s="29" t="s">
        <v>119</v>
      </c>
      <c r="C116" s="24">
        <f>244.79*1.04</f>
        <v>254.58160000000001</v>
      </c>
      <c r="D116" s="20">
        <v>15.2</v>
      </c>
      <c r="E116" s="20">
        <v>15.2</v>
      </c>
      <c r="F116" s="19">
        <f t="shared" si="14"/>
        <v>3869.64032</v>
      </c>
      <c r="G116" s="19">
        <v>100</v>
      </c>
      <c r="H116" s="19"/>
      <c r="I116" s="19">
        <f t="shared" si="15"/>
        <v>3969.64032</v>
      </c>
      <c r="J116" s="26" t="s">
        <v>208</v>
      </c>
      <c r="K116" s="26" t="s">
        <v>97</v>
      </c>
    </row>
    <row r="117" spans="1:11" ht="17.25" x14ac:dyDescent="0.25">
      <c r="A117" s="22"/>
      <c r="B117" s="17" t="s">
        <v>120</v>
      </c>
      <c r="C117" s="24"/>
      <c r="D117" s="20"/>
      <c r="E117" s="20"/>
      <c r="F117" s="19"/>
      <c r="G117" s="19"/>
      <c r="H117" s="19"/>
      <c r="I117" s="19"/>
    </row>
    <row r="118" spans="1:11" ht="17.25" x14ac:dyDescent="0.3">
      <c r="A118" s="3">
        <f>A116+1</f>
        <v>92</v>
      </c>
      <c r="B118" s="28" t="s">
        <v>121</v>
      </c>
      <c r="C118" s="24">
        <v>410</v>
      </c>
      <c r="D118" s="20">
        <v>15.2</v>
      </c>
      <c r="E118" s="20">
        <v>15.2</v>
      </c>
      <c r="F118" s="19">
        <f t="shared" ref="F118:F140" si="18">C118*E118</f>
        <v>6232</v>
      </c>
      <c r="G118" s="19">
        <v>100</v>
      </c>
      <c r="H118" s="19"/>
      <c r="I118" s="19">
        <f t="shared" ref="I118:I140" si="19">SUM(F118+G118+H118)</f>
        <v>6332</v>
      </c>
      <c r="J118" s="26" t="s">
        <v>194</v>
      </c>
      <c r="K118" s="26" t="s">
        <v>215</v>
      </c>
    </row>
    <row r="119" spans="1:11" ht="17.25" x14ac:dyDescent="0.25">
      <c r="A119" s="22">
        <f>A118+1</f>
        <v>93</v>
      </c>
      <c r="B119" s="23" t="s">
        <v>122</v>
      </c>
      <c r="C119" s="24">
        <f>400.07*1.04</f>
        <v>416.07280000000003</v>
      </c>
      <c r="D119" s="20">
        <v>15.2</v>
      </c>
      <c r="E119" s="20">
        <v>15.2</v>
      </c>
      <c r="F119" s="19">
        <f t="shared" si="18"/>
        <v>6324.30656</v>
      </c>
      <c r="G119" s="19">
        <v>100</v>
      </c>
      <c r="H119" s="19"/>
      <c r="I119" s="19">
        <f t="shared" si="19"/>
        <v>6424.30656</v>
      </c>
      <c r="J119" s="26" t="s">
        <v>201</v>
      </c>
      <c r="K119" s="26" t="s">
        <v>215</v>
      </c>
    </row>
    <row r="120" spans="1:11" ht="17.25" x14ac:dyDescent="0.25">
      <c r="A120" s="22">
        <f t="shared" si="17"/>
        <v>94</v>
      </c>
      <c r="B120" s="23" t="s">
        <v>123</v>
      </c>
      <c r="C120" s="24">
        <v>300</v>
      </c>
      <c r="D120" s="20">
        <v>15.2</v>
      </c>
      <c r="E120" s="20">
        <v>15.2</v>
      </c>
      <c r="F120" s="19">
        <f t="shared" si="18"/>
        <v>4560</v>
      </c>
      <c r="G120" s="19">
        <v>100</v>
      </c>
      <c r="H120" s="19"/>
      <c r="I120" s="19">
        <f t="shared" si="19"/>
        <v>4660</v>
      </c>
      <c r="J120" s="26" t="s">
        <v>207</v>
      </c>
      <c r="K120" s="26" t="s">
        <v>215</v>
      </c>
    </row>
    <row r="121" spans="1:11" ht="17.25" x14ac:dyDescent="0.25">
      <c r="A121" s="22">
        <f t="shared" si="17"/>
        <v>95</v>
      </c>
      <c r="B121" s="23" t="s">
        <v>124</v>
      </c>
      <c r="C121" s="24">
        <f>317.58*1.04</f>
        <v>330.28320000000002</v>
      </c>
      <c r="D121" s="20">
        <v>15.2</v>
      </c>
      <c r="E121" s="20">
        <v>15.2</v>
      </c>
      <c r="F121" s="19">
        <f t="shared" si="18"/>
        <v>5020.3046400000003</v>
      </c>
      <c r="G121" s="19">
        <v>100</v>
      </c>
      <c r="H121" s="19"/>
      <c r="I121" s="19">
        <f t="shared" si="19"/>
        <v>5120.3046400000003</v>
      </c>
      <c r="J121" s="26" t="s">
        <v>211</v>
      </c>
      <c r="K121" s="26" t="s">
        <v>215</v>
      </c>
    </row>
    <row r="122" spans="1:11" ht="17.25" x14ac:dyDescent="0.25">
      <c r="A122" s="22">
        <f t="shared" si="17"/>
        <v>96</v>
      </c>
      <c r="B122" s="23" t="s">
        <v>125</v>
      </c>
      <c r="C122" s="24">
        <v>300</v>
      </c>
      <c r="D122" s="20">
        <v>15.2</v>
      </c>
      <c r="E122" s="20">
        <v>15.2</v>
      </c>
      <c r="F122" s="19">
        <f t="shared" si="18"/>
        <v>4560</v>
      </c>
      <c r="G122" s="19">
        <v>100</v>
      </c>
      <c r="H122" s="19"/>
      <c r="I122" s="19">
        <f t="shared" si="19"/>
        <v>4660</v>
      </c>
      <c r="J122" s="26" t="s">
        <v>216</v>
      </c>
      <c r="K122" s="26" t="s">
        <v>215</v>
      </c>
    </row>
    <row r="123" spans="1:11" ht="17.25" x14ac:dyDescent="0.25">
      <c r="A123" s="22">
        <f t="shared" si="17"/>
        <v>97</v>
      </c>
      <c r="B123" s="23" t="s">
        <v>126</v>
      </c>
      <c r="C123" s="24">
        <v>300</v>
      </c>
      <c r="D123" s="20">
        <v>15.2</v>
      </c>
      <c r="E123" s="20">
        <v>15.2</v>
      </c>
      <c r="F123" s="19">
        <f t="shared" si="18"/>
        <v>4560</v>
      </c>
      <c r="G123" s="19">
        <v>100</v>
      </c>
      <c r="H123" s="19"/>
      <c r="I123" s="19">
        <f t="shared" si="19"/>
        <v>4660</v>
      </c>
      <c r="J123" s="26" t="s">
        <v>216</v>
      </c>
      <c r="K123" s="26" t="s">
        <v>215</v>
      </c>
    </row>
    <row r="124" spans="1:11" ht="17.25" x14ac:dyDescent="0.25">
      <c r="A124" s="22">
        <f t="shared" si="17"/>
        <v>98</v>
      </c>
      <c r="B124" s="23" t="s">
        <v>127</v>
      </c>
      <c r="C124" s="24">
        <v>300</v>
      </c>
      <c r="D124" s="20">
        <v>15.2</v>
      </c>
      <c r="E124" s="20">
        <v>15.2</v>
      </c>
      <c r="F124" s="19">
        <f t="shared" si="18"/>
        <v>4560</v>
      </c>
      <c r="G124" s="19">
        <v>100</v>
      </c>
      <c r="H124" s="19"/>
      <c r="I124" s="19">
        <f t="shared" si="19"/>
        <v>4660</v>
      </c>
      <c r="J124" s="26" t="s">
        <v>216</v>
      </c>
      <c r="K124" s="26" t="s">
        <v>215</v>
      </c>
    </row>
    <row r="125" spans="1:11" ht="17.25" x14ac:dyDescent="0.25">
      <c r="A125" s="22">
        <f t="shared" si="17"/>
        <v>99</v>
      </c>
      <c r="B125" s="23" t="s">
        <v>128</v>
      </c>
      <c r="C125" s="24">
        <v>300</v>
      </c>
      <c r="D125" s="20">
        <v>15.2</v>
      </c>
      <c r="E125" s="20">
        <v>15.2</v>
      </c>
      <c r="F125" s="19">
        <f t="shared" si="18"/>
        <v>4560</v>
      </c>
      <c r="G125" s="19">
        <v>100</v>
      </c>
      <c r="H125" s="19"/>
      <c r="I125" s="19">
        <f t="shared" si="19"/>
        <v>4660</v>
      </c>
      <c r="J125" s="26" t="s">
        <v>216</v>
      </c>
      <c r="K125" s="26" t="s">
        <v>215</v>
      </c>
    </row>
    <row r="126" spans="1:11" ht="17.25" x14ac:dyDescent="0.25">
      <c r="A126" s="22">
        <f t="shared" si="17"/>
        <v>100</v>
      </c>
      <c r="B126" s="23" t="s">
        <v>129</v>
      </c>
      <c r="C126" s="24">
        <v>300</v>
      </c>
      <c r="D126" s="22">
        <v>15.2</v>
      </c>
      <c r="E126" s="20">
        <v>15.2</v>
      </c>
      <c r="F126" s="19">
        <f t="shared" si="18"/>
        <v>4560</v>
      </c>
      <c r="G126" s="19">
        <v>100</v>
      </c>
      <c r="H126" s="19"/>
      <c r="I126" s="19">
        <f t="shared" si="19"/>
        <v>4660</v>
      </c>
      <c r="J126" s="26" t="s">
        <v>216</v>
      </c>
      <c r="K126" s="26" t="s">
        <v>215</v>
      </c>
    </row>
    <row r="127" spans="1:11" ht="17.25" x14ac:dyDescent="0.25">
      <c r="A127" s="22">
        <f t="shared" si="17"/>
        <v>101</v>
      </c>
      <c r="B127" s="23" t="s">
        <v>130</v>
      </c>
      <c r="C127" s="24">
        <v>300</v>
      </c>
      <c r="D127" s="20">
        <v>15.2</v>
      </c>
      <c r="E127" s="20">
        <v>15.2</v>
      </c>
      <c r="F127" s="19">
        <f t="shared" si="18"/>
        <v>4560</v>
      </c>
      <c r="G127" s="19">
        <v>100</v>
      </c>
      <c r="H127" s="19"/>
      <c r="I127" s="19">
        <f t="shared" si="19"/>
        <v>4660</v>
      </c>
      <c r="J127" s="26" t="s">
        <v>216</v>
      </c>
      <c r="K127" s="26" t="s">
        <v>215</v>
      </c>
    </row>
    <row r="128" spans="1:11" ht="17.25" x14ac:dyDescent="0.25">
      <c r="A128" s="22">
        <f t="shared" si="17"/>
        <v>102</v>
      </c>
      <c r="B128" s="23" t="s">
        <v>131</v>
      </c>
      <c r="C128" s="24">
        <v>280</v>
      </c>
      <c r="D128" s="20">
        <v>15.2</v>
      </c>
      <c r="E128" s="20">
        <v>15.2</v>
      </c>
      <c r="F128" s="19">
        <f t="shared" si="18"/>
        <v>4256</v>
      </c>
      <c r="G128" s="19">
        <v>100</v>
      </c>
      <c r="H128" s="19"/>
      <c r="I128" s="19">
        <f t="shared" si="19"/>
        <v>4356</v>
      </c>
      <c r="J128" s="26" t="s">
        <v>216</v>
      </c>
      <c r="K128" s="26" t="s">
        <v>215</v>
      </c>
    </row>
    <row r="129" spans="1:11" ht="17.25" x14ac:dyDescent="0.25">
      <c r="A129" s="22">
        <f t="shared" si="17"/>
        <v>103</v>
      </c>
      <c r="B129" s="23" t="s">
        <v>132</v>
      </c>
      <c r="C129" s="24">
        <v>280</v>
      </c>
      <c r="D129" s="20">
        <v>15.2</v>
      </c>
      <c r="E129" s="20">
        <v>15.2</v>
      </c>
      <c r="F129" s="19">
        <f t="shared" si="18"/>
        <v>4256</v>
      </c>
      <c r="G129" s="19">
        <v>100</v>
      </c>
      <c r="H129" s="19"/>
      <c r="I129" s="19">
        <f t="shared" si="19"/>
        <v>4356</v>
      </c>
      <c r="J129" s="26" t="s">
        <v>217</v>
      </c>
      <c r="K129" s="26" t="s">
        <v>215</v>
      </c>
    </row>
    <row r="130" spans="1:11" ht="17.25" x14ac:dyDescent="0.25">
      <c r="A130" s="22">
        <f t="shared" si="17"/>
        <v>104</v>
      </c>
      <c r="B130" s="23" t="s">
        <v>133</v>
      </c>
      <c r="C130" s="24">
        <f>280</f>
        <v>280</v>
      </c>
      <c r="D130" s="20">
        <v>15.2</v>
      </c>
      <c r="E130" s="20">
        <v>15.2</v>
      </c>
      <c r="F130" s="19">
        <f t="shared" si="18"/>
        <v>4256</v>
      </c>
      <c r="G130" s="19">
        <v>100</v>
      </c>
      <c r="H130" s="19"/>
      <c r="I130" s="19">
        <f t="shared" si="19"/>
        <v>4356</v>
      </c>
      <c r="J130" s="26" t="s">
        <v>217</v>
      </c>
      <c r="K130" s="26" t="s">
        <v>215</v>
      </c>
    </row>
    <row r="131" spans="1:11" ht="17.25" x14ac:dyDescent="0.25">
      <c r="A131" s="22">
        <f t="shared" si="17"/>
        <v>105</v>
      </c>
      <c r="B131" s="23" t="s">
        <v>134</v>
      </c>
      <c r="C131" s="24">
        <v>280</v>
      </c>
      <c r="D131" s="20">
        <v>15.2</v>
      </c>
      <c r="E131" s="20">
        <v>15.2</v>
      </c>
      <c r="F131" s="19">
        <f t="shared" si="18"/>
        <v>4256</v>
      </c>
      <c r="G131" s="19">
        <v>100</v>
      </c>
      <c r="H131" s="19"/>
      <c r="I131" s="19">
        <f t="shared" si="19"/>
        <v>4356</v>
      </c>
      <c r="J131" s="26" t="s">
        <v>217</v>
      </c>
      <c r="K131" s="26" t="s">
        <v>215</v>
      </c>
    </row>
    <row r="132" spans="1:11" ht="17.25" x14ac:dyDescent="0.25">
      <c r="A132" s="22">
        <f t="shared" si="17"/>
        <v>106</v>
      </c>
      <c r="B132" s="23" t="s">
        <v>135</v>
      </c>
      <c r="C132" s="24">
        <f>280</f>
        <v>280</v>
      </c>
      <c r="D132" s="20">
        <v>15.2</v>
      </c>
      <c r="E132" s="20">
        <v>15.2</v>
      </c>
      <c r="F132" s="19">
        <f t="shared" si="18"/>
        <v>4256</v>
      </c>
      <c r="G132" s="19">
        <v>100</v>
      </c>
      <c r="H132" s="19"/>
      <c r="I132" s="19">
        <f t="shared" si="19"/>
        <v>4356</v>
      </c>
      <c r="J132" s="26" t="s">
        <v>217</v>
      </c>
      <c r="K132" s="26" t="s">
        <v>215</v>
      </c>
    </row>
    <row r="133" spans="1:11" ht="17.25" x14ac:dyDescent="0.25">
      <c r="A133" s="22">
        <f t="shared" si="17"/>
        <v>107</v>
      </c>
      <c r="B133" s="23" t="s">
        <v>136</v>
      </c>
      <c r="C133" s="24">
        <v>280</v>
      </c>
      <c r="D133" s="22">
        <v>15.2</v>
      </c>
      <c r="E133" s="20">
        <v>15.2</v>
      </c>
      <c r="F133" s="19">
        <f t="shared" si="18"/>
        <v>4256</v>
      </c>
      <c r="G133" s="19">
        <v>100</v>
      </c>
      <c r="H133" s="19"/>
      <c r="I133" s="19">
        <f t="shared" si="19"/>
        <v>4356</v>
      </c>
      <c r="J133" s="26" t="s">
        <v>217</v>
      </c>
      <c r="K133" s="26" t="s">
        <v>215</v>
      </c>
    </row>
    <row r="134" spans="1:11" ht="17.25" x14ac:dyDescent="0.25">
      <c r="A134" s="22">
        <f t="shared" si="17"/>
        <v>108</v>
      </c>
      <c r="B134" s="23" t="s">
        <v>137</v>
      </c>
      <c r="C134" s="24">
        <f>245.93*1.04</f>
        <v>255.7672</v>
      </c>
      <c r="D134" s="20">
        <v>15.2</v>
      </c>
      <c r="E134" s="20">
        <v>15.2</v>
      </c>
      <c r="F134" s="19">
        <f t="shared" si="18"/>
        <v>3887.6614399999999</v>
      </c>
      <c r="G134" s="19">
        <v>100</v>
      </c>
      <c r="H134" s="19"/>
      <c r="I134" s="19">
        <f t="shared" si="19"/>
        <v>3987.6614399999999</v>
      </c>
      <c r="J134" s="26" t="s">
        <v>206</v>
      </c>
      <c r="K134" s="26" t="s">
        <v>215</v>
      </c>
    </row>
    <row r="135" spans="1:11" ht="17.25" x14ac:dyDescent="0.25">
      <c r="A135" s="22">
        <f t="shared" si="17"/>
        <v>109</v>
      </c>
      <c r="B135" s="23" t="s">
        <v>138</v>
      </c>
      <c r="C135" s="24">
        <v>280</v>
      </c>
      <c r="D135" s="20">
        <v>15.2</v>
      </c>
      <c r="E135" s="20">
        <v>15.2</v>
      </c>
      <c r="F135" s="19">
        <f t="shared" si="18"/>
        <v>4256</v>
      </c>
      <c r="G135" s="19">
        <v>100</v>
      </c>
      <c r="H135" s="19"/>
      <c r="I135" s="19">
        <f t="shared" si="19"/>
        <v>4356</v>
      </c>
      <c r="J135" s="26" t="s">
        <v>218</v>
      </c>
      <c r="K135" s="26" t="s">
        <v>215</v>
      </c>
    </row>
    <row r="136" spans="1:11" ht="17.25" x14ac:dyDescent="0.25">
      <c r="A136" s="22">
        <f t="shared" si="17"/>
        <v>110</v>
      </c>
      <c r="B136" s="23" t="s">
        <v>139</v>
      </c>
      <c r="C136" s="24">
        <v>280</v>
      </c>
      <c r="D136" s="20">
        <v>15.2</v>
      </c>
      <c r="E136" s="20">
        <v>15.2</v>
      </c>
      <c r="F136" s="19">
        <f t="shared" si="18"/>
        <v>4256</v>
      </c>
      <c r="G136" s="19">
        <v>100</v>
      </c>
      <c r="H136" s="19"/>
      <c r="I136" s="19">
        <f t="shared" si="19"/>
        <v>4356</v>
      </c>
      <c r="J136" s="26" t="s">
        <v>208</v>
      </c>
      <c r="K136" s="26" t="s">
        <v>215</v>
      </c>
    </row>
    <row r="137" spans="1:11" ht="17.25" x14ac:dyDescent="0.25">
      <c r="A137" s="22">
        <f t="shared" si="17"/>
        <v>111</v>
      </c>
      <c r="B137" s="29" t="s">
        <v>140</v>
      </c>
      <c r="C137" s="24">
        <v>280</v>
      </c>
      <c r="D137" s="20">
        <v>15.2</v>
      </c>
      <c r="E137" s="20">
        <v>15.2</v>
      </c>
      <c r="F137" s="19">
        <f t="shared" si="18"/>
        <v>4256</v>
      </c>
      <c r="G137" s="19">
        <v>100</v>
      </c>
      <c r="H137" s="19"/>
      <c r="I137" s="19">
        <f t="shared" si="19"/>
        <v>4356</v>
      </c>
      <c r="J137" s="26" t="s">
        <v>208</v>
      </c>
      <c r="K137" s="26" t="s">
        <v>215</v>
      </c>
    </row>
    <row r="138" spans="1:11" ht="17.25" x14ac:dyDescent="0.25">
      <c r="A138" s="22">
        <f t="shared" si="17"/>
        <v>112</v>
      </c>
      <c r="B138" s="23" t="s">
        <v>141</v>
      </c>
      <c r="C138" s="24">
        <v>280</v>
      </c>
      <c r="D138" s="20">
        <v>15.2</v>
      </c>
      <c r="E138" s="20">
        <v>15.2</v>
      </c>
      <c r="F138" s="19">
        <f t="shared" si="18"/>
        <v>4256</v>
      </c>
      <c r="G138" s="19">
        <v>100</v>
      </c>
      <c r="H138" s="19"/>
      <c r="I138" s="19">
        <f t="shared" si="19"/>
        <v>4356</v>
      </c>
      <c r="J138" s="26" t="s">
        <v>210</v>
      </c>
      <c r="K138" s="26" t="s">
        <v>215</v>
      </c>
    </row>
    <row r="139" spans="1:11" ht="17.25" x14ac:dyDescent="0.25">
      <c r="A139" s="22">
        <f t="shared" si="17"/>
        <v>113</v>
      </c>
      <c r="B139" s="23" t="s">
        <v>142</v>
      </c>
      <c r="C139" s="24">
        <v>280</v>
      </c>
      <c r="D139" s="20">
        <v>15.2</v>
      </c>
      <c r="E139" s="20">
        <v>15.2</v>
      </c>
      <c r="F139" s="19">
        <f t="shared" si="18"/>
        <v>4256</v>
      </c>
      <c r="G139" s="19">
        <v>100</v>
      </c>
      <c r="H139" s="19"/>
      <c r="I139" s="19">
        <f t="shared" si="19"/>
        <v>4356</v>
      </c>
      <c r="J139" s="26" t="s">
        <v>210</v>
      </c>
      <c r="K139" s="26" t="s">
        <v>215</v>
      </c>
    </row>
    <row r="140" spans="1:11" ht="17.25" x14ac:dyDescent="0.25">
      <c r="A140" s="22">
        <f t="shared" si="17"/>
        <v>114</v>
      </c>
      <c r="B140" s="23" t="s">
        <v>143</v>
      </c>
      <c r="C140" s="24">
        <f>252*1.04</f>
        <v>262.08</v>
      </c>
      <c r="D140" s="20">
        <v>15.2</v>
      </c>
      <c r="E140" s="20">
        <v>15.2</v>
      </c>
      <c r="F140" s="19">
        <f t="shared" si="18"/>
        <v>3983.6159999999995</v>
      </c>
      <c r="G140" s="19">
        <v>100</v>
      </c>
      <c r="H140" s="19"/>
      <c r="I140" s="19">
        <f t="shared" si="19"/>
        <v>4083.6159999999995</v>
      </c>
      <c r="J140" s="26" t="s">
        <v>219</v>
      </c>
      <c r="K140" s="26" t="s">
        <v>215</v>
      </c>
    </row>
    <row r="141" spans="1:11" ht="17.25" x14ac:dyDescent="0.25">
      <c r="A141" s="22"/>
      <c r="B141" s="38" t="s">
        <v>144</v>
      </c>
      <c r="C141" s="24"/>
      <c r="D141" s="20"/>
      <c r="E141" s="20"/>
      <c r="F141" s="19"/>
      <c r="G141" s="19"/>
      <c r="H141" s="19"/>
      <c r="I141" s="19"/>
    </row>
    <row r="142" spans="1:11" ht="31.5" x14ac:dyDescent="0.25">
      <c r="A142" s="22">
        <f>A140+1</f>
        <v>115</v>
      </c>
      <c r="B142" s="23" t="s">
        <v>145</v>
      </c>
      <c r="C142" s="24">
        <v>410</v>
      </c>
      <c r="D142" s="20">
        <v>15.2</v>
      </c>
      <c r="E142" s="20">
        <v>15.2</v>
      </c>
      <c r="F142" s="19">
        <f t="shared" ref="F142:F152" si="20">C142*E142</f>
        <v>6232</v>
      </c>
      <c r="G142" s="19">
        <v>100</v>
      </c>
      <c r="H142" s="19"/>
      <c r="I142" s="19">
        <f t="shared" ref="I142:I152" si="21">SUM(F142+G142+H142)</f>
        <v>6332</v>
      </c>
      <c r="J142" s="26" t="s">
        <v>194</v>
      </c>
      <c r="K142" s="46" t="s">
        <v>220</v>
      </c>
    </row>
    <row r="143" spans="1:11" ht="31.5" x14ac:dyDescent="0.25">
      <c r="A143" s="22">
        <f t="shared" si="17"/>
        <v>116</v>
      </c>
      <c r="B143" s="23" t="s">
        <v>146</v>
      </c>
      <c r="C143" s="24">
        <f>317.58*1.04</f>
        <v>330.28320000000002</v>
      </c>
      <c r="D143" s="20">
        <v>15.2</v>
      </c>
      <c r="E143" s="20">
        <v>15.2</v>
      </c>
      <c r="F143" s="19">
        <f t="shared" si="20"/>
        <v>5020.3046400000003</v>
      </c>
      <c r="G143" s="19">
        <v>100</v>
      </c>
      <c r="H143" s="19"/>
      <c r="I143" s="19">
        <f t="shared" si="21"/>
        <v>5120.3046400000003</v>
      </c>
      <c r="J143" s="26" t="s">
        <v>192</v>
      </c>
      <c r="K143" s="46" t="s">
        <v>220</v>
      </c>
    </row>
    <row r="144" spans="1:11" ht="31.5" x14ac:dyDescent="0.25">
      <c r="A144" s="22">
        <f t="shared" si="17"/>
        <v>117</v>
      </c>
      <c r="B144" s="29" t="s">
        <v>147</v>
      </c>
      <c r="C144" s="24">
        <f>251.87*1.04</f>
        <v>261.94479999999999</v>
      </c>
      <c r="D144" s="20">
        <v>15.2</v>
      </c>
      <c r="E144" s="20">
        <v>15.2</v>
      </c>
      <c r="F144" s="19">
        <f t="shared" si="20"/>
        <v>3981.5609599999998</v>
      </c>
      <c r="G144" s="19">
        <v>100</v>
      </c>
      <c r="H144" s="19"/>
      <c r="I144" s="19">
        <f t="shared" si="21"/>
        <v>4081.5609599999998</v>
      </c>
      <c r="J144" s="26" t="s">
        <v>221</v>
      </c>
      <c r="K144" s="46" t="s">
        <v>220</v>
      </c>
    </row>
    <row r="145" spans="1:11" ht="31.5" x14ac:dyDescent="0.25">
      <c r="A145" s="22">
        <f t="shared" si="17"/>
        <v>118</v>
      </c>
      <c r="B145" s="23" t="s">
        <v>148</v>
      </c>
      <c r="C145" s="24">
        <f>335.13*1.04</f>
        <v>348.53520000000003</v>
      </c>
      <c r="D145" s="20">
        <v>15.2</v>
      </c>
      <c r="E145" s="20">
        <v>15.2</v>
      </c>
      <c r="F145" s="19">
        <f t="shared" si="20"/>
        <v>5297.7350400000005</v>
      </c>
      <c r="G145" s="19">
        <v>100</v>
      </c>
      <c r="H145" s="19"/>
      <c r="I145" s="19">
        <f t="shared" si="21"/>
        <v>5397.7350400000005</v>
      </c>
      <c r="J145" s="26" t="s">
        <v>221</v>
      </c>
      <c r="K145" s="46" t="s">
        <v>220</v>
      </c>
    </row>
    <row r="146" spans="1:11" ht="31.5" x14ac:dyDescent="0.25">
      <c r="A146" s="22">
        <f t="shared" si="17"/>
        <v>119</v>
      </c>
      <c r="B146" s="23" t="s">
        <v>149</v>
      </c>
      <c r="C146" s="24">
        <f>335.13*1.04</f>
        <v>348.53520000000003</v>
      </c>
      <c r="D146" s="20">
        <v>15.2</v>
      </c>
      <c r="E146" s="20">
        <v>15.2</v>
      </c>
      <c r="F146" s="19">
        <f t="shared" si="20"/>
        <v>5297.7350400000005</v>
      </c>
      <c r="G146" s="19">
        <v>100</v>
      </c>
      <c r="H146" s="19"/>
      <c r="I146" s="19">
        <f t="shared" si="21"/>
        <v>5397.7350400000005</v>
      </c>
      <c r="J146" s="26" t="s">
        <v>221</v>
      </c>
      <c r="K146" s="46" t="s">
        <v>220</v>
      </c>
    </row>
    <row r="147" spans="1:11" ht="31.5" x14ac:dyDescent="0.25">
      <c r="A147" s="22">
        <f t="shared" si="17"/>
        <v>120</v>
      </c>
      <c r="B147" s="29" t="s">
        <v>150</v>
      </c>
      <c r="C147" s="24">
        <f>335.13*1.04</f>
        <v>348.53520000000003</v>
      </c>
      <c r="D147" s="37">
        <v>15.2</v>
      </c>
      <c r="E147" s="20">
        <v>15.2</v>
      </c>
      <c r="F147" s="19">
        <f t="shared" si="20"/>
        <v>5297.7350400000005</v>
      </c>
      <c r="G147" s="19">
        <v>100</v>
      </c>
      <c r="H147" s="19"/>
      <c r="I147" s="19">
        <f t="shared" si="21"/>
        <v>5397.7350400000005</v>
      </c>
      <c r="J147" s="26" t="s">
        <v>222</v>
      </c>
      <c r="K147" s="46" t="s">
        <v>220</v>
      </c>
    </row>
    <row r="148" spans="1:11" ht="31.5" x14ac:dyDescent="0.25">
      <c r="A148" s="22">
        <f t="shared" si="17"/>
        <v>121</v>
      </c>
      <c r="B148" s="29" t="s">
        <v>151</v>
      </c>
      <c r="C148" s="24">
        <f>301.93*1.04</f>
        <v>314.00720000000001</v>
      </c>
      <c r="D148" s="37">
        <v>15.2</v>
      </c>
      <c r="E148" s="20">
        <v>15.2</v>
      </c>
      <c r="F148" s="19">
        <f t="shared" si="20"/>
        <v>4772.9094400000004</v>
      </c>
      <c r="G148" s="19">
        <v>100</v>
      </c>
      <c r="H148" s="19"/>
      <c r="I148" s="19">
        <f t="shared" si="21"/>
        <v>4872.9094400000004</v>
      </c>
      <c r="J148" s="26" t="s">
        <v>221</v>
      </c>
      <c r="K148" s="46" t="s">
        <v>220</v>
      </c>
    </row>
    <row r="149" spans="1:11" ht="31.5" x14ac:dyDescent="0.25">
      <c r="A149" s="22">
        <f t="shared" si="17"/>
        <v>122</v>
      </c>
      <c r="B149" s="23" t="s">
        <v>152</v>
      </c>
      <c r="C149" s="24">
        <f>261.98*1.04</f>
        <v>272.45920000000001</v>
      </c>
      <c r="D149" s="20">
        <v>15.2</v>
      </c>
      <c r="E149" s="20">
        <v>15.2</v>
      </c>
      <c r="F149" s="19">
        <f t="shared" si="20"/>
        <v>4141.3798399999996</v>
      </c>
      <c r="G149" s="19">
        <v>100</v>
      </c>
      <c r="H149" s="19"/>
      <c r="I149" s="19">
        <f t="shared" si="21"/>
        <v>4241.3798399999996</v>
      </c>
      <c r="J149" s="26" t="s">
        <v>210</v>
      </c>
      <c r="K149" s="46" t="s">
        <v>220</v>
      </c>
    </row>
    <row r="150" spans="1:11" ht="31.5" x14ac:dyDescent="0.25">
      <c r="A150" s="22">
        <f t="shared" si="17"/>
        <v>123</v>
      </c>
      <c r="B150" s="29" t="s">
        <v>153</v>
      </c>
      <c r="C150" s="24">
        <f>261.98*1.04</f>
        <v>272.45920000000001</v>
      </c>
      <c r="D150" s="20">
        <v>15.2</v>
      </c>
      <c r="E150" s="20">
        <v>15.2</v>
      </c>
      <c r="F150" s="19">
        <f t="shared" si="20"/>
        <v>4141.3798399999996</v>
      </c>
      <c r="G150" s="33">
        <v>100</v>
      </c>
      <c r="H150" s="33"/>
      <c r="I150" s="19">
        <f t="shared" si="21"/>
        <v>4241.3798399999996</v>
      </c>
      <c r="J150" s="26" t="s">
        <v>210</v>
      </c>
      <c r="K150" s="46" t="s">
        <v>220</v>
      </c>
    </row>
    <row r="151" spans="1:11" ht="31.5" x14ac:dyDescent="0.25">
      <c r="A151" s="22">
        <f t="shared" si="17"/>
        <v>124</v>
      </c>
      <c r="B151" s="29" t="s">
        <v>154</v>
      </c>
      <c r="C151" s="24">
        <v>237.12</v>
      </c>
      <c r="D151" s="20">
        <v>15.2</v>
      </c>
      <c r="E151" s="20">
        <v>15.2</v>
      </c>
      <c r="F151" s="19">
        <f t="shared" si="20"/>
        <v>3604.2239999999997</v>
      </c>
      <c r="G151" s="33">
        <v>100</v>
      </c>
      <c r="H151" s="33"/>
      <c r="I151" s="19">
        <f t="shared" si="21"/>
        <v>3704.2239999999997</v>
      </c>
      <c r="J151" s="26" t="s">
        <v>223</v>
      </c>
      <c r="K151" s="46" t="s">
        <v>220</v>
      </c>
    </row>
    <row r="152" spans="1:11" ht="31.5" x14ac:dyDescent="0.25">
      <c r="A152" s="22">
        <f t="shared" si="17"/>
        <v>125</v>
      </c>
      <c r="B152" s="29" t="s">
        <v>155</v>
      </c>
      <c r="C152" s="24">
        <v>314.08</v>
      </c>
      <c r="D152" s="20">
        <v>15.2</v>
      </c>
      <c r="E152" s="20">
        <v>15.2</v>
      </c>
      <c r="F152" s="19">
        <f t="shared" si="20"/>
        <v>4774.0159999999996</v>
      </c>
      <c r="G152" s="33">
        <v>100</v>
      </c>
      <c r="H152" s="33"/>
      <c r="I152" s="19">
        <f t="shared" si="21"/>
        <v>4874.0159999999996</v>
      </c>
      <c r="J152" s="26" t="s">
        <v>224</v>
      </c>
      <c r="K152" s="46" t="s">
        <v>220</v>
      </c>
    </row>
    <row r="153" spans="1:11" ht="17.25" x14ac:dyDescent="0.25">
      <c r="A153" s="22"/>
      <c r="B153" s="17" t="s">
        <v>156</v>
      </c>
      <c r="C153" s="24"/>
      <c r="D153" s="20"/>
      <c r="E153" s="20"/>
      <c r="F153" s="19"/>
      <c r="G153" s="19"/>
      <c r="H153" s="19"/>
      <c r="I153" s="19"/>
      <c r="K153" s="46"/>
    </row>
    <row r="154" spans="1:11" ht="17.25" x14ac:dyDescent="0.25">
      <c r="A154" s="22">
        <f>A152+1</f>
        <v>126</v>
      </c>
      <c r="B154" s="30" t="s">
        <v>157</v>
      </c>
      <c r="C154" s="24">
        <f>400*1.04</f>
        <v>416</v>
      </c>
      <c r="D154" s="22">
        <v>15.2</v>
      </c>
      <c r="E154" s="20">
        <v>15.2</v>
      </c>
      <c r="F154" s="19">
        <f>C154*E154</f>
        <v>6323.2</v>
      </c>
      <c r="G154" s="19">
        <v>100</v>
      </c>
      <c r="H154" s="19"/>
      <c r="I154" s="19">
        <f>SUM(F154+G154+H154)</f>
        <v>6423.2</v>
      </c>
      <c r="J154" s="26" t="s">
        <v>195</v>
      </c>
      <c r="K154" s="26" t="s">
        <v>156</v>
      </c>
    </row>
    <row r="155" spans="1:11" ht="17.25" x14ac:dyDescent="0.25">
      <c r="A155" s="22">
        <f>A154+1</f>
        <v>127</v>
      </c>
      <c r="B155" s="23" t="s">
        <v>158</v>
      </c>
      <c r="C155" s="24">
        <v>410</v>
      </c>
      <c r="D155" s="20">
        <v>15.2</v>
      </c>
      <c r="E155" s="20">
        <v>15.2</v>
      </c>
      <c r="F155" s="19">
        <f>C155*E155</f>
        <v>6232</v>
      </c>
      <c r="G155" s="19">
        <v>100</v>
      </c>
      <c r="H155" s="19"/>
      <c r="I155" s="19">
        <f>SUM(F155+G155+H155)</f>
        <v>6332</v>
      </c>
      <c r="J155" s="26" t="s">
        <v>194</v>
      </c>
      <c r="K155" s="46" t="s">
        <v>225</v>
      </c>
    </row>
    <row r="156" spans="1:11" ht="17.25" x14ac:dyDescent="0.25">
      <c r="A156" s="22">
        <f>A155+1</f>
        <v>128</v>
      </c>
      <c r="B156" s="23" t="s">
        <v>159</v>
      </c>
      <c r="C156" s="24">
        <f>400*1.04</f>
        <v>416</v>
      </c>
      <c r="D156" s="20">
        <v>15.2</v>
      </c>
      <c r="E156" s="20">
        <v>15.2</v>
      </c>
      <c r="F156" s="19">
        <f>C156*E156</f>
        <v>6323.2</v>
      </c>
      <c r="G156" s="19">
        <v>100</v>
      </c>
      <c r="H156" s="19"/>
      <c r="I156" s="19">
        <f>SUM(F156+G156+H156)</f>
        <v>6423.2</v>
      </c>
      <c r="J156" s="47" t="s">
        <v>192</v>
      </c>
      <c r="K156" s="46" t="s">
        <v>33</v>
      </c>
    </row>
    <row r="157" spans="1:11" ht="31.5" x14ac:dyDescent="0.25">
      <c r="A157" s="22">
        <f>A156+1</f>
        <v>129</v>
      </c>
      <c r="B157" s="23" t="s">
        <v>160</v>
      </c>
      <c r="C157" s="24">
        <f>400.07*1.04</f>
        <v>416.07280000000003</v>
      </c>
      <c r="D157" s="20">
        <v>15.2</v>
      </c>
      <c r="E157" s="20">
        <v>15.2</v>
      </c>
      <c r="F157" s="19">
        <f>C157*E157</f>
        <v>6324.30656</v>
      </c>
      <c r="G157" s="32">
        <v>100</v>
      </c>
      <c r="H157" s="32"/>
      <c r="I157" s="19">
        <f>SUM(F157+G157+H157)</f>
        <v>6424.30656</v>
      </c>
      <c r="J157" s="26" t="s">
        <v>195</v>
      </c>
      <c r="K157" s="46" t="s">
        <v>226</v>
      </c>
    </row>
    <row r="158" spans="1:11" ht="17.25" x14ac:dyDescent="0.25">
      <c r="A158" s="22"/>
      <c r="B158" s="17" t="s">
        <v>161</v>
      </c>
      <c r="C158" s="24"/>
      <c r="D158" s="20"/>
      <c r="E158" s="20"/>
      <c r="F158" s="19"/>
      <c r="G158" s="19"/>
      <c r="H158" s="19"/>
      <c r="I158" s="19"/>
      <c r="J158" s="26" t="s">
        <v>227</v>
      </c>
      <c r="K158" s="46" t="s">
        <v>45</v>
      </c>
    </row>
    <row r="159" spans="1:11" ht="17.25" x14ac:dyDescent="0.25">
      <c r="A159" s="22">
        <f>A157+1</f>
        <v>130</v>
      </c>
      <c r="B159" s="23" t="s">
        <v>162</v>
      </c>
      <c r="C159" s="24">
        <f>383.88*1.04</f>
        <v>399.23520000000002</v>
      </c>
      <c r="D159" s="20">
        <v>15.2</v>
      </c>
      <c r="E159" s="20">
        <v>15.2</v>
      </c>
      <c r="F159" s="19">
        <f>C159*E159</f>
        <v>6068.3750399999999</v>
      </c>
      <c r="G159" s="19">
        <v>100</v>
      </c>
      <c r="H159" s="19"/>
      <c r="I159" s="19">
        <f>SUM(F159+G159+H159)</f>
        <v>6168.3750399999999</v>
      </c>
      <c r="J159" s="26" t="s">
        <v>192</v>
      </c>
      <c r="K159" s="26" t="s">
        <v>161</v>
      </c>
    </row>
    <row r="160" spans="1:11" ht="17.25" x14ac:dyDescent="0.25">
      <c r="A160" s="22">
        <f>A159+1</f>
        <v>131</v>
      </c>
      <c r="B160" s="23" t="s">
        <v>163</v>
      </c>
      <c r="C160" s="24">
        <f>263.16*1.04</f>
        <v>273.68640000000005</v>
      </c>
      <c r="D160" s="20">
        <v>15.2</v>
      </c>
      <c r="E160" s="20">
        <v>15.2</v>
      </c>
      <c r="F160" s="19">
        <f>C160*E160</f>
        <v>4160.0332800000006</v>
      </c>
      <c r="G160" s="19">
        <v>100</v>
      </c>
      <c r="H160" s="19"/>
      <c r="I160" s="19">
        <f>SUM(F160+G160+H160)</f>
        <v>4260.0332800000006</v>
      </c>
      <c r="J160" s="26" t="s">
        <v>213</v>
      </c>
      <c r="K160" s="26" t="s">
        <v>215</v>
      </c>
    </row>
    <row r="161" spans="1:11" ht="17.25" x14ac:dyDescent="0.25">
      <c r="A161" s="22">
        <f>A160+1</f>
        <v>132</v>
      </c>
      <c r="B161" s="29" t="s">
        <v>164</v>
      </c>
      <c r="C161" s="24">
        <v>207.44</v>
      </c>
      <c r="D161" s="20">
        <v>15.2</v>
      </c>
      <c r="E161" s="20">
        <v>15.2</v>
      </c>
      <c r="F161" s="19">
        <f>C161*E161</f>
        <v>3153.0879999999997</v>
      </c>
      <c r="G161" s="19">
        <v>100</v>
      </c>
      <c r="H161" s="19"/>
      <c r="I161" s="19">
        <f>SUM(F161+G161+H161)</f>
        <v>3253.0879999999997</v>
      </c>
      <c r="J161" s="26" t="s">
        <v>210</v>
      </c>
      <c r="K161" s="26" t="s">
        <v>161</v>
      </c>
    </row>
    <row r="162" spans="1:11" ht="17.25" x14ac:dyDescent="0.25">
      <c r="A162" s="22"/>
      <c r="B162" s="34" t="s">
        <v>165</v>
      </c>
      <c r="C162" s="24"/>
      <c r="D162" s="20"/>
      <c r="E162" s="20"/>
      <c r="F162" s="19"/>
      <c r="G162" s="19"/>
      <c r="H162" s="19"/>
      <c r="I162" s="19"/>
    </row>
    <row r="163" spans="1:11" ht="17.25" x14ac:dyDescent="0.25">
      <c r="A163" s="22">
        <f>A161+1</f>
        <v>133</v>
      </c>
      <c r="B163" s="29" t="s">
        <v>166</v>
      </c>
      <c r="C163" s="24">
        <v>388</v>
      </c>
      <c r="D163" s="20">
        <v>15.2</v>
      </c>
      <c r="E163" s="20">
        <v>15.2</v>
      </c>
      <c r="F163" s="19">
        <f>C163*E163</f>
        <v>5897.5999999999995</v>
      </c>
      <c r="G163" s="19">
        <v>100</v>
      </c>
      <c r="H163" s="19"/>
      <c r="I163" s="19">
        <f>SUM(F163+G163+H163)</f>
        <v>5997.5999999999995</v>
      </c>
      <c r="J163" s="26" t="s">
        <v>165</v>
      </c>
      <c r="K163" s="26" t="s">
        <v>232</v>
      </c>
    </row>
    <row r="164" spans="1:11" ht="17.25" x14ac:dyDescent="0.25">
      <c r="A164" s="22"/>
      <c r="B164" s="34" t="s">
        <v>167</v>
      </c>
      <c r="C164" s="24"/>
      <c r="D164" s="20"/>
      <c r="E164" s="20"/>
      <c r="F164" s="19"/>
      <c r="G164" s="19"/>
      <c r="H164" s="19"/>
      <c r="I164" s="19"/>
    </row>
    <row r="165" spans="1:11" ht="17.25" x14ac:dyDescent="0.25">
      <c r="A165" s="22">
        <f>A163+1</f>
        <v>134</v>
      </c>
      <c r="B165" s="29" t="s">
        <v>168</v>
      </c>
      <c r="C165" s="24">
        <v>388</v>
      </c>
      <c r="D165" s="20">
        <v>15.2</v>
      </c>
      <c r="E165" s="20">
        <v>15.2</v>
      </c>
      <c r="F165" s="19">
        <f>C165*E165</f>
        <v>5897.5999999999995</v>
      </c>
      <c r="G165" s="19">
        <v>100</v>
      </c>
      <c r="H165" s="19"/>
      <c r="I165" s="19">
        <f>SUM(F165+G165+H165)</f>
        <v>5997.5999999999995</v>
      </c>
      <c r="J165" s="26" t="s">
        <v>167</v>
      </c>
      <c r="K165" s="26" t="s">
        <v>15</v>
      </c>
    </row>
    <row r="166" spans="1:11" ht="17.25" x14ac:dyDescent="0.3">
      <c r="A166" s="39"/>
      <c r="B166" s="40" t="s">
        <v>169</v>
      </c>
      <c r="C166" s="24"/>
      <c r="D166" s="20"/>
      <c r="E166" s="20"/>
      <c r="F166" s="19"/>
      <c r="G166" s="19"/>
      <c r="H166" s="19"/>
      <c r="I166" s="19"/>
    </row>
    <row r="167" spans="1:11" ht="17.25" x14ac:dyDescent="0.3">
      <c r="A167" s="39">
        <f>A165+1</f>
        <v>135</v>
      </c>
      <c r="B167" s="1" t="s">
        <v>170</v>
      </c>
      <c r="C167" s="24">
        <v>410</v>
      </c>
      <c r="D167" s="20">
        <v>15.2</v>
      </c>
      <c r="E167" s="20">
        <v>15.2</v>
      </c>
      <c r="F167" s="19">
        <f>C167*E167</f>
        <v>6232</v>
      </c>
      <c r="G167" s="19">
        <v>100</v>
      </c>
      <c r="H167" s="19"/>
      <c r="I167" s="19">
        <f>SUM(F167+G167+H167)</f>
        <v>6332</v>
      </c>
      <c r="J167" s="26" t="s">
        <v>169</v>
      </c>
      <c r="K167" s="26" t="s">
        <v>228</v>
      </c>
    </row>
    <row r="168" spans="1:11" ht="17.25" x14ac:dyDescent="0.25">
      <c r="A168" s="16"/>
      <c r="I168" s="41"/>
    </row>
    <row r="169" spans="1:11" ht="17.25" x14ac:dyDescent="0.25">
      <c r="A169" s="16"/>
      <c r="I169" s="41"/>
    </row>
    <row r="170" spans="1:11" ht="17.25" x14ac:dyDescent="0.25">
      <c r="A170" s="16"/>
      <c r="I170" s="41"/>
    </row>
    <row r="171" spans="1:11" ht="17.25" x14ac:dyDescent="0.25">
      <c r="A171" s="22"/>
      <c r="I171" s="41"/>
    </row>
    <row r="172" spans="1:11" ht="17.25" x14ac:dyDescent="0.25">
      <c r="A172" s="30"/>
    </row>
    <row r="173" spans="1:11" ht="17.25" x14ac:dyDescent="0.25">
      <c r="A173" s="30"/>
    </row>
    <row r="174" spans="1:11" ht="17.25" x14ac:dyDescent="0.25">
      <c r="A174" s="30"/>
    </row>
    <row r="175" spans="1:11" ht="17.25" x14ac:dyDescent="0.3">
      <c r="A175" s="27" t="s">
        <v>0</v>
      </c>
      <c r="F175" s="1" t="s">
        <v>0</v>
      </c>
    </row>
    <row r="191" spans="2:2" x14ac:dyDescent="0.25">
      <c r="B191" s="2" t="s">
        <v>0</v>
      </c>
    </row>
  </sheetData>
  <mergeCells count="14">
    <mergeCell ref="J7:J9"/>
    <mergeCell ref="K7:K9"/>
    <mergeCell ref="C3:F3"/>
    <mergeCell ref="E4:F4"/>
    <mergeCell ref="C6:F6"/>
    <mergeCell ref="F7:F9"/>
    <mergeCell ref="G7:G8"/>
    <mergeCell ref="H7:H8"/>
    <mergeCell ref="I7:I9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opLeftCell="A91" workbookViewId="0">
      <selection activeCell="J114" sqref="J114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4.85546875" style="1" hidden="1" customWidth="1"/>
    <col min="9" max="9" width="15.5703125" style="1" customWidth="1"/>
    <col min="10" max="10" width="28.42578125" style="26" customWidth="1"/>
    <col min="11" max="11" width="30.28515625" style="26" customWidth="1"/>
  </cols>
  <sheetData>
    <row r="1" spans="1:11" x14ac:dyDescent="0.25">
      <c r="B1" s="2" t="s">
        <v>0</v>
      </c>
      <c r="K1" s="26" t="s">
        <v>0</v>
      </c>
    </row>
    <row r="2" spans="1:11" x14ac:dyDescent="0.25">
      <c r="A2" s="3" t="s">
        <v>0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6"/>
      <c r="I3" s="7"/>
      <c r="J3" s="44"/>
      <c r="K3" s="45"/>
    </row>
    <row r="4" spans="1:11" x14ac:dyDescent="0.25">
      <c r="A4" s="4" t="s">
        <v>0</v>
      </c>
      <c r="B4" s="5"/>
      <c r="C4" s="8"/>
      <c r="E4" s="110"/>
      <c r="F4" s="110"/>
      <c r="G4" s="9"/>
      <c r="H4" s="9"/>
      <c r="I4" s="7"/>
    </row>
    <row r="5" spans="1:11" x14ac:dyDescent="0.25">
      <c r="A5" s="4"/>
      <c r="B5" s="5"/>
      <c r="C5" s="10"/>
      <c r="D5" s="10"/>
      <c r="E5" s="10"/>
      <c r="F5" s="10"/>
      <c r="G5" s="10"/>
      <c r="H5" s="10"/>
      <c r="I5" s="7"/>
    </row>
    <row r="6" spans="1:11" x14ac:dyDescent="0.25">
      <c r="A6" s="11"/>
      <c r="B6" s="12"/>
      <c r="C6" s="111" t="s">
        <v>1</v>
      </c>
      <c r="D6" s="112"/>
      <c r="E6" s="112"/>
      <c r="F6" s="113"/>
      <c r="G6" s="13"/>
      <c r="H6" s="13"/>
      <c r="I6" s="14"/>
    </row>
    <row r="7" spans="1:11" ht="15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06" t="s">
        <v>8</v>
      </c>
      <c r="H7" s="106" t="s">
        <v>179</v>
      </c>
      <c r="I7" s="106" t="s">
        <v>11</v>
      </c>
      <c r="J7" s="103" t="s">
        <v>187</v>
      </c>
      <c r="K7" s="103" t="s">
        <v>188</v>
      </c>
    </row>
    <row r="8" spans="1:11" ht="15" x14ac:dyDescent="0.25">
      <c r="A8" s="93"/>
      <c r="B8" s="95"/>
      <c r="C8" s="98"/>
      <c r="D8" s="101"/>
      <c r="E8" s="101"/>
      <c r="F8" s="107"/>
      <c r="G8" s="108"/>
      <c r="H8" s="108"/>
      <c r="I8" s="107"/>
      <c r="J8" s="104"/>
      <c r="K8" s="104"/>
    </row>
    <row r="9" spans="1:11" ht="15" x14ac:dyDescent="0.25">
      <c r="A9" s="93"/>
      <c r="B9" s="96"/>
      <c r="C9" s="99"/>
      <c r="D9" s="102"/>
      <c r="E9" s="102"/>
      <c r="F9" s="108"/>
      <c r="G9" s="15" t="s">
        <v>173</v>
      </c>
      <c r="H9" s="15" t="s">
        <v>180</v>
      </c>
      <c r="I9" s="108"/>
      <c r="J9" s="105"/>
      <c r="K9" s="105"/>
    </row>
    <row r="10" spans="1:11" ht="17.25" x14ac:dyDescent="0.25">
      <c r="A10" s="16"/>
      <c r="B10" s="17" t="s">
        <v>15</v>
      </c>
      <c r="C10" s="18"/>
      <c r="D10" s="20"/>
      <c r="E10" s="20"/>
      <c r="F10" s="19"/>
      <c r="G10" s="19"/>
      <c r="H10" s="19"/>
      <c r="I10" s="21"/>
    </row>
    <row r="11" spans="1:11" ht="17.25" x14ac:dyDescent="0.25">
      <c r="A11" s="22">
        <v>1</v>
      </c>
      <c r="B11" s="23" t="s">
        <v>16</v>
      </c>
      <c r="C11" s="24">
        <v>940</v>
      </c>
      <c r="D11" s="20">
        <v>15.2</v>
      </c>
      <c r="E11" s="20">
        <v>15.2</v>
      </c>
      <c r="F11" s="19">
        <f>C11*E11</f>
        <v>14288</v>
      </c>
      <c r="G11" s="19"/>
      <c r="H11" s="19"/>
      <c r="I11" s="19">
        <f>SUM(F11+G11+H11)</f>
        <v>14288</v>
      </c>
      <c r="J11" s="26" t="s">
        <v>189</v>
      </c>
      <c r="K11" s="26" t="s">
        <v>190</v>
      </c>
    </row>
    <row r="12" spans="1:11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  <c r="I12" s="19"/>
    </row>
    <row r="13" spans="1:11" ht="17.25" x14ac:dyDescent="0.25">
      <c r="A13" s="22">
        <f>A11+1</f>
        <v>2</v>
      </c>
      <c r="B13" s="23" t="s">
        <v>18</v>
      </c>
      <c r="C13" s="24">
        <v>810</v>
      </c>
      <c r="D13" s="20">
        <v>15.2</v>
      </c>
      <c r="E13" s="20">
        <v>15.2</v>
      </c>
      <c r="F13" s="19">
        <f>C13*E13</f>
        <v>12312</v>
      </c>
      <c r="G13" s="19"/>
      <c r="H13" s="19"/>
      <c r="I13" s="19">
        <f>SUM(F13+G13+H13)</f>
        <v>12312</v>
      </c>
      <c r="J13" s="26" t="s">
        <v>191</v>
      </c>
      <c r="K13" s="26" t="s">
        <v>17</v>
      </c>
    </row>
    <row r="14" spans="1:11" ht="17.25" x14ac:dyDescent="0.25">
      <c r="A14" s="22">
        <f>A13+1</f>
        <v>3</v>
      </c>
      <c r="B14" s="23" t="s">
        <v>19</v>
      </c>
      <c r="C14" s="24">
        <v>493.31</v>
      </c>
      <c r="D14" s="20">
        <v>15.2</v>
      </c>
      <c r="E14" s="20">
        <v>15.2</v>
      </c>
      <c r="F14" s="19">
        <f>C14*E14</f>
        <v>7498.3119999999999</v>
      </c>
      <c r="G14" s="19">
        <v>622.32000000000005</v>
      </c>
      <c r="H14" s="19"/>
      <c r="I14" s="19">
        <f>SUM(F14+G14+H14)</f>
        <v>8120.6319999999996</v>
      </c>
      <c r="J14" s="26" t="s">
        <v>192</v>
      </c>
      <c r="K14" s="26" t="s">
        <v>17</v>
      </c>
    </row>
    <row r="15" spans="1:11" ht="17.25" x14ac:dyDescent="0.25">
      <c r="A15" s="22">
        <f>A14+1</f>
        <v>4</v>
      </c>
      <c r="B15" s="23" t="s">
        <v>20</v>
      </c>
      <c r="C15" s="24">
        <f>402.28*1.04</f>
        <v>418.37119999999999</v>
      </c>
      <c r="D15" s="20">
        <v>15.2</v>
      </c>
      <c r="E15" s="20">
        <v>15.2</v>
      </c>
      <c r="F15" s="19">
        <f>C15*E15</f>
        <v>6359.2422399999996</v>
      </c>
      <c r="G15" s="19"/>
      <c r="H15" s="19"/>
      <c r="I15" s="19">
        <f>SUM(F15+G15+H15)</f>
        <v>6359.2422399999996</v>
      </c>
      <c r="J15" s="26" t="s">
        <v>192</v>
      </c>
      <c r="K15" s="26" t="s">
        <v>61</v>
      </c>
    </row>
    <row r="16" spans="1:11" ht="17.25" x14ac:dyDescent="0.25">
      <c r="A16" s="22">
        <f>A15+1</f>
        <v>5</v>
      </c>
      <c r="B16" s="23" t="s">
        <v>21</v>
      </c>
      <c r="C16" s="24">
        <f>336.47*1.04</f>
        <v>349.92880000000002</v>
      </c>
      <c r="D16" s="20">
        <v>15.2</v>
      </c>
      <c r="E16" s="20">
        <v>15.2</v>
      </c>
      <c r="F16" s="19">
        <f>C16*E16</f>
        <v>5318.9177600000003</v>
      </c>
      <c r="G16" s="19">
        <v>1037.2</v>
      </c>
      <c r="H16" s="19"/>
      <c r="I16" s="19">
        <f>SUM(F16+G16+H16)</f>
        <v>6356.1177600000001</v>
      </c>
      <c r="J16" s="26" t="s">
        <v>192</v>
      </c>
      <c r="K16" s="26" t="s">
        <v>17</v>
      </c>
    </row>
    <row r="17" spans="1:11" ht="17.25" x14ac:dyDescent="0.25">
      <c r="A17" s="22">
        <f>A16+1</f>
        <v>6</v>
      </c>
      <c r="B17" s="23" t="s">
        <v>22</v>
      </c>
      <c r="C17" s="24">
        <f>319.39*1.04</f>
        <v>332.16559999999998</v>
      </c>
      <c r="D17" s="20">
        <v>15.2</v>
      </c>
      <c r="E17" s="20">
        <v>15.2</v>
      </c>
      <c r="F17" s="19">
        <f>C17*E17</f>
        <v>5048.9171199999992</v>
      </c>
      <c r="G17" s="19">
        <v>829.76</v>
      </c>
      <c r="H17" s="19"/>
      <c r="I17" s="19">
        <f>SUM(F17+G17+H17)</f>
        <v>5878.6771199999994</v>
      </c>
      <c r="J17" s="26" t="s">
        <v>193</v>
      </c>
      <c r="K17" s="26" t="s">
        <v>17</v>
      </c>
    </row>
    <row r="18" spans="1:11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  <c r="I18" s="19"/>
    </row>
    <row r="19" spans="1:11" ht="17.25" x14ac:dyDescent="0.3">
      <c r="A19" s="26">
        <f>A17+1</f>
        <v>7</v>
      </c>
      <c r="B19" s="28" t="s">
        <v>24</v>
      </c>
      <c r="C19" s="24">
        <v>570</v>
      </c>
      <c r="D19" s="20">
        <v>15.2</v>
      </c>
      <c r="E19" s="20">
        <v>15.2</v>
      </c>
      <c r="F19" s="19">
        <f>C19*E19</f>
        <v>8664</v>
      </c>
      <c r="G19" s="19"/>
      <c r="H19" s="19"/>
      <c r="I19" s="19">
        <f>SUM(F19+G19+H19)</f>
        <v>8664</v>
      </c>
      <c r="J19" s="26" t="s">
        <v>194</v>
      </c>
      <c r="K19" s="26" t="s">
        <v>23</v>
      </c>
    </row>
    <row r="20" spans="1:11" ht="17.25" x14ac:dyDescent="0.25">
      <c r="A20" s="22">
        <f>A19+1</f>
        <v>8</v>
      </c>
      <c r="B20" s="23" t="s">
        <v>25</v>
      </c>
      <c r="C20" s="24">
        <f>317.58*1.04</f>
        <v>330.28320000000002</v>
      </c>
      <c r="D20" s="20">
        <v>15.2</v>
      </c>
      <c r="E20" s="20">
        <v>15.2</v>
      </c>
      <c r="F20" s="19">
        <f>C20*E20</f>
        <v>5020.3046400000003</v>
      </c>
      <c r="G20" s="19">
        <v>1244.6400000000001</v>
      </c>
      <c r="H20" s="19"/>
      <c r="I20" s="19">
        <f>SUM(F20+G20+H20)</f>
        <v>6264.9446400000006</v>
      </c>
      <c r="J20" s="26" t="s">
        <v>196</v>
      </c>
      <c r="K20" s="26" t="s">
        <v>23</v>
      </c>
    </row>
    <row r="21" spans="1:11" ht="17.25" x14ac:dyDescent="0.25">
      <c r="A21" s="22">
        <f>A20+1</f>
        <v>9</v>
      </c>
      <c r="B21" s="23" t="s">
        <v>26</v>
      </c>
      <c r="C21" s="24">
        <f>365.6*1.04</f>
        <v>380.22400000000005</v>
      </c>
      <c r="D21" s="20">
        <v>15.2</v>
      </c>
      <c r="E21" s="20">
        <v>15.2</v>
      </c>
      <c r="F21" s="19">
        <f>C21*E21</f>
        <v>5779.4048000000003</v>
      </c>
      <c r="G21" s="19">
        <v>1037.2</v>
      </c>
      <c r="H21" s="19"/>
      <c r="I21" s="19">
        <f>SUM(F21+G21+H21)</f>
        <v>6816.6048000000001</v>
      </c>
      <c r="J21" s="26" t="s">
        <v>192</v>
      </c>
      <c r="K21" s="26" t="s">
        <v>23</v>
      </c>
    </row>
    <row r="22" spans="1:11" ht="17.25" x14ac:dyDescent="0.3">
      <c r="A22" s="22">
        <f>A21+1</f>
        <v>10</v>
      </c>
      <c r="B22" s="28" t="s">
        <v>27</v>
      </c>
      <c r="C22" s="24">
        <f>262.08*1.04</f>
        <v>272.56319999999999</v>
      </c>
      <c r="D22" s="20">
        <v>15.2</v>
      </c>
      <c r="E22" s="20">
        <v>15.2</v>
      </c>
      <c r="F22" s="19">
        <f>C22*E22</f>
        <v>4142.9606399999993</v>
      </c>
      <c r="G22" s="19"/>
      <c r="H22" s="19"/>
      <c r="I22" s="19">
        <f>SUM(F22+G22+H22)</f>
        <v>4142.9606399999993</v>
      </c>
      <c r="J22" s="26" t="s">
        <v>197</v>
      </c>
      <c r="K22" s="26" t="s">
        <v>23</v>
      </c>
    </row>
    <row r="23" spans="1:11" ht="17.25" x14ac:dyDescent="0.25">
      <c r="A23" s="22">
        <f>A22+1</f>
        <v>11</v>
      </c>
      <c r="B23" s="29" t="s">
        <v>28</v>
      </c>
      <c r="C23" s="24">
        <f>361</f>
        <v>361</v>
      </c>
      <c r="D23" s="20">
        <v>15.2</v>
      </c>
      <c r="E23" s="20">
        <v>15.2</v>
      </c>
      <c r="F23" s="19">
        <f>C23*E23</f>
        <v>5487.2</v>
      </c>
      <c r="G23" s="19"/>
      <c r="H23" s="19"/>
      <c r="I23" s="19">
        <f>SUM(F23+G23+H23)</f>
        <v>5487.2</v>
      </c>
      <c r="J23" s="26" t="s">
        <v>192</v>
      </c>
      <c r="K23" s="26" t="s">
        <v>23</v>
      </c>
    </row>
    <row r="24" spans="1:11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  <c r="I24" s="19"/>
    </row>
    <row r="25" spans="1:11" ht="17.25" x14ac:dyDescent="0.25">
      <c r="A25" s="22">
        <f>A23+1</f>
        <v>12</v>
      </c>
      <c r="B25" s="23" t="s">
        <v>30</v>
      </c>
      <c r="C25" s="24">
        <f>402.28*1.04</f>
        <v>418.37119999999999</v>
      </c>
      <c r="D25" s="20">
        <v>15.2</v>
      </c>
      <c r="E25" s="20">
        <v>15.2</v>
      </c>
      <c r="F25" s="19">
        <f>C25*E25</f>
        <v>6359.2422399999996</v>
      </c>
      <c r="G25" s="19">
        <v>1037.2</v>
      </c>
      <c r="H25" s="19"/>
      <c r="I25" s="19">
        <f>SUM(F25+G25+H25)</f>
        <v>7396.4422399999994</v>
      </c>
      <c r="J25" s="26" t="s">
        <v>192</v>
      </c>
      <c r="K25" s="26" t="s">
        <v>229</v>
      </c>
    </row>
    <row r="26" spans="1:11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  <c r="I26" s="19"/>
    </row>
    <row r="27" spans="1:11" ht="17.25" x14ac:dyDescent="0.25">
      <c r="A27" s="22">
        <f>A25+1</f>
        <v>13</v>
      </c>
      <c r="B27" s="23" t="s">
        <v>32</v>
      </c>
      <c r="C27" s="24">
        <f>400.07*1.04</f>
        <v>416.07280000000003</v>
      </c>
      <c r="D27" s="20">
        <v>15.2</v>
      </c>
      <c r="E27" s="20">
        <v>15.2</v>
      </c>
      <c r="F27" s="19">
        <f>C27*E27</f>
        <v>6324.30656</v>
      </c>
      <c r="G27" s="19">
        <v>1037.2</v>
      </c>
      <c r="H27" s="19"/>
      <c r="I27" s="19">
        <f>SUM(F27+G27+H27)</f>
        <v>7361.5065599999998</v>
      </c>
      <c r="J27" s="26" t="s">
        <v>198</v>
      </c>
      <c r="K27" s="26" t="s">
        <v>33</v>
      </c>
    </row>
    <row r="28" spans="1:11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  <c r="I28" s="19"/>
    </row>
    <row r="29" spans="1:11" ht="17.25" x14ac:dyDescent="0.25">
      <c r="A29" s="22">
        <f>A27+1</f>
        <v>14</v>
      </c>
      <c r="B29" s="23" t="s">
        <v>34</v>
      </c>
      <c r="C29" s="24">
        <f>461</f>
        <v>461</v>
      </c>
      <c r="D29" s="20">
        <v>15.2</v>
      </c>
      <c r="E29" s="20">
        <v>15.2</v>
      </c>
      <c r="F29" s="19">
        <f t="shared" ref="F29:F35" si="0">C29*E29</f>
        <v>7007.2</v>
      </c>
      <c r="G29" s="19">
        <v>1037.2</v>
      </c>
      <c r="H29" s="19"/>
      <c r="I29" s="19">
        <f t="shared" ref="I29:I35" si="1">SUM(F29+G29+H29)</f>
        <v>8044.4</v>
      </c>
      <c r="J29" s="26" t="s">
        <v>198</v>
      </c>
      <c r="K29" s="26" t="s">
        <v>33</v>
      </c>
    </row>
    <row r="30" spans="1:11" ht="17.25" x14ac:dyDescent="0.25">
      <c r="A30" s="22">
        <f t="shared" ref="A30:A35" si="2">A29+1</f>
        <v>15</v>
      </c>
      <c r="B30" s="29" t="s">
        <v>35</v>
      </c>
      <c r="C30" s="24">
        <f>410</f>
        <v>410</v>
      </c>
      <c r="D30" s="20">
        <v>15.2</v>
      </c>
      <c r="E30" s="20">
        <v>15.2</v>
      </c>
      <c r="F30" s="19">
        <f t="shared" si="0"/>
        <v>6232</v>
      </c>
      <c r="G30" s="19"/>
      <c r="H30" s="19"/>
      <c r="I30" s="19">
        <f t="shared" si="1"/>
        <v>6232</v>
      </c>
      <c r="J30" s="26" t="s">
        <v>199</v>
      </c>
      <c r="K30" s="26" t="s">
        <v>33</v>
      </c>
    </row>
    <row r="31" spans="1:11" ht="17.25" x14ac:dyDescent="0.25">
      <c r="A31" s="22">
        <f t="shared" si="2"/>
        <v>16</v>
      </c>
      <c r="B31" s="23" t="s">
        <v>36</v>
      </c>
      <c r="C31" s="24">
        <f>275.05*1.04</f>
        <v>286.05200000000002</v>
      </c>
      <c r="D31" s="20">
        <v>15.2</v>
      </c>
      <c r="E31" s="20">
        <v>15.2</v>
      </c>
      <c r="F31" s="19">
        <f t="shared" si="0"/>
        <v>4347.9903999999997</v>
      </c>
      <c r="G31" s="19">
        <v>829.76</v>
      </c>
      <c r="H31" s="19"/>
      <c r="I31" s="19">
        <f t="shared" si="1"/>
        <v>5177.7503999999999</v>
      </c>
      <c r="J31" s="26" t="s">
        <v>196</v>
      </c>
      <c r="K31" s="26" t="s">
        <v>33</v>
      </c>
    </row>
    <row r="32" spans="1:11" ht="17.25" x14ac:dyDescent="0.25">
      <c r="A32" s="22">
        <f t="shared" si="2"/>
        <v>17</v>
      </c>
      <c r="B32" s="23" t="s">
        <v>37</v>
      </c>
      <c r="C32" s="24">
        <f>400.07*1.04</f>
        <v>416.07280000000003</v>
      </c>
      <c r="D32" s="20">
        <v>15.2</v>
      </c>
      <c r="E32" s="20">
        <v>15.2</v>
      </c>
      <c r="F32" s="19">
        <f t="shared" si="0"/>
        <v>6324.30656</v>
      </c>
      <c r="G32" s="19">
        <v>1037.2</v>
      </c>
      <c r="H32" s="19"/>
      <c r="I32" s="19">
        <f t="shared" si="1"/>
        <v>7361.5065599999998</v>
      </c>
      <c r="J32" s="26" t="s">
        <v>198</v>
      </c>
      <c r="K32" s="26" t="s">
        <v>33</v>
      </c>
    </row>
    <row r="33" spans="1:11" ht="17.25" x14ac:dyDescent="0.25">
      <c r="A33" s="22">
        <f t="shared" si="2"/>
        <v>18</v>
      </c>
      <c r="B33" s="23" t="s">
        <v>38</v>
      </c>
      <c r="C33" s="24">
        <f>400.07*1.04</f>
        <v>416.07280000000003</v>
      </c>
      <c r="D33" s="20">
        <v>15.2</v>
      </c>
      <c r="E33" s="20">
        <v>15.2</v>
      </c>
      <c r="F33" s="19">
        <f t="shared" si="0"/>
        <v>6324.30656</v>
      </c>
      <c r="G33" s="19">
        <v>829.76</v>
      </c>
      <c r="H33" s="19"/>
      <c r="I33" s="19">
        <f t="shared" si="1"/>
        <v>7154.0665600000002</v>
      </c>
      <c r="J33" s="26" t="s">
        <v>198</v>
      </c>
      <c r="K33" s="26" t="s">
        <v>33</v>
      </c>
    </row>
    <row r="34" spans="1:11" ht="17.25" x14ac:dyDescent="0.25">
      <c r="A34" s="22">
        <f t="shared" si="2"/>
        <v>19</v>
      </c>
      <c r="B34" s="23" t="s">
        <v>39</v>
      </c>
      <c r="C34" s="24">
        <f>400.07*1.04</f>
        <v>416.07280000000003</v>
      </c>
      <c r="D34" s="20">
        <v>15.2</v>
      </c>
      <c r="E34" s="20">
        <v>15.2</v>
      </c>
      <c r="F34" s="19">
        <f t="shared" si="0"/>
        <v>6324.30656</v>
      </c>
      <c r="G34" s="19">
        <v>829.76</v>
      </c>
      <c r="H34" s="19"/>
      <c r="I34" s="19">
        <f t="shared" si="1"/>
        <v>7154.0665600000002</v>
      </c>
      <c r="J34" s="26" t="s">
        <v>198</v>
      </c>
      <c r="K34" s="26" t="s">
        <v>33</v>
      </c>
    </row>
    <row r="35" spans="1:11" ht="17.25" x14ac:dyDescent="0.25">
      <c r="A35" s="22">
        <f t="shared" si="2"/>
        <v>20</v>
      </c>
      <c r="B35" s="23" t="s">
        <v>40</v>
      </c>
      <c r="C35" s="24">
        <f>309.56*1.04</f>
        <v>321.94240000000002</v>
      </c>
      <c r="D35" s="20">
        <v>15.2</v>
      </c>
      <c r="E35" s="20">
        <v>15.2</v>
      </c>
      <c r="F35" s="19">
        <f t="shared" si="0"/>
        <v>4893.52448</v>
      </c>
      <c r="G35" s="19"/>
      <c r="H35" s="19"/>
      <c r="I35" s="19">
        <f t="shared" si="1"/>
        <v>4893.52448</v>
      </c>
      <c r="J35" s="26" t="s">
        <v>199</v>
      </c>
      <c r="K35" s="26" t="s">
        <v>230</v>
      </c>
    </row>
    <row r="36" spans="1:11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  <c r="I36" s="19"/>
    </row>
    <row r="37" spans="1:11" ht="17.25" x14ac:dyDescent="0.25">
      <c r="A37" s="22">
        <f>A35+1</f>
        <v>21</v>
      </c>
      <c r="B37" s="29" t="s">
        <v>42</v>
      </c>
      <c r="C37" s="24">
        <v>410</v>
      </c>
      <c r="D37" s="20">
        <v>15.2</v>
      </c>
      <c r="E37" s="20">
        <v>15.2</v>
      </c>
      <c r="F37" s="19">
        <f>C37*E37</f>
        <v>6232</v>
      </c>
      <c r="G37" s="19">
        <v>622.32000000000005</v>
      </c>
      <c r="H37" s="19"/>
      <c r="I37" s="19">
        <f>SUM(F37+G37+H37)</f>
        <v>6854.32</v>
      </c>
      <c r="J37" s="26" t="s">
        <v>194</v>
      </c>
      <c r="K37" s="26" t="s">
        <v>41</v>
      </c>
    </row>
    <row r="38" spans="1:11" ht="17.25" x14ac:dyDescent="0.25">
      <c r="A38" s="22">
        <f>A37+1</f>
        <v>22</v>
      </c>
      <c r="B38" s="23" t="s">
        <v>43</v>
      </c>
      <c r="C38" s="24">
        <f>395.3*1.04</f>
        <v>411.11200000000002</v>
      </c>
      <c r="D38" s="20">
        <v>15.2</v>
      </c>
      <c r="E38" s="20">
        <v>15.2</v>
      </c>
      <c r="F38" s="19">
        <f>C38*E38</f>
        <v>6248.9023999999999</v>
      </c>
      <c r="G38" s="19">
        <v>1244.6400000000001</v>
      </c>
      <c r="H38" s="19"/>
      <c r="I38" s="19">
        <f>SUM(F38+G38+H38)</f>
        <v>7493.5424000000003</v>
      </c>
      <c r="J38" s="26" t="s">
        <v>200</v>
      </c>
      <c r="K38" s="26" t="s">
        <v>41</v>
      </c>
    </row>
    <row r="39" spans="1:11" ht="17.25" x14ac:dyDescent="0.25">
      <c r="A39" s="22">
        <f>A38+1</f>
        <v>23</v>
      </c>
      <c r="B39" s="30" t="s">
        <v>44</v>
      </c>
      <c r="C39" s="24">
        <f>318.84*1.04</f>
        <v>331.59359999999998</v>
      </c>
      <c r="D39" s="22">
        <v>15.2</v>
      </c>
      <c r="E39" s="20">
        <v>15.2</v>
      </c>
      <c r="F39" s="19">
        <f>C39*E39</f>
        <v>5040.2227199999998</v>
      </c>
      <c r="G39" s="19"/>
      <c r="H39" s="19">
        <v>9797.5499999999993</v>
      </c>
      <c r="I39" s="19">
        <f>SUM(F39+G39+H39)</f>
        <v>14837.772719999999</v>
      </c>
      <c r="J39" s="26" t="s">
        <v>192</v>
      </c>
      <c r="K39" s="26" t="s">
        <v>41</v>
      </c>
    </row>
    <row r="40" spans="1:11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  <c r="I40" s="19"/>
    </row>
    <row r="41" spans="1:11" ht="17.25" x14ac:dyDescent="0.25">
      <c r="A41" s="22">
        <f>A39+1</f>
        <v>24</v>
      </c>
      <c r="B41" s="31" t="s">
        <v>46</v>
      </c>
      <c r="C41" s="24">
        <v>410</v>
      </c>
      <c r="D41" s="20">
        <v>15.2</v>
      </c>
      <c r="E41" s="20">
        <v>15.2</v>
      </c>
      <c r="F41" s="19">
        <f>C41*E41</f>
        <v>6232</v>
      </c>
      <c r="G41" s="32"/>
      <c r="H41" s="32"/>
      <c r="I41" s="19">
        <f>SUM(F41+G41)</f>
        <v>6232</v>
      </c>
      <c r="J41" s="26" t="s">
        <v>194</v>
      </c>
      <c r="K41" s="26" t="s">
        <v>45</v>
      </c>
    </row>
    <row r="42" spans="1:11" ht="17.25" x14ac:dyDescent="0.25">
      <c r="A42" s="22">
        <f>A41+1</f>
        <v>25</v>
      </c>
      <c r="B42" s="23" t="s">
        <v>47</v>
      </c>
      <c r="C42" s="24">
        <f>400.07*1.04</f>
        <v>416.07280000000003</v>
      </c>
      <c r="D42" s="20">
        <v>15.2</v>
      </c>
      <c r="E42" s="20">
        <v>15.2</v>
      </c>
      <c r="F42" s="19">
        <f>C42*E42</f>
        <v>6324.30656</v>
      </c>
      <c r="G42" s="32">
        <v>1037.2</v>
      </c>
      <c r="H42" s="32"/>
      <c r="I42" s="19">
        <f>SUM(F42+G42)</f>
        <v>7361.5065599999998</v>
      </c>
      <c r="J42" s="26" t="s">
        <v>201</v>
      </c>
      <c r="K42" s="26" t="s">
        <v>45</v>
      </c>
    </row>
    <row r="43" spans="1:11" ht="17.25" x14ac:dyDescent="0.25">
      <c r="A43" s="22">
        <f>A42+1</f>
        <v>26</v>
      </c>
      <c r="B43" s="23" t="s">
        <v>48</v>
      </c>
      <c r="C43" s="24">
        <f>400</f>
        <v>400</v>
      </c>
      <c r="D43" s="20">
        <v>15.2</v>
      </c>
      <c r="E43" s="20">
        <v>15.2</v>
      </c>
      <c r="F43" s="19">
        <f>C43*E43</f>
        <v>6080</v>
      </c>
      <c r="G43" s="32">
        <v>622.32000000000005</v>
      </c>
      <c r="H43" s="32"/>
      <c r="I43" s="19">
        <f>SUM(F43+G43)</f>
        <v>6702.32</v>
      </c>
      <c r="J43" s="26" t="s">
        <v>201</v>
      </c>
      <c r="K43" s="26" t="s">
        <v>45</v>
      </c>
    </row>
    <row r="44" spans="1:11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  <c r="I44" s="19"/>
    </row>
    <row r="45" spans="1:11" ht="17.25" x14ac:dyDescent="0.25">
      <c r="A45" s="22">
        <f>A43+1</f>
        <v>27</v>
      </c>
      <c r="B45" s="23" t="s">
        <v>50</v>
      </c>
      <c r="C45" s="24">
        <f>410</f>
        <v>410</v>
      </c>
      <c r="D45" s="20">
        <v>15.2</v>
      </c>
      <c r="E45" s="20">
        <v>15.2</v>
      </c>
      <c r="F45" s="19">
        <f>C45*E45</f>
        <v>6232</v>
      </c>
      <c r="G45" s="19"/>
      <c r="H45" s="19"/>
      <c r="I45" s="19">
        <f>SUM(F45+G45)</f>
        <v>6232</v>
      </c>
      <c r="J45" s="26" t="s">
        <v>195</v>
      </c>
      <c r="K45" s="26" t="s">
        <v>49</v>
      </c>
    </row>
    <row r="46" spans="1:11" ht="47.25" x14ac:dyDescent="0.25">
      <c r="A46" s="22">
        <f>A45+1</f>
        <v>28</v>
      </c>
      <c r="B46" s="23" t="s">
        <v>51</v>
      </c>
      <c r="C46" s="24">
        <f>345.39*1.04</f>
        <v>359.2056</v>
      </c>
      <c r="D46" s="20">
        <v>15.2</v>
      </c>
      <c r="E46" s="20">
        <v>15.2</v>
      </c>
      <c r="F46" s="19">
        <f>C46*E46</f>
        <v>5459.9251199999999</v>
      </c>
      <c r="G46" s="19">
        <v>1244.6400000000001</v>
      </c>
      <c r="H46" s="19"/>
      <c r="I46" s="19">
        <f>SUM(F46+G46)</f>
        <v>6704.5651200000002</v>
      </c>
      <c r="J46" s="46" t="s">
        <v>202</v>
      </c>
      <c r="K46" s="26" t="s">
        <v>49</v>
      </c>
    </row>
    <row r="47" spans="1:11" ht="47.25" x14ac:dyDescent="0.25">
      <c r="A47" s="22">
        <f>A46+1</f>
        <v>29</v>
      </c>
      <c r="B47" s="23" t="s">
        <v>52</v>
      </c>
      <c r="C47" s="24">
        <f>345.39*1.04</f>
        <v>359.2056</v>
      </c>
      <c r="D47" s="20">
        <v>15.2</v>
      </c>
      <c r="E47" s="20">
        <v>15.2</v>
      </c>
      <c r="F47" s="19">
        <f>C47*E47</f>
        <v>5459.9251199999999</v>
      </c>
      <c r="G47" s="19">
        <v>1037.2</v>
      </c>
      <c r="H47" s="19"/>
      <c r="I47" s="19">
        <f>SUM(F47+G47)</f>
        <v>6497.1251199999997</v>
      </c>
      <c r="J47" s="46" t="s">
        <v>203</v>
      </c>
      <c r="K47" s="26" t="s">
        <v>49</v>
      </c>
    </row>
    <row r="48" spans="1:11" ht="47.25" x14ac:dyDescent="0.25">
      <c r="A48" s="22">
        <f>A47+1</f>
        <v>30</v>
      </c>
      <c r="B48" s="23" t="s">
        <v>53</v>
      </c>
      <c r="C48" s="24">
        <f>316.18*1.04</f>
        <v>328.8272</v>
      </c>
      <c r="D48" s="20">
        <v>15.2</v>
      </c>
      <c r="E48" s="20">
        <v>15.2</v>
      </c>
      <c r="F48" s="19">
        <f>C48*E48</f>
        <v>4998.1734399999996</v>
      </c>
      <c r="G48" s="19">
        <v>1037.2</v>
      </c>
      <c r="H48" s="19"/>
      <c r="I48" s="19">
        <f>SUM(F48+G48)</f>
        <v>6035.3734399999994</v>
      </c>
      <c r="J48" s="46" t="s">
        <v>204</v>
      </c>
      <c r="K48" s="26" t="s">
        <v>49</v>
      </c>
    </row>
    <row r="49" spans="1:11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19"/>
      <c r="J49" s="46"/>
    </row>
    <row r="50" spans="1:11" ht="17.25" x14ac:dyDescent="0.25">
      <c r="A50" s="22">
        <f>A48+1</f>
        <v>31</v>
      </c>
      <c r="B50" s="23" t="s">
        <v>55</v>
      </c>
      <c r="C50" s="24">
        <f>388</f>
        <v>388</v>
      </c>
      <c r="D50" s="20">
        <v>15.2</v>
      </c>
      <c r="E50" s="20">
        <v>15.2</v>
      </c>
      <c r="F50" s="19">
        <f t="shared" ref="F50:F56" si="3">C50*E50</f>
        <v>5897.5999999999995</v>
      </c>
      <c r="G50" s="19"/>
      <c r="H50" s="19"/>
      <c r="I50" s="19">
        <f t="shared" ref="I50:I56" si="4">SUM(F50+G50)</f>
        <v>5897.5999999999995</v>
      </c>
      <c r="J50" s="26" t="s">
        <v>194</v>
      </c>
      <c r="K50" s="26" t="s">
        <v>54</v>
      </c>
    </row>
    <row r="51" spans="1:11" ht="17.25" x14ac:dyDescent="0.25">
      <c r="A51" s="22">
        <f t="shared" ref="A51:A56" si="5">A50+1</f>
        <v>32</v>
      </c>
      <c r="B51" s="23" t="s">
        <v>56</v>
      </c>
      <c r="C51" s="24">
        <f>402.27*1.04</f>
        <v>418.36079999999998</v>
      </c>
      <c r="D51" s="20">
        <v>15.2</v>
      </c>
      <c r="E51" s="20">
        <v>15.2</v>
      </c>
      <c r="F51" s="19">
        <f t="shared" si="3"/>
        <v>6359.0841599999994</v>
      </c>
      <c r="G51" s="19">
        <v>1037.2</v>
      </c>
      <c r="H51" s="19"/>
      <c r="I51" s="19">
        <f t="shared" si="4"/>
        <v>7396.2841599999992</v>
      </c>
      <c r="J51" s="26" t="s">
        <v>192</v>
      </c>
      <c r="K51" s="26" t="s">
        <v>54</v>
      </c>
    </row>
    <row r="52" spans="1:11" ht="17.25" x14ac:dyDescent="0.25">
      <c r="A52" s="22">
        <f t="shared" si="5"/>
        <v>33</v>
      </c>
      <c r="B52" s="23" t="s">
        <v>57</v>
      </c>
      <c r="C52" s="24">
        <f>130.89*1.04</f>
        <v>136.12559999999999</v>
      </c>
      <c r="D52" s="20">
        <v>0</v>
      </c>
      <c r="E52" s="20">
        <v>0</v>
      </c>
      <c r="F52" s="19">
        <f t="shared" si="3"/>
        <v>0</v>
      </c>
      <c r="G52" s="19">
        <v>0</v>
      </c>
      <c r="H52" s="19"/>
      <c r="I52" s="19">
        <f t="shared" si="4"/>
        <v>0</v>
      </c>
      <c r="J52" s="26" t="s">
        <v>205</v>
      </c>
      <c r="K52" s="26" t="s">
        <v>54</v>
      </c>
    </row>
    <row r="53" spans="1:11" ht="17.25" x14ac:dyDescent="0.25">
      <c r="A53" s="22">
        <f t="shared" si="5"/>
        <v>34</v>
      </c>
      <c r="B53" s="23" t="s">
        <v>58</v>
      </c>
      <c r="C53" s="24">
        <f>128.83*1.04</f>
        <v>133.98320000000001</v>
      </c>
      <c r="D53" s="20">
        <v>15.2</v>
      </c>
      <c r="E53" s="20">
        <v>15.2</v>
      </c>
      <c r="F53" s="19">
        <f t="shared" si="3"/>
        <v>2036.5446400000001</v>
      </c>
      <c r="G53" s="19">
        <v>1037.2</v>
      </c>
      <c r="H53" s="19"/>
      <c r="I53" s="19">
        <f t="shared" si="4"/>
        <v>3073.7446399999999</v>
      </c>
      <c r="J53" s="26" t="s">
        <v>205</v>
      </c>
      <c r="K53" s="26" t="s">
        <v>54</v>
      </c>
    </row>
    <row r="54" spans="1:11" ht="17.25" x14ac:dyDescent="0.25">
      <c r="A54" s="22">
        <f t="shared" si="5"/>
        <v>35</v>
      </c>
      <c r="B54" s="23" t="s">
        <v>59</v>
      </c>
      <c r="C54" s="24">
        <f>95.28*1.04</f>
        <v>99.091200000000001</v>
      </c>
      <c r="D54" s="20">
        <v>15.2</v>
      </c>
      <c r="E54" s="20">
        <v>15.2</v>
      </c>
      <c r="F54" s="19">
        <f t="shared" si="3"/>
        <v>1506.18624</v>
      </c>
      <c r="G54" s="19">
        <v>829.76</v>
      </c>
      <c r="H54" s="19"/>
      <c r="I54" s="19">
        <f t="shared" si="4"/>
        <v>2335.9462400000002</v>
      </c>
      <c r="J54" s="26" t="s">
        <v>206</v>
      </c>
      <c r="K54" s="26" t="s">
        <v>54</v>
      </c>
    </row>
    <row r="55" spans="1:11" ht="17.25" x14ac:dyDescent="0.25">
      <c r="A55" s="22">
        <f t="shared" si="5"/>
        <v>36</v>
      </c>
      <c r="B55" s="23" t="s">
        <v>60</v>
      </c>
      <c r="C55" s="24">
        <f>237.61*1.04</f>
        <v>247.11440000000002</v>
      </c>
      <c r="D55" s="20">
        <v>15.2</v>
      </c>
      <c r="E55" s="20">
        <v>4</v>
      </c>
      <c r="F55" s="19">
        <f t="shared" si="3"/>
        <v>988.45760000000007</v>
      </c>
      <c r="G55" s="19">
        <v>622.32000000000005</v>
      </c>
      <c r="H55" s="19"/>
      <c r="I55" s="19">
        <f t="shared" si="4"/>
        <v>1610.7776000000001</v>
      </c>
      <c r="J55" s="26" t="s">
        <v>207</v>
      </c>
      <c r="K55" s="26" t="s">
        <v>54</v>
      </c>
    </row>
    <row r="56" spans="1:11" ht="17.25" x14ac:dyDescent="0.25">
      <c r="A56" s="22">
        <f t="shared" si="5"/>
        <v>37</v>
      </c>
      <c r="B56" s="23" t="s">
        <v>175</v>
      </c>
      <c r="C56" s="24">
        <v>136.12</v>
      </c>
      <c r="D56" s="20">
        <v>15.2</v>
      </c>
      <c r="E56" s="20">
        <v>15.2</v>
      </c>
      <c r="F56" s="19">
        <f t="shared" si="3"/>
        <v>2069.0239999999999</v>
      </c>
      <c r="G56" s="19"/>
      <c r="H56" s="19"/>
      <c r="I56" s="19">
        <f t="shared" si="4"/>
        <v>2069.0239999999999</v>
      </c>
      <c r="J56" s="26" t="s">
        <v>206</v>
      </c>
    </row>
    <row r="57" spans="1:11" ht="17.25" x14ac:dyDescent="0.25">
      <c r="A57" s="22"/>
      <c r="B57" s="17" t="s">
        <v>61</v>
      </c>
      <c r="C57" s="24"/>
      <c r="D57" s="20"/>
      <c r="E57" s="20"/>
      <c r="F57" s="19"/>
      <c r="G57" s="19"/>
      <c r="H57" s="19"/>
      <c r="I57" s="19"/>
    </row>
    <row r="58" spans="1:11" ht="17.25" x14ac:dyDescent="0.25">
      <c r="A58" s="22">
        <f>A56+1</f>
        <v>38</v>
      </c>
      <c r="B58" s="29" t="s">
        <v>62</v>
      </c>
      <c r="C58" s="24">
        <f>460</f>
        <v>460</v>
      </c>
      <c r="D58" s="20">
        <v>15.2</v>
      </c>
      <c r="E58" s="20">
        <v>15.2</v>
      </c>
      <c r="F58" s="19">
        <f t="shared" ref="F58:F71" si="6">C58*E58</f>
        <v>6992</v>
      </c>
      <c r="G58" s="33"/>
      <c r="H58" s="33"/>
      <c r="I58" s="19">
        <f t="shared" ref="I58:I71" si="7">SUM(F58+G58)</f>
        <v>6992</v>
      </c>
      <c r="J58" s="26" t="s">
        <v>194</v>
      </c>
      <c r="K58" s="26" t="s">
        <v>61</v>
      </c>
    </row>
    <row r="59" spans="1:11" ht="17.25" x14ac:dyDescent="0.25">
      <c r="A59" s="22">
        <f>A58+1</f>
        <v>39</v>
      </c>
      <c r="B59" s="23" t="s">
        <v>63</v>
      </c>
      <c r="C59" s="24">
        <f>336.47*1.04</f>
        <v>349.92880000000002</v>
      </c>
      <c r="D59" s="20">
        <v>15.2</v>
      </c>
      <c r="E59" s="20">
        <v>15.2</v>
      </c>
      <c r="F59" s="19">
        <f t="shared" si="6"/>
        <v>5318.9177600000003</v>
      </c>
      <c r="G59" s="19">
        <v>1226.6400000000001</v>
      </c>
      <c r="H59" s="19"/>
      <c r="I59" s="19">
        <f t="shared" si="7"/>
        <v>6545.5577600000006</v>
      </c>
      <c r="J59" s="26" t="s">
        <v>192</v>
      </c>
      <c r="K59" s="26" t="s">
        <v>61</v>
      </c>
    </row>
    <row r="60" spans="1:11" ht="17.25" x14ac:dyDescent="0.25">
      <c r="A60" s="22">
        <f t="shared" ref="A60:A71" si="8">A59+1</f>
        <v>40</v>
      </c>
      <c r="B60" s="23" t="s">
        <v>64</v>
      </c>
      <c r="C60" s="24">
        <f>360.84*1.04</f>
        <v>375.27359999999999</v>
      </c>
      <c r="D60" s="20">
        <v>15.2</v>
      </c>
      <c r="E60" s="20">
        <v>15.2</v>
      </c>
      <c r="F60" s="19">
        <f t="shared" si="6"/>
        <v>5704.1587199999994</v>
      </c>
      <c r="G60" s="19"/>
      <c r="H60" s="19"/>
      <c r="I60" s="19">
        <f t="shared" si="7"/>
        <v>5704.1587199999994</v>
      </c>
      <c r="J60" s="26" t="s">
        <v>192</v>
      </c>
      <c r="K60" s="26" t="s">
        <v>61</v>
      </c>
    </row>
    <row r="61" spans="1:11" ht="17.25" x14ac:dyDescent="0.25">
      <c r="A61" s="22">
        <f t="shared" si="8"/>
        <v>41</v>
      </c>
      <c r="B61" s="23" t="s">
        <v>65</v>
      </c>
      <c r="C61" s="24">
        <f>328.57*1.04</f>
        <v>341.71280000000002</v>
      </c>
      <c r="D61" s="20">
        <v>15.2</v>
      </c>
      <c r="E61" s="20">
        <v>15.2</v>
      </c>
      <c r="F61" s="19">
        <f t="shared" si="6"/>
        <v>5194.0345600000001</v>
      </c>
      <c r="G61" s="19">
        <v>1037.2</v>
      </c>
      <c r="H61" s="19"/>
      <c r="I61" s="19">
        <f t="shared" si="7"/>
        <v>6231.2345599999999</v>
      </c>
      <c r="J61" s="26" t="s">
        <v>192</v>
      </c>
      <c r="K61" s="26" t="s">
        <v>61</v>
      </c>
    </row>
    <row r="62" spans="1:11" ht="17.25" x14ac:dyDescent="0.25">
      <c r="A62" s="22">
        <f t="shared" si="8"/>
        <v>42</v>
      </c>
      <c r="B62" s="23" t="s">
        <v>66</v>
      </c>
      <c r="C62" s="24">
        <f>379.27*1.04</f>
        <v>394.44079999999997</v>
      </c>
      <c r="D62" s="20">
        <v>15.2</v>
      </c>
      <c r="E62" s="20">
        <v>15.2</v>
      </c>
      <c r="F62" s="19">
        <f t="shared" si="6"/>
        <v>5995.5001599999996</v>
      </c>
      <c r="G62" s="19"/>
      <c r="H62" s="19"/>
      <c r="I62" s="19">
        <f t="shared" si="7"/>
        <v>5995.5001599999996</v>
      </c>
      <c r="J62" s="26" t="s">
        <v>192</v>
      </c>
      <c r="K62" s="26" t="s">
        <v>61</v>
      </c>
    </row>
    <row r="63" spans="1:11" ht="17.25" x14ac:dyDescent="0.25">
      <c r="A63" s="22">
        <f t="shared" si="8"/>
        <v>43</v>
      </c>
      <c r="B63" s="23" t="s">
        <v>67</v>
      </c>
      <c r="C63" s="24">
        <f>371</f>
        <v>371</v>
      </c>
      <c r="D63" s="20">
        <v>15.2</v>
      </c>
      <c r="E63" s="20">
        <v>15.2</v>
      </c>
      <c r="F63" s="19">
        <f t="shared" si="6"/>
        <v>5639.2</v>
      </c>
      <c r="G63" s="19"/>
      <c r="H63" s="19"/>
      <c r="I63" s="19">
        <f t="shared" si="7"/>
        <v>5639.2</v>
      </c>
      <c r="J63" s="26" t="s">
        <v>192</v>
      </c>
      <c r="K63" s="26" t="s">
        <v>61</v>
      </c>
    </row>
    <row r="64" spans="1:11" ht="17.25" x14ac:dyDescent="0.25">
      <c r="A64" s="22">
        <f t="shared" si="8"/>
        <v>44</v>
      </c>
      <c r="B64" s="23" t="s">
        <v>68</v>
      </c>
      <c r="C64" s="24">
        <f>251.87*1.04</f>
        <v>261.94479999999999</v>
      </c>
      <c r="D64" s="20">
        <v>15.2</v>
      </c>
      <c r="E64" s="20">
        <v>15.2</v>
      </c>
      <c r="F64" s="19">
        <f t="shared" si="6"/>
        <v>3981.5609599999998</v>
      </c>
      <c r="G64" s="19">
        <v>1659.52</v>
      </c>
      <c r="H64" s="19"/>
      <c r="I64" s="19">
        <f t="shared" si="7"/>
        <v>5641.0809599999993</v>
      </c>
      <c r="J64" s="26" t="s">
        <v>208</v>
      </c>
      <c r="K64" s="26" t="s">
        <v>61</v>
      </c>
    </row>
    <row r="65" spans="1:11" ht="17.25" x14ac:dyDescent="0.25">
      <c r="A65" s="22">
        <f t="shared" si="8"/>
        <v>45</v>
      </c>
      <c r="B65" s="23" t="s">
        <v>69</v>
      </c>
      <c r="C65" s="24">
        <f>251.87*1.04</f>
        <v>261.94479999999999</v>
      </c>
      <c r="D65" s="20">
        <v>15.2</v>
      </c>
      <c r="E65" s="20">
        <v>15.2</v>
      </c>
      <c r="F65" s="19">
        <f t="shared" si="6"/>
        <v>3981.5609599999998</v>
      </c>
      <c r="G65" s="19">
        <v>1244.6400000000001</v>
      </c>
      <c r="H65" s="19"/>
      <c r="I65" s="19">
        <f t="shared" si="7"/>
        <v>5226.2009600000001</v>
      </c>
      <c r="J65" s="26" t="s">
        <v>208</v>
      </c>
      <c r="K65" s="26" t="s">
        <v>61</v>
      </c>
    </row>
    <row r="66" spans="1:11" ht="17.25" x14ac:dyDescent="0.25">
      <c r="A66" s="22">
        <f t="shared" si="8"/>
        <v>46</v>
      </c>
      <c r="B66" s="23" t="s">
        <v>70</v>
      </c>
      <c r="C66" s="24">
        <f>251.87*1.04</f>
        <v>261.94479999999999</v>
      </c>
      <c r="D66" s="20">
        <v>15.2</v>
      </c>
      <c r="E66" s="20">
        <v>15.2</v>
      </c>
      <c r="F66" s="19">
        <f t="shared" si="6"/>
        <v>3981.5609599999998</v>
      </c>
      <c r="G66" s="19">
        <v>1244.6400000000001</v>
      </c>
      <c r="H66" s="19"/>
      <c r="I66" s="19">
        <f t="shared" si="7"/>
        <v>5226.2009600000001</v>
      </c>
      <c r="J66" s="26" t="s">
        <v>208</v>
      </c>
      <c r="K66" s="26" t="s">
        <v>61</v>
      </c>
    </row>
    <row r="67" spans="1:11" ht="17.25" x14ac:dyDescent="0.25">
      <c r="A67" s="22">
        <f t="shared" si="8"/>
        <v>47</v>
      </c>
      <c r="B67" s="23" t="s">
        <v>71</v>
      </c>
      <c r="C67" s="24">
        <f>251.87*1.04</f>
        <v>261.94479999999999</v>
      </c>
      <c r="D67" s="20">
        <v>15.2</v>
      </c>
      <c r="E67" s="20">
        <v>15.2</v>
      </c>
      <c r="F67" s="19">
        <f t="shared" si="6"/>
        <v>3981.5609599999998</v>
      </c>
      <c r="G67" s="19">
        <v>1244.6400000000001</v>
      </c>
      <c r="H67" s="19"/>
      <c r="I67" s="19">
        <f t="shared" si="7"/>
        <v>5226.2009600000001</v>
      </c>
      <c r="J67" s="26" t="s">
        <v>208</v>
      </c>
      <c r="K67" s="26" t="s">
        <v>61</v>
      </c>
    </row>
    <row r="68" spans="1:11" ht="17.25" x14ac:dyDescent="0.25">
      <c r="A68" s="22">
        <f t="shared" si="8"/>
        <v>48</v>
      </c>
      <c r="B68" s="23" t="s">
        <v>72</v>
      </c>
      <c r="C68" s="24">
        <f>319.39*1.04</f>
        <v>332.16559999999998</v>
      </c>
      <c r="D68" s="20">
        <v>15.2</v>
      </c>
      <c r="E68" s="20">
        <v>15.2</v>
      </c>
      <c r="F68" s="19">
        <f t="shared" si="6"/>
        <v>5048.9171199999992</v>
      </c>
      <c r="G68" s="19">
        <v>1037.2</v>
      </c>
      <c r="H68" s="19"/>
      <c r="I68" s="19">
        <f t="shared" si="7"/>
        <v>6086.117119999999</v>
      </c>
      <c r="J68" s="26" t="s">
        <v>193</v>
      </c>
      <c r="K68" s="26" t="s">
        <v>61</v>
      </c>
    </row>
    <row r="69" spans="1:11" ht="17.25" x14ac:dyDescent="0.25">
      <c r="A69" s="22">
        <f t="shared" si="8"/>
        <v>49</v>
      </c>
      <c r="B69" s="30" t="s">
        <v>73</v>
      </c>
      <c r="C69" s="24">
        <f>319.39*1.04</f>
        <v>332.16559999999998</v>
      </c>
      <c r="D69" s="20">
        <v>15.2</v>
      </c>
      <c r="E69" s="20">
        <v>15.2</v>
      </c>
      <c r="F69" s="19">
        <f t="shared" si="6"/>
        <v>5048.9171199999992</v>
      </c>
      <c r="G69" s="19"/>
      <c r="H69" s="19"/>
      <c r="I69" s="19">
        <f t="shared" si="7"/>
        <v>5048.9171199999992</v>
      </c>
      <c r="J69" s="26" t="s">
        <v>209</v>
      </c>
      <c r="K69" s="26" t="s">
        <v>61</v>
      </c>
    </row>
    <row r="70" spans="1:11" ht="17.25" x14ac:dyDescent="0.25">
      <c r="A70" s="22">
        <f t="shared" si="8"/>
        <v>50</v>
      </c>
      <c r="B70" s="23" t="s">
        <v>74</v>
      </c>
      <c r="C70" s="24">
        <f>319.39*1.04</f>
        <v>332.16559999999998</v>
      </c>
      <c r="D70" s="20">
        <v>15.2</v>
      </c>
      <c r="E70" s="20">
        <v>15.2</v>
      </c>
      <c r="F70" s="19">
        <f t="shared" si="6"/>
        <v>5048.9171199999992</v>
      </c>
      <c r="G70" s="19">
        <v>829.76</v>
      </c>
      <c r="H70" s="19"/>
      <c r="I70" s="19">
        <f t="shared" si="7"/>
        <v>5878.6771199999994</v>
      </c>
      <c r="J70" s="26" t="s">
        <v>193</v>
      </c>
      <c r="K70" s="26" t="s">
        <v>61</v>
      </c>
    </row>
    <row r="71" spans="1:11" ht="17.25" x14ac:dyDescent="0.25">
      <c r="A71" s="22">
        <f t="shared" si="8"/>
        <v>51</v>
      </c>
      <c r="B71" s="23" t="s">
        <v>75</v>
      </c>
      <c r="C71" s="24">
        <v>207.44</v>
      </c>
      <c r="D71" s="20">
        <v>15.2</v>
      </c>
      <c r="E71" s="20">
        <v>15.2</v>
      </c>
      <c r="F71" s="19">
        <f t="shared" si="6"/>
        <v>3153.0879999999997</v>
      </c>
      <c r="G71" s="19">
        <v>622.32000000000005</v>
      </c>
      <c r="H71" s="19"/>
      <c r="I71" s="19">
        <f t="shared" si="7"/>
        <v>3775.4079999999999</v>
      </c>
      <c r="J71" s="26" t="s">
        <v>219</v>
      </c>
      <c r="K71" s="26" t="s">
        <v>61</v>
      </c>
    </row>
    <row r="72" spans="1:11" ht="17.25" x14ac:dyDescent="0.25">
      <c r="A72" s="22"/>
      <c r="B72" s="17" t="s">
        <v>76</v>
      </c>
      <c r="C72" s="24"/>
      <c r="D72" s="20"/>
      <c r="E72" s="20"/>
      <c r="F72" s="19"/>
      <c r="G72" s="19"/>
      <c r="H72" s="19"/>
      <c r="I72" s="19"/>
    </row>
    <row r="73" spans="1:11" ht="17.25" x14ac:dyDescent="0.25">
      <c r="A73" s="22">
        <f>A71+1</f>
        <v>52</v>
      </c>
      <c r="B73" s="23" t="s">
        <v>77</v>
      </c>
      <c r="C73" s="24">
        <f>261.98*1.04</f>
        <v>272.45920000000001</v>
      </c>
      <c r="D73" s="20">
        <v>15.2</v>
      </c>
      <c r="E73" s="20">
        <v>15.2</v>
      </c>
      <c r="F73" s="19">
        <f t="shared" ref="F73:F79" si="9">C73*E73</f>
        <v>4141.3798399999996</v>
      </c>
      <c r="G73" s="19">
        <v>1452.08</v>
      </c>
      <c r="H73" s="19"/>
      <c r="I73" s="19">
        <f t="shared" ref="I73:I79" si="10">SUM(F73+G73)</f>
        <v>5593.4598399999995</v>
      </c>
      <c r="J73" s="26" t="s">
        <v>208</v>
      </c>
      <c r="K73" s="26" t="s">
        <v>76</v>
      </c>
    </row>
    <row r="74" spans="1:11" ht="17.25" x14ac:dyDescent="0.25">
      <c r="A74" s="22">
        <f t="shared" ref="A74:A79" si="11">A73+1</f>
        <v>53</v>
      </c>
      <c r="B74" s="23" t="s">
        <v>78</v>
      </c>
      <c r="C74" s="24">
        <f>251.87*1.04</f>
        <v>261.94479999999999</v>
      </c>
      <c r="D74" s="20">
        <v>15.2</v>
      </c>
      <c r="E74" s="20">
        <v>15.2</v>
      </c>
      <c r="F74" s="19">
        <f t="shared" si="9"/>
        <v>3981.5609599999998</v>
      </c>
      <c r="G74" s="19">
        <v>1452.08</v>
      </c>
      <c r="H74" s="19"/>
      <c r="I74" s="19">
        <f t="shared" si="10"/>
        <v>5433.6409599999997</v>
      </c>
      <c r="J74" s="26" t="s">
        <v>208</v>
      </c>
      <c r="K74" s="26" t="s">
        <v>76</v>
      </c>
    </row>
    <row r="75" spans="1:11" ht="17.25" x14ac:dyDescent="0.25">
      <c r="A75" s="22">
        <f t="shared" si="11"/>
        <v>54</v>
      </c>
      <c r="B75" s="29" t="s">
        <v>79</v>
      </c>
      <c r="C75" s="24">
        <f>269.11*1.04</f>
        <v>279.87440000000004</v>
      </c>
      <c r="D75" s="22">
        <v>15.2</v>
      </c>
      <c r="E75" s="20">
        <v>15.2</v>
      </c>
      <c r="F75" s="19">
        <f t="shared" si="9"/>
        <v>4254.0908800000007</v>
      </c>
      <c r="G75" s="19">
        <v>622.32000000000005</v>
      </c>
      <c r="H75" s="19"/>
      <c r="I75" s="19">
        <f t="shared" si="10"/>
        <v>4876.4108800000004</v>
      </c>
      <c r="J75" s="26" t="s">
        <v>208</v>
      </c>
      <c r="K75" s="26" t="s">
        <v>76</v>
      </c>
    </row>
    <row r="76" spans="1:11" ht="17.25" x14ac:dyDescent="0.25">
      <c r="A76" s="22">
        <f t="shared" si="11"/>
        <v>55</v>
      </c>
      <c r="B76" s="23" t="s">
        <v>80</v>
      </c>
      <c r="C76" s="24">
        <f>251.87*1.04</f>
        <v>261.94479999999999</v>
      </c>
      <c r="D76" s="20">
        <v>15.2</v>
      </c>
      <c r="E76" s="20">
        <v>15.2</v>
      </c>
      <c r="F76" s="19">
        <f t="shared" si="9"/>
        <v>3981.5609599999998</v>
      </c>
      <c r="G76" s="19">
        <v>1244.6400000000001</v>
      </c>
      <c r="H76" s="19"/>
      <c r="I76" s="19">
        <f t="shared" si="10"/>
        <v>5226.2009600000001</v>
      </c>
      <c r="J76" s="26" t="s">
        <v>208</v>
      </c>
      <c r="K76" s="26" t="s">
        <v>76</v>
      </c>
    </row>
    <row r="77" spans="1:11" ht="17.25" x14ac:dyDescent="0.25">
      <c r="A77" s="22">
        <f t="shared" si="11"/>
        <v>56</v>
      </c>
      <c r="B77" s="23" t="s">
        <v>81</v>
      </c>
      <c r="C77" s="24">
        <f>251.87*1.04</f>
        <v>261.94479999999999</v>
      </c>
      <c r="D77" s="20">
        <v>15.2</v>
      </c>
      <c r="E77" s="20">
        <v>15.2</v>
      </c>
      <c r="F77" s="19">
        <f t="shared" si="9"/>
        <v>3981.5609599999998</v>
      </c>
      <c r="G77" s="19">
        <v>1037.2</v>
      </c>
      <c r="H77" s="19"/>
      <c r="I77" s="19">
        <f t="shared" si="10"/>
        <v>5018.7609599999996</v>
      </c>
      <c r="J77" s="26" t="s">
        <v>208</v>
      </c>
      <c r="K77" s="26" t="s">
        <v>76</v>
      </c>
    </row>
    <row r="78" spans="1:11" ht="17.25" x14ac:dyDescent="0.25">
      <c r="A78" s="3">
        <f t="shared" si="11"/>
        <v>57</v>
      </c>
      <c r="B78" s="23" t="s">
        <v>82</v>
      </c>
      <c r="C78" s="24">
        <f>280</f>
        <v>280</v>
      </c>
      <c r="D78" s="20">
        <v>15.2</v>
      </c>
      <c r="E78" s="20">
        <v>15.2</v>
      </c>
      <c r="F78" s="19">
        <f t="shared" si="9"/>
        <v>4256</v>
      </c>
      <c r="G78" s="19">
        <v>1244.6400000000001</v>
      </c>
      <c r="H78" s="19"/>
      <c r="I78" s="19">
        <f t="shared" si="10"/>
        <v>5500.64</v>
      </c>
      <c r="J78" s="26" t="s">
        <v>208</v>
      </c>
      <c r="K78" s="26" t="s">
        <v>76</v>
      </c>
    </row>
    <row r="79" spans="1:11" ht="17.25" x14ac:dyDescent="0.25">
      <c r="A79" s="22">
        <f t="shared" si="11"/>
        <v>58</v>
      </c>
      <c r="B79" s="23" t="s">
        <v>83</v>
      </c>
      <c r="C79" s="24">
        <f>366.8*1.04</f>
        <v>381.47200000000004</v>
      </c>
      <c r="D79" s="20">
        <v>15.2</v>
      </c>
      <c r="E79" s="20">
        <v>15.2</v>
      </c>
      <c r="F79" s="19">
        <f t="shared" si="9"/>
        <v>5798.3744000000006</v>
      </c>
      <c r="G79" s="19">
        <v>1244.6400000000001</v>
      </c>
      <c r="H79" s="19"/>
      <c r="I79" s="19">
        <f t="shared" si="10"/>
        <v>7043.0144000000009</v>
      </c>
      <c r="J79" s="26" t="s">
        <v>211</v>
      </c>
      <c r="K79" s="26" t="s">
        <v>90</v>
      </c>
    </row>
    <row r="80" spans="1:11" ht="17.25" x14ac:dyDescent="0.25">
      <c r="A80" s="22"/>
      <c r="B80" s="34" t="s">
        <v>84</v>
      </c>
      <c r="C80" s="24"/>
      <c r="D80" s="35"/>
      <c r="E80" s="20"/>
      <c r="F80" s="36"/>
      <c r="G80" s="36"/>
      <c r="H80" s="36"/>
      <c r="I80" s="19"/>
    </row>
    <row r="81" spans="1:11" ht="31.5" x14ac:dyDescent="0.25">
      <c r="A81" s="22">
        <f>A79+1</f>
        <v>59</v>
      </c>
      <c r="B81" s="25" t="s">
        <v>176</v>
      </c>
      <c r="C81" s="24">
        <v>450.65</v>
      </c>
      <c r="D81" s="37">
        <v>15.2</v>
      </c>
      <c r="E81" s="20">
        <v>15.2</v>
      </c>
      <c r="F81" s="19">
        <f>C81*E81</f>
        <v>6849.8799999999992</v>
      </c>
      <c r="G81" s="19"/>
      <c r="H81" s="19"/>
      <c r="I81" s="19">
        <f>SUM(F81+G81)</f>
        <v>6849.8799999999992</v>
      </c>
      <c r="J81" s="26" t="s">
        <v>194</v>
      </c>
      <c r="K81" s="46" t="s">
        <v>84</v>
      </c>
    </row>
    <row r="82" spans="1:11" ht="31.5" x14ac:dyDescent="0.25">
      <c r="A82" s="22">
        <f>A81+1</f>
        <v>60</v>
      </c>
      <c r="B82" s="25" t="s">
        <v>85</v>
      </c>
      <c r="C82" s="24">
        <f>305.88*1.04</f>
        <v>318.11520000000002</v>
      </c>
      <c r="D82" s="37">
        <v>15.2</v>
      </c>
      <c r="E82" s="20">
        <v>15.2</v>
      </c>
      <c r="F82" s="19">
        <f>C82*E82</f>
        <v>4835.3510400000005</v>
      </c>
      <c r="G82" s="19">
        <v>622.32000000000005</v>
      </c>
      <c r="H82" s="19"/>
      <c r="I82" s="19">
        <f>SUM(F82+G82)</f>
        <v>5457.6710400000002</v>
      </c>
      <c r="J82" s="26" t="s">
        <v>192</v>
      </c>
      <c r="K82" s="46" t="s">
        <v>84</v>
      </c>
    </row>
    <row r="83" spans="1:11" ht="31.5" x14ac:dyDescent="0.25">
      <c r="A83" s="22">
        <f>A82+1</f>
        <v>61</v>
      </c>
      <c r="B83" s="25" t="s">
        <v>86</v>
      </c>
      <c r="C83" s="24">
        <f>336.47*1.04</f>
        <v>349.92880000000002</v>
      </c>
      <c r="D83" s="20">
        <v>15.2</v>
      </c>
      <c r="E83" s="20">
        <v>15.2</v>
      </c>
      <c r="F83" s="19">
        <f>C83*E83</f>
        <v>5318.9177600000003</v>
      </c>
      <c r="G83" s="19">
        <v>622.32000000000005</v>
      </c>
      <c r="H83" s="19"/>
      <c r="I83" s="19">
        <f>SUM(F83+G83)</f>
        <v>5941.23776</v>
      </c>
      <c r="J83" s="26" t="s">
        <v>192</v>
      </c>
      <c r="K83" s="46" t="s">
        <v>84</v>
      </c>
    </row>
    <row r="84" spans="1:11" ht="31.5" x14ac:dyDescent="0.25">
      <c r="A84" s="22">
        <f>A83+1</f>
        <v>62</v>
      </c>
      <c r="B84" s="25" t="s">
        <v>87</v>
      </c>
      <c r="C84" s="24">
        <v>349.93</v>
      </c>
      <c r="D84" s="20">
        <v>15.2</v>
      </c>
      <c r="E84" s="20">
        <v>15.2</v>
      </c>
      <c r="F84" s="19">
        <f>C84*E84</f>
        <v>5318.9359999999997</v>
      </c>
      <c r="G84" s="19"/>
      <c r="H84" s="19"/>
      <c r="I84" s="19">
        <f>SUM(F84+G84)</f>
        <v>5318.9359999999997</v>
      </c>
      <c r="J84" s="26" t="s">
        <v>231</v>
      </c>
      <c r="K84" s="46" t="s">
        <v>84</v>
      </c>
    </row>
    <row r="85" spans="1:11" ht="17.25" x14ac:dyDescent="0.25">
      <c r="A85" s="22"/>
      <c r="B85" s="34" t="s">
        <v>88</v>
      </c>
      <c r="C85" s="24"/>
      <c r="D85" s="37"/>
      <c r="E85" s="20"/>
      <c r="F85" s="19"/>
      <c r="G85" s="19"/>
      <c r="H85" s="19"/>
      <c r="I85" s="19"/>
      <c r="K85" s="46"/>
    </row>
    <row r="86" spans="1:11" ht="17.25" x14ac:dyDescent="0.25">
      <c r="A86" s="22">
        <f>A84+1</f>
        <v>63</v>
      </c>
      <c r="B86" s="29" t="s">
        <v>177</v>
      </c>
      <c r="C86" s="24">
        <f>388</f>
        <v>388</v>
      </c>
      <c r="D86" s="20">
        <v>15.2</v>
      </c>
      <c r="E86" s="20">
        <v>15.2</v>
      </c>
      <c r="F86" s="19">
        <f>C86*E86</f>
        <v>5897.5999999999995</v>
      </c>
      <c r="G86" s="19"/>
      <c r="H86" s="19"/>
      <c r="I86" s="19">
        <f>SUM(F86+G86)</f>
        <v>5897.5999999999995</v>
      </c>
      <c r="J86" s="26" t="s">
        <v>195</v>
      </c>
      <c r="K86" s="26" t="s">
        <v>88</v>
      </c>
    </row>
    <row r="87" spans="1:11" ht="17.25" x14ac:dyDescent="0.25">
      <c r="A87" s="22"/>
      <c r="B87" s="17" t="s">
        <v>90</v>
      </c>
      <c r="C87" s="24"/>
      <c r="D87" s="20"/>
      <c r="E87" s="20"/>
      <c r="F87" s="19"/>
      <c r="G87" s="19"/>
      <c r="H87" s="19"/>
      <c r="I87" s="19"/>
    </row>
    <row r="88" spans="1:11" ht="17.25" x14ac:dyDescent="0.3">
      <c r="A88" s="3">
        <f>A86+1</f>
        <v>64</v>
      </c>
      <c r="B88" s="27" t="s">
        <v>91</v>
      </c>
      <c r="C88" s="24">
        <f>410</f>
        <v>410</v>
      </c>
      <c r="D88" s="20">
        <v>15.2</v>
      </c>
      <c r="E88" s="20">
        <v>15.2</v>
      </c>
      <c r="F88" s="19">
        <f t="shared" ref="F88:F93" si="12">C88*E88</f>
        <v>6232</v>
      </c>
      <c r="G88" s="19"/>
      <c r="H88" s="19"/>
      <c r="I88" s="19">
        <f t="shared" ref="I88:I93" si="13">SUM(F88+G88)</f>
        <v>6232</v>
      </c>
      <c r="J88" s="26" t="s">
        <v>195</v>
      </c>
      <c r="K88" s="26" t="s">
        <v>90</v>
      </c>
    </row>
    <row r="89" spans="1:11" ht="17.25" x14ac:dyDescent="0.25">
      <c r="A89" s="3">
        <f>A88+1</f>
        <v>65</v>
      </c>
      <c r="B89" s="23" t="s">
        <v>92</v>
      </c>
      <c r="C89" s="24">
        <f>280</f>
        <v>280</v>
      </c>
      <c r="D89" s="20">
        <v>15.2</v>
      </c>
      <c r="E89" s="20">
        <v>15.2</v>
      </c>
      <c r="F89" s="19">
        <f t="shared" si="12"/>
        <v>4256</v>
      </c>
      <c r="G89" s="19">
        <v>1037.2</v>
      </c>
      <c r="H89" s="19"/>
      <c r="I89" s="19">
        <f t="shared" si="13"/>
        <v>5293.2</v>
      </c>
      <c r="J89" s="26" t="s">
        <v>210</v>
      </c>
      <c r="K89" s="26" t="s">
        <v>90</v>
      </c>
    </row>
    <row r="90" spans="1:11" ht="17.25" x14ac:dyDescent="0.25">
      <c r="A90" s="3">
        <f>A89+1</f>
        <v>66</v>
      </c>
      <c r="B90" s="30" t="s">
        <v>93</v>
      </c>
      <c r="C90" s="24">
        <f>318.76*1.04</f>
        <v>331.5104</v>
      </c>
      <c r="D90" s="20">
        <v>15.2</v>
      </c>
      <c r="E90" s="20">
        <v>15.2</v>
      </c>
      <c r="F90" s="19">
        <f t="shared" si="12"/>
        <v>5038.9580799999994</v>
      </c>
      <c r="G90" s="33"/>
      <c r="H90" s="33"/>
      <c r="I90" s="19">
        <f t="shared" si="13"/>
        <v>5038.9580799999994</v>
      </c>
      <c r="J90" s="26" t="s">
        <v>212</v>
      </c>
      <c r="K90" s="26" t="s">
        <v>90</v>
      </c>
    </row>
    <row r="91" spans="1:11" ht="17.25" x14ac:dyDescent="0.25">
      <c r="A91" s="3">
        <f>A90+1</f>
        <v>67</v>
      </c>
      <c r="B91" s="30" t="s">
        <v>94</v>
      </c>
      <c r="C91" s="24">
        <f>316.18*1.04</f>
        <v>328.8272</v>
      </c>
      <c r="D91" s="20">
        <v>15.2</v>
      </c>
      <c r="E91" s="20">
        <v>15.2</v>
      </c>
      <c r="F91" s="19">
        <f t="shared" si="12"/>
        <v>4998.1734399999996</v>
      </c>
      <c r="G91" s="33">
        <v>622.32000000000005</v>
      </c>
      <c r="H91" s="33"/>
      <c r="I91" s="19">
        <f t="shared" si="13"/>
        <v>5620.4934399999993</v>
      </c>
      <c r="J91" s="26" t="s">
        <v>192</v>
      </c>
      <c r="K91" s="26" t="s">
        <v>90</v>
      </c>
    </row>
    <row r="92" spans="1:11" ht="17.25" x14ac:dyDescent="0.25">
      <c r="A92" s="3">
        <f>A91+1</f>
        <v>68</v>
      </c>
      <c r="B92" s="23" t="s">
        <v>95</v>
      </c>
      <c r="C92" s="24">
        <f>410</f>
        <v>410</v>
      </c>
      <c r="D92" s="20">
        <v>15.2</v>
      </c>
      <c r="E92" s="20">
        <v>15.2</v>
      </c>
      <c r="F92" s="19">
        <f t="shared" si="12"/>
        <v>6232</v>
      </c>
      <c r="G92" s="19">
        <v>622.32000000000005</v>
      </c>
      <c r="H92" s="19"/>
      <c r="I92" s="19">
        <f t="shared" si="13"/>
        <v>6854.32</v>
      </c>
      <c r="J92" s="26" t="s">
        <v>193</v>
      </c>
      <c r="K92" s="26" t="s">
        <v>90</v>
      </c>
    </row>
    <row r="93" spans="1:11" ht="17.25" x14ac:dyDescent="0.25">
      <c r="A93" s="3">
        <f>A92+1</f>
        <v>69</v>
      </c>
      <c r="B93" s="23" t="s">
        <v>96</v>
      </c>
      <c r="C93" s="24">
        <v>280</v>
      </c>
      <c r="D93" s="20">
        <v>15.2</v>
      </c>
      <c r="E93" s="20">
        <v>15.2</v>
      </c>
      <c r="F93" s="19">
        <f t="shared" si="12"/>
        <v>4256</v>
      </c>
      <c r="G93" s="19"/>
      <c r="H93" s="19"/>
      <c r="I93" s="19">
        <f t="shared" si="13"/>
        <v>4256</v>
      </c>
      <c r="J93" s="26" t="s">
        <v>210</v>
      </c>
      <c r="K93" s="26" t="s">
        <v>90</v>
      </c>
    </row>
    <row r="94" spans="1:11" ht="17.25" x14ac:dyDescent="0.25">
      <c r="A94" s="22"/>
      <c r="B94" s="17" t="s">
        <v>97</v>
      </c>
      <c r="C94" s="24"/>
      <c r="D94" s="20"/>
      <c r="E94" s="20"/>
      <c r="F94" s="19"/>
      <c r="G94" s="19"/>
      <c r="H94" s="19"/>
      <c r="I94" s="19"/>
    </row>
    <row r="95" spans="1:11" ht="17.25" x14ac:dyDescent="0.25">
      <c r="A95" s="22">
        <f>A93+1</f>
        <v>70</v>
      </c>
      <c r="B95" s="29" t="s">
        <v>98</v>
      </c>
      <c r="C95" s="24">
        <v>410</v>
      </c>
      <c r="D95" s="20">
        <v>15.2</v>
      </c>
      <c r="E95" s="20">
        <v>15.2</v>
      </c>
      <c r="F95" s="19">
        <f t="shared" ref="F95:F116" si="14">C95*E95</f>
        <v>6232</v>
      </c>
      <c r="G95" s="19"/>
      <c r="H95" s="19"/>
      <c r="I95" s="19">
        <f t="shared" ref="I95:I116" si="15">SUM(F95+G95)</f>
        <v>6232</v>
      </c>
      <c r="J95" s="26" t="s">
        <v>194</v>
      </c>
      <c r="K95" s="26" t="s">
        <v>97</v>
      </c>
    </row>
    <row r="96" spans="1:11" ht="17.25" x14ac:dyDescent="0.25">
      <c r="A96" s="22">
        <f>A95+1</f>
        <v>71</v>
      </c>
      <c r="B96" s="23" t="s">
        <v>99</v>
      </c>
      <c r="C96" s="24">
        <f>269.11*1.04</f>
        <v>279.87440000000004</v>
      </c>
      <c r="D96" s="20">
        <v>15.2</v>
      </c>
      <c r="E96" s="20">
        <v>15.2</v>
      </c>
      <c r="F96" s="19">
        <f t="shared" si="14"/>
        <v>4254.0908800000007</v>
      </c>
      <c r="G96" s="19">
        <v>1244.6400000000001</v>
      </c>
      <c r="H96" s="19"/>
      <c r="I96" s="19">
        <f t="shared" si="15"/>
        <v>5498.730880000001</v>
      </c>
      <c r="J96" s="26" t="s">
        <v>213</v>
      </c>
      <c r="K96" s="26" t="s">
        <v>97</v>
      </c>
    </row>
    <row r="97" spans="1:11" ht="17.25" x14ac:dyDescent="0.25">
      <c r="A97" s="22">
        <f>A96+1</f>
        <v>72</v>
      </c>
      <c r="B97" s="23" t="s">
        <v>100</v>
      </c>
      <c r="C97" s="24">
        <f t="shared" ref="C97:C104" si="16">269.11*1.04</f>
        <v>279.87440000000004</v>
      </c>
      <c r="D97" s="20">
        <v>15.2</v>
      </c>
      <c r="E97" s="20">
        <v>15.2</v>
      </c>
      <c r="F97" s="19">
        <f t="shared" si="14"/>
        <v>4254.0908800000007</v>
      </c>
      <c r="G97" s="19">
        <v>1452.08</v>
      </c>
      <c r="H97" s="19"/>
      <c r="I97" s="19">
        <f t="shared" si="15"/>
        <v>5706.1708800000006</v>
      </c>
      <c r="J97" s="26" t="s">
        <v>213</v>
      </c>
      <c r="K97" s="26" t="s">
        <v>97</v>
      </c>
    </row>
    <row r="98" spans="1:11" ht="17.25" x14ac:dyDescent="0.25">
      <c r="A98" s="22">
        <f t="shared" ref="A98:A152" si="17">A97+1</f>
        <v>73</v>
      </c>
      <c r="B98" s="23" t="s">
        <v>101</v>
      </c>
      <c r="C98" s="24">
        <f t="shared" si="16"/>
        <v>279.87440000000004</v>
      </c>
      <c r="D98" s="20">
        <v>15.2</v>
      </c>
      <c r="E98" s="20">
        <v>15.2</v>
      </c>
      <c r="F98" s="19">
        <f t="shared" si="14"/>
        <v>4254.0908800000007</v>
      </c>
      <c r="G98" s="19">
        <v>1037.2</v>
      </c>
      <c r="H98" s="19"/>
      <c r="I98" s="19">
        <f t="shared" si="15"/>
        <v>5291.2908800000005</v>
      </c>
      <c r="J98" s="26" t="s">
        <v>213</v>
      </c>
      <c r="K98" s="26" t="s">
        <v>97</v>
      </c>
    </row>
    <row r="99" spans="1:11" ht="17.25" x14ac:dyDescent="0.25">
      <c r="A99" s="22">
        <f t="shared" si="17"/>
        <v>74</v>
      </c>
      <c r="B99" s="23" t="s">
        <v>102</v>
      </c>
      <c r="C99" s="24">
        <f t="shared" si="16"/>
        <v>279.87440000000004</v>
      </c>
      <c r="D99" s="20">
        <v>15.2</v>
      </c>
      <c r="E99" s="20">
        <v>15.2</v>
      </c>
      <c r="F99" s="19">
        <f t="shared" si="14"/>
        <v>4254.0908800000007</v>
      </c>
      <c r="G99" s="19">
        <v>622.32000000000005</v>
      </c>
      <c r="H99" s="19"/>
      <c r="I99" s="19">
        <f t="shared" si="15"/>
        <v>4876.4108800000004</v>
      </c>
      <c r="J99" s="26" t="s">
        <v>213</v>
      </c>
      <c r="K99" s="26" t="s">
        <v>97</v>
      </c>
    </row>
    <row r="100" spans="1:11" ht="17.25" x14ac:dyDescent="0.25">
      <c r="A100" s="22">
        <f t="shared" si="17"/>
        <v>75</v>
      </c>
      <c r="B100" s="23" t="s">
        <v>103</v>
      </c>
      <c r="C100" s="24">
        <f t="shared" si="16"/>
        <v>279.87440000000004</v>
      </c>
      <c r="D100" s="20">
        <v>15.2</v>
      </c>
      <c r="E100" s="20">
        <v>15.2</v>
      </c>
      <c r="F100" s="19">
        <f t="shared" si="14"/>
        <v>4254.0908800000007</v>
      </c>
      <c r="G100" s="19">
        <v>1244.6400000000001</v>
      </c>
      <c r="H100" s="19"/>
      <c r="I100" s="19">
        <f t="shared" si="15"/>
        <v>5498.730880000001</v>
      </c>
      <c r="J100" s="26" t="s">
        <v>213</v>
      </c>
      <c r="K100" s="26" t="s">
        <v>97</v>
      </c>
    </row>
    <row r="101" spans="1:11" ht="17.25" x14ac:dyDescent="0.25">
      <c r="A101" s="22">
        <f t="shared" si="17"/>
        <v>76</v>
      </c>
      <c r="B101" s="23" t="s">
        <v>104</v>
      </c>
      <c r="C101" s="24">
        <f t="shared" si="16"/>
        <v>279.87440000000004</v>
      </c>
      <c r="D101" s="20">
        <v>15.2</v>
      </c>
      <c r="E101" s="20">
        <v>15.2</v>
      </c>
      <c r="F101" s="19">
        <f t="shared" si="14"/>
        <v>4254.0908800000007</v>
      </c>
      <c r="G101" s="19">
        <v>1244.6400000000001</v>
      </c>
      <c r="H101" s="19"/>
      <c r="I101" s="19">
        <f t="shared" si="15"/>
        <v>5498.730880000001</v>
      </c>
      <c r="J101" s="26" t="s">
        <v>213</v>
      </c>
      <c r="K101" s="26" t="s">
        <v>97</v>
      </c>
    </row>
    <row r="102" spans="1:11" ht="17.25" x14ac:dyDescent="0.25">
      <c r="A102" s="22">
        <f t="shared" si="17"/>
        <v>77</v>
      </c>
      <c r="B102" s="23" t="s">
        <v>105</v>
      </c>
      <c r="C102" s="24">
        <f t="shared" si="16"/>
        <v>279.87440000000004</v>
      </c>
      <c r="D102" s="20">
        <v>15.2</v>
      </c>
      <c r="E102" s="20">
        <v>15.2</v>
      </c>
      <c r="F102" s="19">
        <f t="shared" si="14"/>
        <v>4254.0908800000007</v>
      </c>
      <c r="G102" s="19">
        <v>829.76</v>
      </c>
      <c r="H102" s="19"/>
      <c r="I102" s="19">
        <f t="shared" si="15"/>
        <v>5083.8508800000009</v>
      </c>
      <c r="J102" s="26" t="s">
        <v>213</v>
      </c>
      <c r="K102" s="26" t="s">
        <v>97</v>
      </c>
    </row>
    <row r="103" spans="1:11" ht="17.25" x14ac:dyDescent="0.25">
      <c r="A103" s="22">
        <f t="shared" si="17"/>
        <v>78</v>
      </c>
      <c r="B103" s="23" t="s">
        <v>106</v>
      </c>
      <c r="C103" s="24">
        <f t="shared" si="16"/>
        <v>279.87440000000004</v>
      </c>
      <c r="D103" s="20">
        <v>15.2</v>
      </c>
      <c r="E103" s="20">
        <v>15.2</v>
      </c>
      <c r="F103" s="19">
        <f t="shared" si="14"/>
        <v>4254.0908800000007</v>
      </c>
      <c r="G103" s="19">
        <v>1244.6400000000001</v>
      </c>
      <c r="H103" s="19"/>
      <c r="I103" s="19">
        <f t="shared" si="15"/>
        <v>5498.730880000001</v>
      </c>
      <c r="J103" s="26" t="s">
        <v>213</v>
      </c>
      <c r="K103" s="26" t="s">
        <v>97</v>
      </c>
    </row>
    <row r="104" spans="1:11" ht="17.25" x14ac:dyDescent="0.25">
      <c r="A104" s="22">
        <f t="shared" si="17"/>
        <v>79</v>
      </c>
      <c r="B104" s="23" t="s">
        <v>107</v>
      </c>
      <c r="C104" s="24">
        <f t="shared" si="16"/>
        <v>279.87440000000004</v>
      </c>
      <c r="D104" s="20">
        <v>15.2</v>
      </c>
      <c r="E104" s="20">
        <v>15.2</v>
      </c>
      <c r="F104" s="19">
        <f t="shared" si="14"/>
        <v>4254.0908800000007</v>
      </c>
      <c r="G104" s="19">
        <v>1037.2</v>
      </c>
      <c r="H104" s="19"/>
      <c r="I104" s="19">
        <f t="shared" si="15"/>
        <v>5291.2908800000005</v>
      </c>
      <c r="J104" s="26" t="s">
        <v>213</v>
      </c>
      <c r="K104" s="26" t="s">
        <v>97</v>
      </c>
    </row>
    <row r="105" spans="1:11" ht="17.25" x14ac:dyDescent="0.25">
      <c r="A105" s="22">
        <f t="shared" si="17"/>
        <v>80</v>
      </c>
      <c r="B105" s="23" t="s">
        <v>108</v>
      </c>
      <c r="C105" s="24">
        <f>253</f>
        <v>253</v>
      </c>
      <c r="D105" s="20">
        <v>15.2</v>
      </c>
      <c r="E105" s="20">
        <v>15.2</v>
      </c>
      <c r="F105" s="19">
        <f t="shared" si="14"/>
        <v>3845.6</v>
      </c>
      <c r="G105" s="19">
        <v>1244.6400000000001</v>
      </c>
      <c r="H105" s="19"/>
      <c r="I105" s="19">
        <f t="shared" si="15"/>
        <v>5090.24</v>
      </c>
      <c r="J105" s="26" t="s">
        <v>206</v>
      </c>
      <c r="K105" s="26" t="s">
        <v>97</v>
      </c>
    </row>
    <row r="106" spans="1:11" ht="17.25" x14ac:dyDescent="0.25">
      <c r="A106" s="22">
        <f t="shared" si="17"/>
        <v>81</v>
      </c>
      <c r="B106" s="23" t="s">
        <v>109</v>
      </c>
      <c r="C106" s="24">
        <f>137.01*1.04</f>
        <v>142.49039999999999</v>
      </c>
      <c r="D106" s="20">
        <v>15.2</v>
      </c>
      <c r="E106" s="20">
        <v>15.2</v>
      </c>
      <c r="F106" s="19">
        <f t="shared" si="14"/>
        <v>2165.8540799999996</v>
      </c>
      <c r="G106" s="19">
        <v>1244.6400000000001</v>
      </c>
      <c r="H106" s="19"/>
      <c r="I106" s="19">
        <f t="shared" si="15"/>
        <v>3410.4940799999995</v>
      </c>
      <c r="J106" s="26" t="s">
        <v>206</v>
      </c>
      <c r="K106" s="26" t="s">
        <v>97</v>
      </c>
    </row>
    <row r="107" spans="1:11" ht="17.25" x14ac:dyDescent="0.25">
      <c r="A107" s="22">
        <f t="shared" si="17"/>
        <v>82</v>
      </c>
      <c r="B107" s="23" t="s">
        <v>110</v>
      </c>
      <c r="C107" s="24">
        <v>253</v>
      </c>
      <c r="D107" s="20">
        <v>15.2</v>
      </c>
      <c r="E107" s="20">
        <v>15.2</v>
      </c>
      <c r="F107" s="19">
        <f t="shared" si="14"/>
        <v>3845.6</v>
      </c>
      <c r="G107" s="19">
        <v>1244.6400000000001</v>
      </c>
      <c r="H107" s="19"/>
      <c r="I107" s="19">
        <f t="shared" si="15"/>
        <v>5090.24</v>
      </c>
      <c r="J107" s="26" t="s">
        <v>206</v>
      </c>
      <c r="K107" s="26" t="s">
        <v>97</v>
      </c>
    </row>
    <row r="108" spans="1:11" ht="17.25" x14ac:dyDescent="0.25">
      <c r="A108" s="22">
        <f t="shared" si="17"/>
        <v>83</v>
      </c>
      <c r="B108" s="23" t="s">
        <v>111</v>
      </c>
      <c r="C108" s="24">
        <v>253</v>
      </c>
      <c r="D108" s="20">
        <v>15.2</v>
      </c>
      <c r="E108" s="20">
        <v>15.2</v>
      </c>
      <c r="F108" s="19">
        <f t="shared" si="14"/>
        <v>3845.6</v>
      </c>
      <c r="G108" s="19">
        <v>1037.2</v>
      </c>
      <c r="H108" s="19"/>
      <c r="I108" s="19">
        <f t="shared" si="15"/>
        <v>4882.8</v>
      </c>
      <c r="J108" s="26" t="s">
        <v>206</v>
      </c>
      <c r="K108" s="26" t="s">
        <v>97</v>
      </c>
    </row>
    <row r="109" spans="1:11" ht="17.25" x14ac:dyDescent="0.25">
      <c r="A109" s="22">
        <f t="shared" si="17"/>
        <v>84</v>
      </c>
      <c r="B109" s="23" t="s">
        <v>112</v>
      </c>
      <c r="C109" s="24">
        <v>253</v>
      </c>
      <c r="D109" s="20">
        <v>15.2</v>
      </c>
      <c r="E109" s="20">
        <v>15.2</v>
      </c>
      <c r="F109" s="19">
        <f t="shared" si="14"/>
        <v>3845.6</v>
      </c>
      <c r="G109" s="19">
        <v>829.76</v>
      </c>
      <c r="H109" s="19"/>
      <c r="I109" s="19">
        <f t="shared" si="15"/>
        <v>4675.3599999999997</v>
      </c>
      <c r="J109" s="26" t="s">
        <v>206</v>
      </c>
      <c r="K109" s="26" t="s">
        <v>97</v>
      </c>
    </row>
    <row r="110" spans="1:11" ht="17.25" x14ac:dyDescent="0.25">
      <c r="A110" s="22">
        <f t="shared" si="17"/>
        <v>85</v>
      </c>
      <c r="B110" s="23" t="s">
        <v>113</v>
      </c>
      <c r="C110" s="24">
        <f>243.27*1.04</f>
        <v>253.00080000000003</v>
      </c>
      <c r="D110" s="20">
        <v>15.2</v>
      </c>
      <c r="E110" s="20">
        <v>15.2</v>
      </c>
      <c r="F110" s="19">
        <f t="shared" si="14"/>
        <v>3845.6121600000001</v>
      </c>
      <c r="G110" s="19">
        <v>1037.2</v>
      </c>
      <c r="H110" s="19"/>
      <c r="I110" s="19">
        <f t="shared" si="15"/>
        <v>4882.8121600000004</v>
      </c>
      <c r="J110" s="26" t="s">
        <v>206</v>
      </c>
      <c r="K110" s="26" t="s">
        <v>97</v>
      </c>
    </row>
    <row r="111" spans="1:11" ht="17.25" x14ac:dyDescent="0.25">
      <c r="A111" s="22">
        <f t="shared" si="17"/>
        <v>86</v>
      </c>
      <c r="B111" s="23" t="s">
        <v>114</v>
      </c>
      <c r="C111" s="24">
        <v>253</v>
      </c>
      <c r="D111" s="20">
        <v>15.2</v>
      </c>
      <c r="E111" s="20">
        <v>15.2</v>
      </c>
      <c r="F111" s="19">
        <f t="shared" si="14"/>
        <v>3845.6</v>
      </c>
      <c r="G111" s="19">
        <v>1037.2</v>
      </c>
      <c r="H111" s="19"/>
      <c r="I111" s="19">
        <f t="shared" si="15"/>
        <v>4882.8</v>
      </c>
      <c r="J111" s="26" t="s">
        <v>205</v>
      </c>
      <c r="K111" s="26" t="s">
        <v>97</v>
      </c>
    </row>
    <row r="112" spans="1:11" ht="17.25" x14ac:dyDescent="0.25">
      <c r="A112" s="22">
        <f t="shared" si="17"/>
        <v>87</v>
      </c>
      <c r="B112" s="23" t="s">
        <v>115</v>
      </c>
      <c r="C112" s="24">
        <v>253</v>
      </c>
      <c r="D112" s="20">
        <v>15.2</v>
      </c>
      <c r="E112" s="20">
        <v>15.2</v>
      </c>
      <c r="F112" s="19">
        <f t="shared" si="14"/>
        <v>3845.6</v>
      </c>
      <c r="G112" s="19"/>
      <c r="H112" s="19"/>
      <c r="I112" s="19">
        <f t="shared" si="15"/>
        <v>3845.6</v>
      </c>
      <c r="J112" s="26" t="s">
        <v>206</v>
      </c>
      <c r="K112" s="26" t="s">
        <v>97</v>
      </c>
    </row>
    <row r="113" spans="1:11" ht="17.25" x14ac:dyDescent="0.25">
      <c r="A113" s="22">
        <f t="shared" si="17"/>
        <v>88</v>
      </c>
      <c r="B113" s="29" t="s">
        <v>116</v>
      </c>
      <c r="C113" s="24">
        <f>338.66*1.04</f>
        <v>352.20640000000003</v>
      </c>
      <c r="D113" s="20">
        <v>15.2</v>
      </c>
      <c r="E113" s="20">
        <v>15.2</v>
      </c>
      <c r="F113" s="19">
        <f t="shared" si="14"/>
        <v>5353.5372800000005</v>
      </c>
      <c r="G113" s="19"/>
      <c r="H113" s="19"/>
      <c r="I113" s="19">
        <f t="shared" si="15"/>
        <v>5353.5372800000005</v>
      </c>
      <c r="J113" s="26" t="s">
        <v>205</v>
      </c>
      <c r="K113" s="26" t="s">
        <v>97</v>
      </c>
    </row>
    <row r="114" spans="1:11" ht="17.25" x14ac:dyDescent="0.25">
      <c r="A114" s="22">
        <f t="shared" si="17"/>
        <v>89</v>
      </c>
      <c r="B114" s="23" t="s">
        <v>117</v>
      </c>
      <c r="C114" s="24">
        <f>244.79*1.04</f>
        <v>254.58160000000001</v>
      </c>
      <c r="D114" s="20">
        <v>15.2</v>
      </c>
      <c r="E114" s="20">
        <v>15.2</v>
      </c>
      <c r="F114" s="19">
        <f t="shared" si="14"/>
        <v>3869.64032</v>
      </c>
      <c r="G114" s="19">
        <v>829.76</v>
      </c>
      <c r="H114" s="19"/>
      <c r="I114" s="19">
        <f t="shared" si="15"/>
        <v>4699.4003199999997</v>
      </c>
      <c r="J114" s="26" t="s">
        <v>214</v>
      </c>
      <c r="K114" s="26" t="s">
        <v>97</v>
      </c>
    </row>
    <row r="115" spans="1:11" ht="17.25" x14ac:dyDescent="0.25">
      <c r="A115" s="22">
        <f>A114+1</f>
        <v>90</v>
      </c>
      <c r="B115" s="23" t="s">
        <v>118</v>
      </c>
      <c r="C115" s="24">
        <f>244.79*1.04</f>
        <v>254.58160000000001</v>
      </c>
      <c r="D115" s="20">
        <v>15.2</v>
      </c>
      <c r="E115" s="20">
        <v>15.2</v>
      </c>
      <c r="F115" s="19">
        <f t="shared" si="14"/>
        <v>3869.64032</v>
      </c>
      <c r="G115" s="19">
        <v>1037.2</v>
      </c>
      <c r="H115" s="19"/>
      <c r="I115" s="19">
        <f t="shared" si="15"/>
        <v>4906.8403200000002</v>
      </c>
      <c r="J115" s="26" t="s">
        <v>214</v>
      </c>
      <c r="K115" s="26" t="s">
        <v>97</v>
      </c>
    </row>
    <row r="116" spans="1:11" ht="17.25" x14ac:dyDescent="0.25">
      <c r="A116" s="22">
        <f>A115+1</f>
        <v>91</v>
      </c>
      <c r="B116" s="29" t="s">
        <v>119</v>
      </c>
      <c r="C116" s="24">
        <f>244.79*1.04</f>
        <v>254.58160000000001</v>
      </c>
      <c r="D116" s="20">
        <v>15.2</v>
      </c>
      <c r="E116" s="20">
        <v>15.2</v>
      </c>
      <c r="F116" s="19">
        <f t="shared" si="14"/>
        <v>3869.64032</v>
      </c>
      <c r="G116" s="19"/>
      <c r="H116" s="19"/>
      <c r="I116" s="19">
        <f t="shared" si="15"/>
        <v>3869.64032</v>
      </c>
      <c r="J116" s="26" t="s">
        <v>208</v>
      </c>
      <c r="K116" s="26" t="s">
        <v>97</v>
      </c>
    </row>
    <row r="117" spans="1:11" ht="17.25" x14ac:dyDescent="0.25">
      <c r="A117" s="22"/>
      <c r="B117" s="17" t="s">
        <v>120</v>
      </c>
      <c r="C117" s="24"/>
      <c r="D117" s="20"/>
      <c r="E117" s="20"/>
      <c r="F117" s="19"/>
      <c r="G117" s="19"/>
      <c r="H117" s="19"/>
      <c r="I117" s="19"/>
    </row>
    <row r="118" spans="1:11" ht="17.25" x14ac:dyDescent="0.3">
      <c r="A118" s="3">
        <f>A116+1</f>
        <v>92</v>
      </c>
      <c r="B118" s="28" t="s">
        <v>121</v>
      </c>
      <c r="C118" s="24">
        <v>410</v>
      </c>
      <c r="D118" s="20">
        <v>15.2</v>
      </c>
      <c r="E118" s="20">
        <v>15.2</v>
      </c>
      <c r="F118" s="19">
        <f t="shared" ref="F118:F140" si="18">C118*E118</f>
        <v>6232</v>
      </c>
      <c r="G118" s="19"/>
      <c r="H118" s="19"/>
      <c r="I118" s="19">
        <f t="shared" ref="I118:I140" si="19">SUM(F118+G118)</f>
        <v>6232</v>
      </c>
      <c r="J118" s="26" t="s">
        <v>194</v>
      </c>
      <c r="K118" s="26" t="s">
        <v>215</v>
      </c>
    </row>
    <row r="119" spans="1:11" ht="17.25" x14ac:dyDescent="0.25">
      <c r="A119" s="22">
        <f>A118+1</f>
        <v>93</v>
      </c>
      <c r="B119" s="23" t="s">
        <v>122</v>
      </c>
      <c r="C119" s="24">
        <f>400.07*1.04</f>
        <v>416.07280000000003</v>
      </c>
      <c r="D119" s="20">
        <v>15.2</v>
      </c>
      <c r="E119" s="20">
        <v>15.2</v>
      </c>
      <c r="F119" s="19">
        <f t="shared" si="18"/>
        <v>6324.30656</v>
      </c>
      <c r="G119" s="19">
        <v>1037.2</v>
      </c>
      <c r="H119" s="19"/>
      <c r="I119" s="19">
        <f t="shared" si="19"/>
        <v>7361.5065599999998</v>
      </c>
      <c r="J119" s="26" t="s">
        <v>201</v>
      </c>
      <c r="K119" s="26" t="s">
        <v>215</v>
      </c>
    </row>
    <row r="120" spans="1:11" ht="17.25" x14ac:dyDescent="0.25">
      <c r="A120" s="22">
        <f t="shared" si="17"/>
        <v>94</v>
      </c>
      <c r="B120" s="23" t="s">
        <v>123</v>
      </c>
      <c r="C120" s="24">
        <v>300</v>
      </c>
      <c r="D120" s="20">
        <v>15.2</v>
      </c>
      <c r="E120" s="20">
        <v>15.2</v>
      </c>
      <c r="F120" s="19">
        <f t="shared" si="18"/>
        <v>4560</v>
      </c>
      <c r="G120" s="19">
        <v>1244.6400000000001</v>
      </c>
      <c r="H120" s="19"/>
      <c r="I120" s="19">
        <f t="shared" si="19"/>
        <v>5804.64</v>
      </c>
      <c r="J120" s="26" t="s">
        <v>207</v>
      </c>
      <c r="K120" s="26" t="s">
        <v>215</v>
      </c>
    </row>
    <row r="121" spans="1:11" ht="17.25" x14ac:dyDescent="0.25">
      <c r="A121" s="22">
        <f t="shared" si="17"/>
        <v>95</v>
      </c>
      <c r="B121" s="23" t="s">
        <v>124</v>
      </c>
      <c r="C121" s="24">
        <f>317.58*1.04</f>
        <v>330.28320000000002</v>
      </c>
      <c r="D121" s="20">
        <v>15.2</v>
      </c>
      <c r="E121" s="20">
        <v>15.2</v>
      </c>
      <c r="F121" s="19">
        <f t="shared" si="18"/>
        <v>5020.3046400000003</v>
      </c>
      <c r="G121" s="19">
        <v>1037.2</v>
      </c>
      <c r="H121" s="19"/>
      <c r="I121" s="19">
        <f t="shared" si="19"/>
        <v>6057.5046400000001</v>
      </c>
      <c r="J121" s="26" t="s">
        <v>211</v>
      </c>
      <c r="K121" s="26" t="s">
        <v>215</v>
      </c>
    </row>
    <row r="122" spans="1:11" ht="17.25" x14ac:dyDescent="0.25">
      <c r="A122" s="22">
        <f t="shared" si="17"/>
        <v>96</v>
      </c>
      <c r="B122" s="23" t="s">
        <v>125</v>
      </c>
      <c r="C122" s="24">
        <v>300</v>
      </c>
      <c r="D122" s="20">
        <v>15.2</v>
      </c>
      <c r="E122" s="20">
        <v>15.2</v>
      </c>
      <c r="F122" s="19">
        <f t="shared" si="18"/>
        <v>4560</v>
      </c>
      <c r="G122" s="19">
        <v>829.76</v>
      </c>
      <c r="H122" s="19"/>
      <c r="I122" s="19">
        <f t="shared" si="19"/>
        <v>5389.76</v>
      </c>
      <c r="J122" s="26" t="s">
        <v>216</v>
      </c>
      <c r="K122" s="26" t="s">
        <v>215</v>
      </c>
    </row>
    <row r="123" spans="1:11" ht="17.25" x14ac:dyDescent="0.25">
      <c r="A123" s="22">
        <f t="shared" si="17"/>
        <v>97</v>
      </c>
      <c r="B123" s="23" t="s">
        <v>126</v>
      </c>
      <c r="C123" s="24">
        <v>300</v>
      </c>
      <c r="D123" s="20">
        <v>15.2</v>
      </c>
      <c r="E123" s="20">
        <v>15.2</v>
      </c>
      <c r="F123" s="19">
        <f t="shared" si="18"/>
        <v>4560</v>
      </c>
      <c r="G123" s="19">
        <v>1244.6400000000001</v>
      </c>
      <c r="H123" s="19"/>
      <c r="I123" s="19">
        <f t="shared" si="19"/>
        <v>5804.64</v>
      </c>
      <c r="J123" s="26" t="s">
        <v>216</v>
      </c>
      <c r="K123" s="26" t="s">
        <v>215</v>
      </c>
    </row>
    <row r="124" spans="1:11" ht="17.25" x14ac:dyDescent="0.25">
      <c r="A124" s="22">
        <f t="shared" si="17"/>
        <v>98</v>
      </c>
      <c r="B124" s="23" t="s">
        <v>127</v>
      </c>
      <c r="C124" s="24">
        <v>300</v>
      </c>
      <c r="D124" s="20">
        <v>15.2</v>
      </c>
      <c r="E124" s="20">
        <v>15.2</v>
      </c>
      <c r="F124" s="19">
        <f t="shared" si="18"/>
        <v>4560</v>
      </c>
      <c r="G124" s="19">
        <v>829.76</v>
      </c>
      <c r="H124" s="19"/>
      <c r="I124" s="19">
        <f t="shared" si="19"/>
        <v>5389.76</v>
      </c>
      <c r="J124" s="26" t="s">
        <v>216</v>
      </c>
      <c r="K124" s="26" t="s">
        <v>215</v>
      </c>
    </row>
    <row r="125" spans="1:11" ht="17.25" x14ac:dyDescent="0.25">
      <c r="A125" s="22">
        <f t="shared" si="17"/>
        <v>99</v>
      </c>
      <c r="B125" s="23" t="s">
        <v>128</v>
      </c>
      <c r="C125" s="24">
        <v>300</v>
      </c>
      <c r="D125" s="20">
        <v>15.2</v>
      </c>
      <c r="E125" s="20">
        <v>15.2</v>
      </c>
      <c r="F125" s="19">
        <f t="shared" si="18"/>
        <v>4560</v>
      </c>
      <c r="G125" s="19">
        <v>1037.2</v>
      </c>
      <c r="H125" s="19"/>
      <c r="I125" s="19">
        <f t="shared" si="19"/>
        <v>5597.2</v>
      </c>
      <c r="J125" s="26" t="s">
        <v>216</v>
      </c>
      <c r="K125" s="26" t="s">
        <v>215</v>
      </c>
    </row>
    <row r="126" spans="1:11" ht="17.25" x14ac:dyDescent="0.25">
      <c r="A126" s="22">
        <f t="shared" si="17"/>
        <v>100</v>
      </c>
      <c r="B126" s="23" t="s">
        <v>129</v>
      </c>
      <c r="C126" s="24">
        <v>300</v>
      </c>
      <c r="D126" s="22">
        <v>15.2</v>
      </c>
      <c r="E126" s="20">
        <v>15.2</v>
      </c>
      <c r="F126" s="19">
        <f t="shared" si="18"/>
        <v>4560</v>
      </c>
      <c r="G126" s="19">
        <v>622.32000000000005</v>
      </c>
      <c r="H126" s="19"/>
      <c r="I126" s="19">
        <f t="shared" si="19"/>
        <v>5182.32</v>
      </c>
      <c r="J126" s="26" t="s">
        <v>216</v>
      </c>
      <c r="K126" s="26" t="s">
        <v>215</v>
      </c>
    </row>
    <row r="127" spans="1:11" ht="17.25" x14ac:dyDescent="0.25">
      <c r="A127" s="22">
        <f t="shared" si="17"/>
        <v>101</v>
      </c>
      <c r="B127" s="23" t="s">
        <v>130</v>
      </c>
      <c r="C127" s="24">
        <v>300</v>
      </c>
      <c r="D127" s="20">
        <v>15.2</v>
      </c>
      <c r="E127" s="20">
        <v>15.2</v>
      </c>
      <c r="F127" s="19">
        <f t="shared" si="18"/>
        <v>4560</v>
      </c>
      <c r="G127" s="19">
        <v>622.32000000000005</v>
      </c>
      <c r="H127" s="19"/>
      <c r="I127" s="19">
        <f t="shared" si="19"/>
        <v>5182.32</v>
      </c>
      <c r="J127" s="26" t="s">
        <v>216</v>
      </c>
      <c r="K127" s="26" t="s">
        <v>215</v>
      </c>
    </row>
    <row r="128" spans="1:11" ht="17.25" x14ac:dyDescent="0.25">
      <c r="A128" s="22">
        <f t="shared" si="17"/>
        <v>102</v>
      </c>
      <c r="B128" s="23" t="s">
        <v>131</v>
      </c>
      <c r="C128" s="24">
        <v>280</v>
      </c>
      <c r="D128" s="20">
        <v>15.2</v>
      </c>
      <c r="E128" s="20">
        <v>15.2</v>
      </c>
      <c r="F128" s="19">
        <f t="shared" si="18"/>
        <v>4256</v>
      </c>
      <c r="G128" s="19">
        <v>1244.6400000000001</v>
      </c>
      <c r="H128" s="19"/>
      <c r="I128" s="19">
        <f t="shared" si="19"/>
        <v>5500.64</v>
      </c>
      <c r="J128" s="26" t="s">
        <v>216</v>
      </c>
      <c r="K128" s="26" t="s">
        <v>215</v>
      </c>
    </row>
    <row r="129" spans="1:11" ht="17.25" x14ac:dyDescent="0.25">
      <c r="A129" s="22">
        <f t="shared" si="17"/>
        <v>103</v>
      </c>
      <c r="B129" s="23" t="s">
        <v>132</v>
      </c>
      <c r="C129" s="24">
        <v>280</v>
      </c>
      <c r="D129" s="20">
        <v>15.2</v>
      </c>
      <c r="E129" s="20">
        <v>15.2</v>
      </c>
      <c r="F129" s="19">
        <f t="shared" si="18"/>
        <v>4256</v>
      </c>
      <c r="G129" s="19">
        <v>1037.2</v>
      </c>
      <c r="H129" s="19"/>
      <c r="I129" s="19">
        <f t="shared" si="19"/>
        <v>5293.2</v>
      </c>
      <c r="J129" s="26" t="s">
        <v>217</v>
      </c>
      <c r="K129" s="26" t="s">
        <v>215</v>
      </c>
    </row>
    <row r="130" spans="1:11" ht="17.25" x14ac:dyDescent="0.25">
      <c r="A130" s="22">
        <f t="shared" si="17"/>
        <v>104</v>
      </c>
      <c r="B130" s="23" t="s">
        <v>133</v>
      </c>
      <c r="C130" s="24">
        <f>280</f>
        <v>280</v>
      </c>
      <c r="D130" s="20">
        <v>15.2</v>
      </c>
      <c r="E130" s="20">
        <v>15.2</v>
      </c>
      <c r="F130" s="19">
        <f t="shared" si="18"/>
        <v>4256</v>
      </c>
      <c r="G130" s="19">
        <v>1244.6400000000001</v>
      </c>
      <c r="H130" s="19"/>
      <c r="I130" s="19">
        <f t="shared" si="19"/>
        <v>5500.64</v>
      </c>
      <c r="J130" s="26" t="s">
        <v>217</v>
      </c>
      <c r="K130" s="26" t="s">
        <v>215</v>
      </c>
    </row>
    <row r="131" spans="1:11" ht="17.25" x14ac:dyDescent="0.25">
      <c r="A131" s="22">
        <f t="shared" si="17"/>
        <v>105</v>
      </c>
      <c r="B131" s="23" t="s">
        <v>134</v>
      </c>
      <c r="C131" s="24">
        <v>280</v>
      </c>
      <c r="D131" s="20">
        <v>15.2</v>
      </c>
      <c r="E131" s="20">
        <v>15.2</v>
      </c>
      <c r="F131" s="19">
        <f t="shared" si="18"/>
        <v>4256</v>
      </c>
      <c r="G131" s="19">
        <v>1244.6400000000001</v>
      </c>
      <c r="H131" s="19"/>
      <c r="I131" s="19">
        <f t="shared" si="19"/>
        <v>5500.64</v>
      </c>
      <c r="J131" s="26" t="s">
        <v>217</v>
      </c>
      <c r="K131" s="26" t="s">
        <v>215</v>
      </c>
    </row>
    <row r="132" spans="1:11" ht="17.25" x14ac:dyDescent="0.25">
      <c r="A132" s="22">
        <f t="shared" si="17"/>
        <v>106</v>
      </c>
      <c r="B132" s="23" t="s">
        <v>135</v>
      </c>
      <c r="C132" s="24">
        <f>280</f>
        <v>280</v>
      </c>
      <c r="D132" s="20">
        <v>15.2</v>
      </c>
      <c r="E132" s="20">
        <v>15.2</v>
      </c>
      <c r="F132" s="19">
        <f t="shared" si="18"/>
        <v>4256</v>
      </c>
      <c r="G132" s="19">
        <v>622.32000000000005</v>
      </c>
      <c r="H132" s="19"/>
      <c r="I132" s="19">
        <f t="shared" si="19"/>
        <v>4878.32</v>
      </c>
      <c r="J132" s="26" t="s">
        <v>217</v>
      </c>
      <c r="K132" s="26" t="s">
        <v>215</v>
      </c>
    </row>
    <row r="133" spans="1:11" ht="17.25" x14ac:dyDescent="0.25">
      <c r="A133" s="22">
        <f t="shared" si="17"/>
        <v>107</v>
      </c>
      <c r="B133" s="23" t="s">
        <v>136</v>
      </c>
      <c r="C133" s="24">
        <v>280</v>
      </c>
      <c r="D133" s="22">
        <v>15.2</v>
      </c>
      <c r="E133" s="20">
        <v>15.2</v>
      </c>
      <c r="F133" s="19">
        <f t="shared" si="18"/>
        <v>4256</v>
      </c>
      <c r="G133" s="19">
        <v>622.32000000000005</v>
      </c>
      <c r="H133" s="19"/>
      <c r="I133" s="19">
        <f t="shared" si="19"/>
        <v>4878.32</v>
      </c>
      <c r="J133" s="26" t="s">
        <v>217</v>
      </c>
      <c r="K133" s="26" t="s">
        <v>215</v>
      </c>
    </row>
    <row r="134" spans="1:11" ht="17.25" x14ac:dyDescent="0.25">
      <c r="A134" s="22">
        <f t="shared" si="17"/>
        <v>108</v>
      </c>
      <c r="B134" s="23" t="s">
        <v>137</v>
      </c>
      <c r="C134" s="24">
        <f>245.93*1.04</f>
        <v>255.7672</v>
      </c>
      <c r="D134" s="20">
        <v>15.2</v>
      </c>
      <c r="E134" s="20">
        <v>15.2</v>
      </c>
      <c r="F134" s="19">
        <f t="shared" si="18"/>
        <v>3887.6614399999999</v>
      </c>
      <c r="G134" s="19">
        <v>829.76</v>
      </c>
      <c r="H134" s="19"/>
      <c r="I134" s="19">
        <f t="shared" si="19"/>
        <v>4717.4214400000001</v>
      </c>
      <c r="J134" s="26" t="s">
        <v>206</v>
      </c>
      <c r="K134" s="26" t="s">
        <v>215</v>
      </c>
    </row>
    <row r="135" spans="1:11" ht="17.25" x14ac:dyDescent="0.25">
      <c r="A135" s="22">
        <f t="shared" si="17"/>
        <v>109</v>
      </c>
      <c r="B135" s="23" t="s">
        <v>138</v>
      </c>
      <c r="C135" s="24">
        <v>280</v>
      </c>
      <c r="D135" s="20">
        <v>15.2</v>
      </c>
      <c r="E135" s="20">
        <v>15.2</v>
      </c>
      <c r="F135" s="19">
        <f t="shared" si="18"/>
        <v>4256</v>
      </c>
      <c r="G135" s="19"/>
      <c r="H135" s="19"/>
      <c r="I135" s="19">
        <f t="shared" si="19"/>
        <v>4256</v>
      </c>
      <c r="J135" s="26" t="s">
        <v>218</v>
      </c>
      <c r="K135" s="26" t="s">
        <v>215</v>
      </c>
    </row>
    <row r="136" spans="1:11" ht="17.25" x14ac:dyDescent="0.25">
      <c r="A136" s="22">
        <f t="shared" si="17"/>
        <v>110</v>
      </c>
      <c r="B136" s="23" t="s">
        <v>139</v>
      </c>
      <c r="C136" s="24">
        <v>280</v>
      </c>
      <c r="D136" s="20">
        <v>15.2</v>
      </c>
      <c r="E136" s="20">
        <v>15.2</v>
      </c>
      <c r="F136" s="19">
        <f t="shared" si="18"/>
        <v>4256</v>
      </c>
      <c r="G136" s="19">
        <v>1659.52</v>
      </c>
      <c r="H136" s="19"/>
      <c r="I136" s="19">
        <f t="shared" si="19"/>
        <v>5915.52</v>
      </c>
      <c r="J136" s="26" t="s">
        <v>208</v>
      </c>
      <c r="K136" s="26" t="s">
        <v>215</v>
      </c>
    </row>
    <row r="137" spans="1:11" ht="17.25" x14ac:dyDescent="0.25">
      <c r="A137" s="22">
        <f t="shared" si="17"/>
        <v>111</v>
      </c>
      <c r="B137" s="29" t="s">
        <v>140</v>
      </c>
      <c r="C137" s="24">
        <v>280</v>
      </c>
      <c r="D137" s="20">
        <v>15.2</v>
      </c>
      <c r="E137" s="20">
        <v>15.2</v>
      </c>
      <c r="F137" s="19">
        <f t="shared" si="18"/>
        <v>4256</v>
      </c>
      <c r="G137" s="19">
        <v>1244.6400000000001</v>
      </c>
      <c r="H137" s="19"/>
      <c r="I137" s="19">
        <f t="shared" si="19"/>
        <v>5500.64</v>
      </c>
      <c r="J137" s="26" t="s">
        <v>208</v>
      </c>
      <c r="K137" s="26" t="s">
        <v>215</v>
      </c>
    </row>
    <row r="138" spans="1:11" ht="17.25" x14ac:dyDescent="0.25">
      <c r="A138" s="22">
        <f t="shared" si="17"/>
        <v>112</v>
      </c>
      <c r="B138" s="23" t="s">
        <v>141</v>
      </c>
      <c r="C138" s="24">
        <v>280</v>
      </c>
      <c r="D138" s="20">
        <v>15.2</v>
      </c>
      <c r="E138" s="20">
        <v>15.2</v>
      </c>
      <c r="F138" s="19">
        <f t="shared" si="18"/>
        <v>4256</v>
      </c>
      <c r="G138" s="19">
        <v>829.76</v>
      </c>
      <c r="H138" s="19"/>
      <c r="I138" s="19">
        <f t="shared" si="19"/>
        <v>5085.76</v>
      </c>
      <c r="J138" s="26" t="s">
        <v>210</v>
      </c>
      <c r="K138" s="26" t="s">
        <v>215</v>
      </c>
    </row>
    <row r="139" spans="1:11" ht="17.25" x14ac:dyDescent="0.25">
      <c r="A139" s="22">
        <f t="shared" si="17"/>
        <v>113</v>
      </c>
      <c r="B139" s="23" t="s">
        <v>142</v>
      </c>
      <c r="C139" s="24">
        <v>280</v>
      </c>
      <c r="D139" s="20">
        <v>15.2</v>
      </c>
      <c r="E139" s="20">
        <v>15.2</v>
      </c>
      <c r="F139" s="19">
        <f t="shared" si="18"/>
        <v>4256</v>
      </c>
      <c r="G139" s="19">
        <v>1244.6400000000001</v>
      </c>
      <c r="H139" s="19"/>
      <c r="I139" s="19">
        <f t="shared" si="19"/>
        <v>5500.64</v>
      </c>
      <c r="J139" s="26" t="s">
        <v>210</v>
      </c>
      <c r="K139" s="26" t="s">
        <v>215</v>
      </c>
    </row>
    <row r="140" spans="1:11" ht="17.25" x14ac:dyDescent="0.25">
      <c r="A140" s="22">
        <f t="shared" si="17"/>
        <v>114</v>
      </c>
      <c r="B140" s="23" t="s">
        <v>143</v>
      </c>
      <c r="C140" s="24">
        <f>252*1.04</f>
        <v>262.08</v>
      </c>
      <c r="D140" s="20">
        <v>15.2</v>
      </c>
      <c r="E140" s="20">
        <v>15.2</v>
      </c>
      <c r="F140" s="19">
        <f t="shared" si="18"/>
        <v>3983.6159999999995</v>
      </c>
      <c r="G140" s="19"/>
      <c r="H140" s="19"/>
      <c r="I140" s="19">
        <f t="shared" si="19"/>
        <v>3983.6159999999995</v>
      </c>
      <c r="J140" s="26" t="s">
        <v>219</v>
      </c>
      <c r="K140" s="26" t="s">
        <v>215</v>
      </c>
    </row>
    <row r="141" spans="1:11" ht="17.25" x14ac:dyDescent="0.25">
      <c r="A141" s="22"/>
      <c r="B141" s="38" t="s">
        <v>144</v>
      </c>
      <c r="C141" s="24"/>
      <c r="D141" s="20"/>
      <c r="E141" s="20"/>
      <c r="F141" s="19"/>
      <c r="G141" s="19"/>
      <c r="H141" s="19"/>
      <c r="I141" s="19"/>
    </row>
    <row r="142" spans="1:11" ht="31.5" x14ac:dyDescent="0.25">
      <c r="A142" s="22">
        <f>A140+1</f>
        <v>115</v>
      </c>
      <c r="B142" s="23" t="s">
        <v>145</v>
      </c>
      <c r="C142" s="24">
        <v>410</v>
      </c>
      <c r="D142" s="20">
        <v>15.2</v>
      </c>
      <c r="E142" s="20">
        <v>15.2</v>
      </c>
      <c r="F142" s="19">
        <f t="shared" ref="F142:F152" si="20">C142*E142</f>
        <v>6232</v>
      </c>
      <c r="G142" s="19">
        <v>829.76</v>
      </c>
      <c r="H142" s="19"/>
      <c r="I142" s="19">
        <f t="shared" ref="I142:I152" si="21">SUM(F142+G142)</f>
        <v>7061.76</v>
      </c>
      <c r="J142" s="26" t="s">
        <v>194</v>
      </c>
      <c r="K142" s="46" t="s">
        <v>220</v>
      </c>
    </row>
    <row r="143" spans="1:11" ht="31.5" x14ac:dyDescent="0.25">
      <c r="A143" s="22">
        <f t="shared" si="17"/>
        <v>116</v>
      </c>
      <c r="B143" s="23" t="s">
        <v>146</v>
      </c>
      <c r="C143" s="24">
        <f>317.58*1.04</f>
        <v>330.28320000000002</v>
      </c>
      <c r="D143" s="20">
        <v>15.2</v>
      </c>
      <c r="E143" s="20">
        <v>15.2</v>
      </c>
      <c r="F143" s="19">
        <f t="shared" si="20"/>
        <v>5020.3046400000003</v>
      </c>
      <c r="G143" s="19">
        <v>1037.2</v>
      </c>
      <c r="H143" s="19"/>
      <c r="I143" s="19">
        <f t="shared" si="21"/>
        <v>6057.5046400000001</v>
      </c>
      <c r="J143" s="26" t="s">
        <v>192</v>
      </c>
      <c r="K143" s="46" t="s">
        <v>220</v>
      </c>
    </row>
    <row r="144" spans="1:11" ht="31.5" x14ac:dyDescent="0.25">
      <c r="A144" s="22">
        <f t="shared" si="17"/>
        <v>117</v>
      </c>
      <c r="B144" s="29" t="s">
        <v>147</v>
      </c>
      <c r="C144" s="24">
        <f>251.87*1.04</f>
        <v>261.94479999999999</v>
      </c>
      <c r="D144" s="20">
        <v>15.2</v>
      </c>
      <c r="E144" s="20">
        <v>15.2</v>
      </c>
      <c r="F144" s="19">
        <f t="shared" si="20"/>
        <v>3981.5609599999998</v>
      </c>
      <c r="G144" s="19"/>
      <c r="H144" s="19"/>
      <c r="I144" s="19">
        <f t="shared" si="21"/>
        <v>3981.5609599999998</v>
      </c>
      <c r="J144" s="26" t="s">
        <v>221</v>
      </c>
      <c r="K144" s="46" t="s">
        <v>220</v>
      </c>
    </row>
    <row r="145" spans="1:11" ht="31.5" x14ac:dyDescent="0.25">
      <c r="A145" s="22">
        <f t="shared" si="17"/>
        <v>118</v>
      </c>
      <c r="B145" s="23" t="s">
        <v>148</v>
      </c>
      <c r="C145" s="24">
        <f>335.13*1.04</f>
        <v>348.53520000000003</v>
      </c>
      <c r="D145" s="20">
        <v>15.2</v>
      </c>
      <c r="E145" s="20">
        <v>15.2</v>
      </c>
      <c r="F145" s="19">
        <f t="shared" si="20"/>
        <v>5297.7350400000005</v>
      </c>
      <c r="G145" s="19">
        <v>1244.6400000000001</v>
      </c>
      <c r="H145" s="19"/>
      <c r="I145" s="19">
        <f t="shared" si="21"/>
        <v>6542.3750400000008</v>
      </c>
      <c r="J145" s="26" t="s">
        <v>221</v>
      </c>
      <c r="K145" s="46" t="s">
        <v>220</v>
      </c>
    </row>
    <row r="146" spans="1:11" ht="31.5" x14ac:dyDescent="0.25">
      <c r="A146" s="22">
        <f t="shared" si="17"/>
        <v>119</v>
      </c>
      <c r="B146" s="23" t="s">
        <v>149</v>
      </c>
      <c r="C146" s="24">
        <f>335.13*1.04</f>
        <v>348.53520000000003</v>
      </c>
      <c r="D146" s="20">
        <v>15.2</v>
      </c>
      <c r="E146" s="20">
        <v>15.2</v>
      </c>
      <c r="F146" s="19">
        <f t="shared" si="20"/>
        <v>5297.7350400000005</v>
      </c>
      <c r="G146" s="19">
        <v>829.76</v>
      </c>
      <c r="H146" s="19"/>
      <c r="I146" s="19">
        <f t="shared" si="21"/>
        <v>6127.4950400000007</v>
      </c>
      <c r="J146" s="26" t="s">
        <v>221</v>
      </c>
      <c r="K146" s="46" t="s">
        <v>220</v>
      </c>
    </row>
    <row r="147" spans="1:11" ht="31.5" x14ac:dyDescent="0.25">
      <c r="A147" s="22">
        <f t="shared" si="17"/>
        <v>120</v>
      </c>
      <c r="B147" s="29" t="s">
        <v>150</v>
      </c>
      <c r="C147" s="24">
        <f>335.13*1.04</f>
        <v>348.53520000000003</v>
      </c>
      <c r="D147" s="37">
        <v>15.2</v>
      </c>
      <c r="E147" s="20">
        <v>15.2</v>
      </c>
      <c r="F147" s="19">
        <f t="shared" si="20"/>
        <v>5297.7350400000005</v>
      </c>
      <c r="G147" s="19">
        <v>622.32000000000005</v>
      </c>
      <c r="H147" s="19"/>
      <c r="I147" s="19">
        <f t="shared" si="21"/>
        <v>5920.0550400000002</v>
      </c>
      <c r="J147" s="26" t="s">
        <v>222</v>
      </c>
      <c r="K147" s="46" t="s">
        <v>220</v>
      </c>
    </row>
    <row r="148" spans="1:11" ht="31.5" x14ac:dyDescent="0.25">
      <c r="A148" s="22">
        <f t="shared" si="17"/>
        <v>121</v>
      </c>
      <c r="B148" s="29" t="s">
        <v>151</v>
      </c>
      <c r="C148" s="24">
        <f>301.93*1.04</f>
        <v>314.00720000000001</v>
      </c>
      <c r="D148" s="37">
        <v>15.2</v>
      </c>
      <c r="E148" s="20">
        <v>15.2</v>
      </c>
      <c r="F148" s="19">
        <f t="shared" si="20"/>
        <v>4772.9094400000004</v>
      </c>
      <c r="G148" s="19"/>
      <c r="H148" s="19"/>
      <c r="I148" s="19">
        <f t="shared" si="21"/>
        <v>4772.9094400000004</v>
      </c>
      <c r="J148" s="26" t="s">
        <v>221</v>
      </c>
      <c r="K148" s="46" t="s">
        <v>220</v>
      </c>
    </row>
    <row r="149" spans="1:11" ht="31.5" x14ac:dyDescent="0.25">
      <c r="A149" s="22">
        <f t="shared" si="17"/>
        <v>122</v>
      </c>
      <c r="B149" s="23" t="s">
        <v>152</v>
      </c>
      <c r="C149" s="24">
        <f>261.98*1.04</f>
        <v>272.45920000000001</v>
      </c>
      <c r="D149" s="20">
        <v>15.2</v>
      </c>
      <c r="E149" s="20">
        <v>15.2</v>
      </c>
      <c r="F149" s="19">
        <f t="shared" si="20"/>
        <v>4141.3798399999996</v>
      </c>
      <c r="G149" s="19">
        <v>1244.6400000000001</v>
      </c>
      <c r="H149" s="19"/>
      <c r="I149" s="19">
        <f t="shared" si="21"/>
        <v>5386.0198399999999</v>
      </c>
      <c r="J149" s="26" t="s">
        <v>210</v>
      </c>
      <c r="K149" s="46" t="s">
        <v>220</v>
      </c>
    </row>
    <row r="150" spans="1:11" ht="31.5" x14ac:dyDescent="0.25">
      <c r="A150" s="22">
        <f t="shared" si="17"/>
        <v>123</v>
      </c>
      <c r="B150" s="29" t="s">
        <v>153</v>
      </c>
      <c r="C150" s="24">
        <f>261.98*1.04</f>
        <v>272.45920000000001</v>
      </c>
      <c r="D150" s="20">
        <v>15.2</v>
      </c>
      <c r="E150" s="20">
        <v>15.2</v>
      </c>
      <c r="F150" s="19">
        <f t="shared" si="20"/>
        <v>4141.3798399999996</v>
      </c>
      <c r="G150" s="33">
        <v>829.76</v>
      </c>
      <c r="H150" s="33"/>
      <c r="I150" s="19">
        <f t="shared" si="21"/>
        <v>4971.1398399999998</v>
      </c>
      <c r="J150" s="26" t="s">
        <v>210</v>
      </c>
      <c r="K150" s="46" t="s">
        <v>220</v>
      </c>
    </row>
    <row r="151" spans="1:11" ht="31.5" x14ac:dyDescent="0.25">
      <c r="A151" s="22">
        <f t="shared" si="17"/>
        <v>124</v>
      </c>
      <c r="B151" s="29" t="s">
        <v>154</v>
      </c>
      <c r="C151" s="24">
        <v>237.12</v>
      </c>
      <c r="D151" s="20">
        <v>15.2</v>
      </c>
      <c r="E151" s="20">
        <v>15.2</v>
      </c>
      <c r="F151" s="19">
        <f t="shared" si="20"/>
        <v>3604.2239999999997</v>
      </c>
      <c r="G151" s="33"/>
      <c r="H151" s="33"/>
      <c r="I151" s="19">
        <f t="shared" si="21"/>
        <v>3604.2239999999997</v>
      </c>
      <c r="J151" s="26" t="s">
        <v>223</v>
      </c>
      <c r="K151" s="46" t="s">
        <v>220</v>
      </c>
    </row>
    <row r="152" spans="1:11" ht="31.5" x14ac:dyDescent="0.25">
      <c r="A152" s="22">
        <f t="shared" si="17"/>
        <v>125</v>
      </c>
      <c r="B152" s="29" t="s">
        <v>155</v>
      </c>
      <c r="C152" s="24">
        <v>314.08</v>
      </c>
      <c r="D152" s="20">
        <v>15.2</v>
      </c>
      <c r="E152" s="20">
        <v>15.2</v>
      </c>
      <c r="F152" s="19">
        <f t="shared" si="20"/>
        <v>4774.0159999999996</v>
      </c>
      <c r="G152" s="33"/>
      <c r="H152" s="33"/>
      <c r="I152" s="19">
        <f t="shared" si="21"/>
        <v>4774.0159999999996</v>
      </c>
      <c r="J152" s="26" t="s">
        <v>224</v>
      </c>
      <c r="K152" s="46" t="s">
        <v>220</v>
      </c>
    </row>
    <row r="153" spans="1:11" ht="17.25" x14ac:dyDescent="0.25">
      <c r="A153" s="22"/>
      <c r="B153" s="17" t="s">
        <v>156</v>
      </c>
      <c r="C153" s="24"/>
      <c r="D153" s="20"/>
      <c r="E153" s="20"/>
      <c r="F153" s="19"/>
      <c r="G153" s="19"/>
      <c r="H153" s="19"/>
      <c r="I153" s="19"/>
      <c r="K153" s="46"/>
    </row>
    <row r="154" spans="1:11" ht="17.25" x14ac:dyDescent="0.25">
      <c r="A154" s="22">
        <f>A152+1</f>
        <v>126</v>
      </c>
      <c r="B154" s="30" t="s">
        <v>157</v>
      </c>
      <c r="C154" s="24">
        <f>400*1.04</f>
        <v>416</v>
      </c>
      <c r="D154" s="22">
        <v>15.2</v>
      </c>
      <c r="E154" s="20">
        <v>15.2</v>
      </c>
      <c r="F154" s="19">
        <f>C154*E154</f>
        <v>6323.2</v>
      </c>
      <c r="G154" s="19"/>
      <c r="H154" s="19"/>
      <c r="I154" s="19">
        <f>SUM(F154+G154)</f>
        <v>6323.2</v>
      </c>
      <c r="J154" s="26" t="s">
        <v>195</v>
      </c>
      <c r="K154" s="26" t="s">
        <v>156</v>
      </c>
    </row>
    <row r="155" spans="1:11" ht="17.25" x14ac:dyDescent="0.25">
      <c r="A155" s="22">
        <f>A154+1</f>
        <v>127</v>
      </c>
      <c r="B155" s="23" t="s">
        <v>158</v>
      </c>
      <c r="C155" s="24">
        <v>410</v>
      </c>
      <c r="D155" s="20">
        <v>15.2</v>
      </c>
      <c r="E155" s="20">
        <v>15.2</v>
      </c>
      <c r="F155" s="19">
        <f>C155*E155</f>
        <v>6232</v>
      </c>
      <c r="G155" s="19"/>
      <c r="H155" s="19"/>
      <c r="I155" s="19">
        <f>SUM(F155+G155)</f>
        <v>6232</v>
      </c>
      <c r="J155" s="26" t="s">
        <v>194</v>
      </c>
      <c r="K155" s="46" t="s">
        <v>225</v>
      </c>
    </row>
    <row r="156" spans="1:11" ht="17.25" x14ac:dyDescent="0.25">
      <c r="A156" s="22">
        <f>A155+1</f>
        <v>128</v>
      </c>
      <c r="B156" s="23" t="s">
        <v>159</v>
      </c>
      <c r="C156" s="24">
        <f>400*1.04</f>
        <v>416</v>
      </c>
      <c r="D156" s="20">
        <v>15.2</v>
      </c>
      <c r="E156" s="20">
        <v>15.2</v>
      </c>
      <c r="F156" s="19">
        <f>C156*E156</f>
        <v>6323.2</v>
      </c>
      <c r="G156" s="19">
        <v>1244.6400000000001</v>
      </c>
      <c r="H156" s="19"/>
      <c r="I156" s="19">
        <f>SUM(F156+G156)</f>
        <v>7567.84</v>
      </c>
      <c r="J156" s="47" t="s">
        <v>192</v>
      </c>
      <c r="K156" s="46" t="s">
        <v>33</v>
      </c>
    </row>
    <row r="157" spans="1:11" ht="31.5" x14ac:dyDescent="0.25">
      <c r="A157" s="22">
        <f>A156+1</f>
        <v>129</v>
      </c>
      <c r="B157" s="23" t="s">
        <v>160</v>
      </c>
      <c r="C157" s="24">
        <f>400.07*1.04</f>
        <v>416.07280000000003</v>
      </c>
      <c r="D157" s="20">
        <v>15.2</v>
      </c>
      <c r="E157" s="20">
        <v>15.2</v>
      </c>
      <c r="F157" s="19">
        <f>C157*E157</f>
        <v>6324.30656</v>
      </c>
      <c r="G157" s="32">
        <v>1037.2</v>
      </c>
      <c r="H157" s="32"/>
      <c r="I157" s="19">
        <f>SUM(F157+G157)</f>
        <v>7361.5065599999998</v>
      </c>
      <c r="J157" s="26" t="s">
        <v>195</v>
      </c>
      <c r="K157" s="46" t="s">
        <v>226</v>
      </c>
    </row>
    <row r="158" spans="1:11" ht="17.25" x14ac:dyDescent="0.25">
      <c r="A158" s="22"/>
      <c r="B158" s="17" t="s">
        <v>161</v>
      </c>
      <c r="C158" s="24"/>
      <c r="D158" s="20"/>
      <c r="E158" s="20"/>
      <c r="F158" s="19"/>
      <c r="G158" s="19"/>
      <c r="H158" s="19"/>
      <c r="I158" s="19"/>
      <c r="J158" s="26" t="s">
        <v>227</v>
      </c>
      <c r="K158" s="46" t="s">
        <v>45</v>
      </c>
    </row>
    <row r="159" spans="1:11" ht="17.25" x14ac:dyDescent="0.25">
      <c r="A159" s="22">
        <f>A157+1</f>
        <v>130</v>
      </c>
      <c r="B159" s="23" t="s">
        <v>162</v>
      </c>
      <c r="C159" s="24">
        <f>383.88*1.04</f>
        <v>399.23520000000002</v>
      </c>
      <c r="D159" s="20">
        <v>15.2</v>
      </c>
      <c r="E159" s="20">
        <v>15.2</v>
      </c>
      <c r="F159" s="19">
        <f>C159*E159</f>
        <v>6068.3750399999999</v>
      </c>
      <c r="G159" s="19">
        <v>1037.2</v>
      </c>
      <c r="H159" s="19"/>
      <c r="I159" s="19">
        <f>SUM(F159+G159)</f>
        <v>7105.5750399999997</v>
      </c>
      <c r="J159" s="26" t="s">
        <v>192</v>
      </c>
      <c r="K159" s="26" t="s">
        <v>161</v>
      </c>
    </row>
    <row r="160" spans="1:11" ht="17.25" x14ac:dyDescent="0.25">
      <c r="A160" s="22">
        <f>A159+1</f>
        <v>131</v>
      </c>
      <c r="B160" s="23" t="s">
        <v>163</v>
      </c>
      <c r="C160" s="24">
        <f>263.16*1.04</f>
        <v>273.68640000000005</v>
      </c>
      <c r="D160" s="20">
        <v>15.2</v>
      </c>
      <c r="E160" s="20">
        <v>15.2</v>
      </c>
      <c r="F160" s="19">
        <f>C160*E160</f>
        <v>4160.0332800000006</v>
      </c>
      <c r="G160" s="19"/>
      <c r="H160" s="19"/>
      <c r="I160" s="19">
        <f>SUM(F160+G160)</f>
        <v>4160.0332800000006</v>
      </c>
      <c r="J160" s="26" t="s">
        <v>213</v>
      </c>
      <c r="K160" s="26" t="s">
        <v>215</v>
      </c>
    </row>
    <row r="161" spans="1:11" ht="17.25" x14ac:dyDescent="0.25">
      <c r="A161" s="22">
        <f>A160+1</f>
        <v>132</v>
      </c>
      <c r="B161" s="29" t="s">
        <v>164</v>
      </c>
      <c r="C161" s="24">
        <v>207.44</v>
      </c>
      <c r="D161" s="20">
        <v>15.2</v>
      </c>
      <c r="E161" s="20">
        <v>15.2</v>
      </c>
      <c r="F161" s="19">
        <f>C161*E161</f>
        <v>3153.0879999999997</v>
      </c>
      <c r="G161" s="19"/>
      <c r="H161" s="19"/>
      <c r="I161" s="19">
        <f>SUM(F161+G161)</f>
        <v>3153.0879999999997</v>
      </c>
      <c r="J161" s="26" t="s">
        <v>210</v>
      </c>
      <c r="K161" s="26" t="s">
        <v>161</v>
      </c>
    </row>
    <row r="162" spans="1:11" ht="17.25" x14ac:dyDescent="0.25">
      <c r="A162" s="22"/>
      <c r="B162" s="34" t="s">
        <v>165</v>
      </c>
      <c r="C162" s="24"/>
      <c r="D162" s="20"/>
      <c r="E162" s="20"/>
      <c r="F162" s="19"/>
      <c r="G162" s="19"/>
      <c r="H162" s="19"/>
      <c r="I162" s="19"/>
    </row>
    <row r="163" spans="1:11" ht="17.25" x14ac:dyDescent="0.25">
      <c r="A163" s="22">
        <f>A161+1</f>
        <v>133</v>
      </c>
      <c r="B163" s="29" t="s">
        <v>166</v>
      </c>
      <c r="C163" s="24">
        <v>388</v>
      </c>
      <c r="D163" s="20">
        <v>15.2</v>
      </c>
      <c r="E163" s="20">
        <v>15.2</v>
      </c>
      <c r="F163" s="19">
        <f>C163*E163</f>
        <v>5897.5999999999995</v>
      </c>
      <c r="G163" s="19"/>
      <c r="H163" s="19"/>
      <c r="I163" s="19">
        <f>SUM(F163+G163)</f>
        <v>5897.5999999999995</v>
      </c>
      <c r="J163" s="26" t="s">
        <v>165</v>
      </c>
      <c r="K163" s="26" t="s">
        <v>232</v>
      </c>
    </row>
    <row r="164" spans="1:11" ht="17.25" x14ac:dyDescent="0.25">
      <c r="A164" s="22"/>
      <c r="B164" s="34" t="s">
        <v>167</v>
      </c>
      <c r="C164" s="24"/>
      <c r="D164" s="20"/>
      <c r="E164" s="20"/>
      <c r="F164" s="19"/>
      <c r="G164" s="19"/>
      <c r="H164" s="19"/>
      <c r="I164" s="19"/>
    </row>
    <row r="165" spans="1:11" ht="17.25" x14ac:dyDescent="0.25">
      <c r="A165" s="22">
        <f>A163+1</f>
        <v>134</v>
      </c>
      <c r="B165" s="29" t="s">
        <v>168</v>
      </c>
      <c r="C165" s="24">
        <v>388</v>
      </c>
      <c r="D165" s="20">
        <v>15.2</v>
      </c>
      <c r="E165" s="20">
        <v>15.2</v>
      </c>
      <c r="F165" s="19">
        <f>C165*E165</f>
        <v>5897.5999999999995</v>
      </c>
      <c r="G165" s="19"/>
      <c r="H165" s="19"/>
      <c r="I165" s="19">
        <f>SUM(F165+G165)</f>
        <v>5897.5999999999995</v>
      </c>
      <c r="J165" s="26" t="s">
        <v>167</v>
      </c>
      <c r="K165" s="26" t="s">
        <v>15</v>
      </c>
    </row>
    <row r="166" spans="1:11" ht="17.25" x14ac:dyDescent="0.3">
      <c r="A166" s="39"/>
      <c r="B166" s="40" t="s">
        <v>169</v>
      </c>
      <c r="C166" s="24"/>
      <c r="D166" s="20"/>
      <c r="E166" s="20"/>
      <c r="F166" s="19"/>
      <c r="G166" s="19"/>
      <c r="H166" s="19"/>
      <c r="I166" s="19"/>
    </row>
    <row r="167" spans="1:11" ht="17.25" x14ac:dyDescent="0.3">
      <c r="A167" s="39">
        <f>A165+1</f>
        <v>135</v>
      </c>
      <c r="B167" s="1" t="s">
        <v>170</v>
      </c>
      <c r="C167" s="24">
        <v>410</v>
      </c>
      <c r="D167" s="20">
        <v>15.2</v>
      </c>
      <c r="E167" s="20">
        <v>15.2</v>
      </c>
      <c r="F167" s="19">
        <f>C167*E167</f>
        <v>6232</v>
      </c>
      <c r="G167" s="19"/>
      <c r="H167" s="19"/>
      <c r="I167" s="19">
        <f>SUM(F167+G167)</f>
        <v>6232</v>
      </c>
      <c r="J167" s="26" t="s">
        <v>169</v>
      </c>
      <c r="K167" s="26" t="s">
        <v>228</v>
      </c>
    </row>
    <row r="168" spans="1:11" ht="17.25" x14ac:dyDescent="0.25">
      <c r="A168" s="16"/>
      <c r="B168" s="41"/>
      <c r="I168" s="41"/>
    </row>
    <row r="169" spans="1:11" ht="17.25" x14ac:dyDescent="0.25">
      <c r="A169" s="16"/>
      <c r="B169" s="42"/>
      <c r="I169" s="41"/>
    </row>
    <row r="170" spans="1:11" ht="17.25" x14ac:dyDescent="0.25">
      <c r="A170" s="16"/>
      <c r="B170" s="41"/>
      <c r="I170" s="41"/>
    </row>
    <row r="171" spans="1:11" ht="17.25" x14ac:dyDescent="0.25">
      <c r="A171" s="22"/>
      <c r="B171" s="41"/>
      <c r="I171" s="41"/>
    </row>
    <row r="172" spans="1:11" ht="17.25" x14ac:dyDescent="0.25">
      <c r="A172" s="30"/>
      <c r="B172" s="41"/>
      <c r="D172" s="1" t="s">
        <v>0</v>
      </c>
      <c r="I172" s="41"/>
    </row>
    <row r="173" spans="1:11" ht="17.25" x14ac:dyDescent="0.25">
      <c r="A173" s="30"/>
      <c r="B173" s="41"/>
      <c r="I173" s="41"/>
    </row>
    <row r="174" spans="1:11" ht="17.25" x14ac:dyDescent="0.25">
      <c r="A174" s="30"/>
      <c r="B174" s="41"/>
      <c r="I174" s="41"/>
    </row>
    <row r="175" spans="1:11" ht="17.25" x14ac:dyDescent="0.3">
      <c r="A175" s="27" t="s">
        <v>0</v>
      </c>
      <c r="B175" s="43"/>
      <c r="I175" s="41"/>
    </row>
    <row r="176" spans="1:11" x14ac:dyDescent="0.25">
      <c r="I176" s="41"/>
    </row>
    <row r="177" spans="6:9" x14ac:dyDescent="0.25">
      <c r="I177" s="41"/>
    </row>
    <row r="178" spans="6:9" x14ac:dyDescent="0.25">
      <c r="I178" s="41"/>
    </row>
    <row r="179" spans="6:9" x14ac:dyDescent="0.25">
      <c r="I179" s="41"/>
    </row>
    <row r="183" spans="6:9" x14ac:dyDescent="0.25">
      <c r="F183" s="1" t="s">
        <v>0</v>
      </c>
    </row>
    <row r="199" spans="2:2" x14ac:dyDescent="0.25">
      <c r="B199" s="2" t="s">
        <v>0</v>
      </c>
    </row>
  </sheetData>
  <mergeCells count="14">
    <mergeCell ref="J7:J9"/>
    <mergeCell ref="K7:K9"/>
    <mergeCell ref="C3:F3"/>
    <mergeCell ref="E4:F4"/>
    <mergeCell ref="C6:F6"/>
    <mergeCell ref="F7:F9"/>
    <mergeCell ref="G7:G8"/>
    <mergeCell ref="H7:H8"/>
    <mergeCell ref="I7:I9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opLeftCell="A85" workbookViewId="0">
      <selection activeCell="J114" sqref="J114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8" width="14.85546875" style="1" customWidth="1"/>
    <col min="9" max="9" width="15.5703125" style="1" customWidth="1"/>
    <col min="10" max="10" width="28.42578125" style="26" customWidth="1"/>
    <col min="11" max="11" width="30.28515625" style="26" customWidth="1"/>
  </cols>
  <sheetData>
    <row r="1" spans="1:11" x14ac:dyDescent="0.25">
      <c r="B1" s="2" t="s">
        <v>0</v>
      </c>
      <c r="K1" s="26" t="s">
        <v>0</v>
      </c>
    </row>
    <row r="2" spans="1:11" x14ac:dyDescent="0.25">
      <c r="A2" s="3" t="s">
        <v>0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6"/>
      <c r="I3" s="7"/>
      <c r="J3" s="44"/>
      <c r="K3" s="45"/>
    </row>
    <row r="4" spans="1:11" x14ac:dyDescent="0.25">
      <c r="A4" s="4" t="s">
        <v>0</v>
      </c>
      <c r="B4" s="5"/>
      <c r="C4" s="8"/>
      <c r="E4" s="110"/>
      <c r="F4" s="110"/>
      <c r="G4" s="9"/>
      <c r="H4" s="9"/>
      <c r="I4" s="7"/>
    </row>
    <row r="5" spans="1:11" x14ac:dyDescent="0.25">
      <c r="A5" s="4"/>
      <c r="B5" s="5"/>
      <c r="C5" s="10"/>
      <c r="D5" s="10"/>
      <c r="E5" s="10"/>
      <c r="F5" s="10"/>
      <c r="G5" s="10"/>
      <c r="H5" s="10"/>
      <c r="I5" s="7"/>
    </row>
    <row r="6" spans="1:11" x14ac:dyDescent="0.25">
      <c r="A6" s="11"/>
      <c r="B6" s="12"/>
      <c r="C6" s="111" t="s">
        <v>1</v>
      </c>
      <c r="D6" s="112"/>
      <c r="E6" s="112"/>
      <c r="F6" s="113"/>
      <c r="G6" s="13"/>
      <c r="H6" s="13"/>
      <c r="I6" s="14"/>
    </row>
    <row r="7" spans="1:11" ht="15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06" t="s">
        <v>8</v>
      </c>
      <c r="H7" s="106" t="s">
        <v>172</v>
      </c>
      <c r="I7" s="106" t="s">
        <v>11</v>
      </c>
      <c r="J7" s="103" t="s">
        <v>187</v>
      </c>
      <c r="K7" s="103" t="s">
        <v>188</v>
      </c>
    </row>
    <row r="8" spans="1:11" ht="15" x14ac:dyDescent="0.25">
      <c r="A8" s="93"/>
      <c r="B8" s="95"/>
      <c r="C8" s="98"/>
      <c r="D8" s="101"/>
      <c r="E8" s="101"/>
      <c r="F8" s="107"/>
      <c r="G8" s="108"/>
      <c r="H8" s="108"/>
      <c r="I8" s="107"/>
      <c r="J8" s="104"/>
      <c r="K8" s="104"/>
    </row>
    <row r="9" spans="1:11" ht="15" x14ac:dyDescent="0.25">
      <c r="A9" s="93"/>
      <c r="B9" s="96"/>
      <c r="C9" s="99"/>
      <c r="D9" s="102"/>
      <c r="E9" s="102"/>
      <c r="F9" s="108"/>
      <c r="G9" s="15" t="s">
        <v>173</v>
      </c>
      <c r="H9" s="15" t="s">
        <v>174</v>
      </c>
      <c r="I9" s="108"/>
      <c r="J9" s="105"/>
      <c r="K9" s="105"/>
    </row>
    <row r="10" spans="1:11" ht="17.25" x14ac:dyDescent="0.25">
      <c r="A10" s="16"/>
      <c r="B10" s="17" t="s">
        <v>15</v>
      </c>
      <c r="C10" s="18"/>
      <c r="D10" s="20"/>
      <c r="E10" s="20"/>
      <c r="F10" s="19"/>
      <c r="G10" s="19"/>
      <c r="H10" s="19"/>
      <c r="I10" s="21"/>
    </row>
    <row r="11" spans="1:11" ht="17.25" x14ac:dyDescent="0.25">
      <c r="A11" s="22">
        <v>1</v>
      </c>
      <c r="B11" s="23" t="s">
        <v>16</v>
      </c>
      <c r="C11" s="24">
        <v>940</v>
      </c>
      <c r="D11" s="20">
        <v>15.2</v>
      </c>
      <c r="E11" s="20">
        <v>15.2</v>
      </c>
      <c r="F11" s="19">
        <f>C11*E11</f>
        <v>14288</v>
      </c>
      <c r="G11" s="19">
        <v>100</v>
      </c>
      <c r="H11" s="19"/>
      <c r="I11" s="19">
        <f>SUM(F11+G11+H11)</f>
        <v>14388</v>
      </c>
      <c r="J11" s="26" t="s">
        <v>189</v>
      </c>
      <c r="K11" s="26" t="s">
        <v>190</v>
      </c>
    </row>
    <row r="12" spans="1:11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  <c r="I12" s="19"/>
    </row>
    <row r="13" spans="1:11" ht="17.25" x14ac:dyDescent="0.25">
      <c r="A13" s="22">
        <f>A11+1</f>
        <v>2</v>
      </c>
      <c r="B13" s="23" t="s">
        <v>18</v>
      </c>
      <c r="C13" s="24">
        <v>810</v>
      </c>
      <c r="D13" s="20">
        <v>15.2</v>
      </c>
      <c r="E13" s="20">
        <v>15.2</v>
      </c>
      <c r="F13" s="19">
        <f>C13*E13</f>
        <v>12312</v>
      </c>
      <c r="G13" s="19">
        <v>100</v>
      </c>
      <c r="H13" s="19"/>
      <c r="I13" s="19">
        <f>SUM(F13+G13+H13)</f>
        <v>12412</v>
      </c>
      <c r="J13" s="26" t="s">
        <v>191</v>
      </c>
      <c r="K13" s="26" t="s">
        <v>17</v>
      </c>
    </row>
    <row r="14" spans="1:11" ht="17.25" x14ac:dyDescent="0.25">
      <c r="A14" s="22">
        <f>A13+1</f>
        <v>3</v>
      </c>
      <c r="B14" s="23" t="s">
        <v>19</v>
      </c>
      <c r="C14" s="24">
        <v>493.31</v>
      </c>
      <c r="D14" s="20">
        <v>15.2</v>
      </c>
      <c r="E14" s="20">
        <v>15.2</v>
      </c>
      <c r="F14" s="19">
        <f>C14*E14</f>
        <v>7498.3119999999999</v>
      </c>
      <c r="G14" s="19">
        <v>100</v>
      </c>
      <c r="H14" s="19"/>
      <c r="I14" s="19">
        <f>SUM(F14+G14+H14)</f>
        <v>7598.3119999999999</v>
      </c>
      <c r="J14" s="26" t="s">
        <v>192</v>
      </c>
      <c r="K14" s="26" t="s">
        <v>17</v>
      </c>
    </row>
    <row r="15" spans="1:11" ht="17.25" x14ac:dyDescent="0.25">
      <c r="A15" s="22">
        <f>A14+1</f>
        <v>4</v>
      </c>
      <c r="B15" s="23" t="s">
        <v>20</v>
      </c>
      <c r="C15" s="24">
        <f>402.28*1.04</f>
        <v>418.37119999999999</v>
      </c>
      <c r="D15" s="20">
        <v>15.2</v>
      </c>
      <c r="E15" s="20">
        <v>15.2</v>
      </c>
      <c r="F15" s="19">
        <f>C15*E15</f>
        <v>6359.2422399999996</v>
      </c>
      <c r="G15" s="19">
        <v>100</v>
      </c>
      <c r="H15" s="19"/>
      <c r="I15" s="19">
        <f>SUM(F15+G15+H15)</f>
        <v>6459.2422399999996</v>
      </c>
      <c r="J15" s="26" t="s">
        <v>192</v>
      </c>
      <c r="K15" s="26" t="s">
        <v>61</v>
      </c>
    </row>
    <row r="16" spans="1:11" ht="17.25" x14ac:dyDescent="0.25">
      <c r="A16" s="22">
        <f>A15+1</f>
        <v>5</v>
      </c>
      <c r="B16" s="23" t="s">
        <v>21</v>
      </c>
      <c r="C16" s="24">
        <f>336.47*1.04</f>
        <v>349.92880000000002</v>
      </c>
      <c r="D16" s="20">
        <v>15.2</v>
      </c>
      <c r="E16" s="20">
        <v>15.2</v>
      </c>
      <c r="F16" s="19">
        <f>C16*E16</f>
        <v>5318.9177600000003</v>
      </c>
      <c r="G16" s="19">
        <v>100</v>
      </c>
      <c r="H16" s="19"/>
      <c r="I16" s="19">
        <f>SUM(F16+G16+H16)</f>
        <v>5418.9177600000003</v>
      </c>
      <c r="J16" s="26" t="s">
        <v>192</v>
      </c>
      <c r="K16" s="26" t="s">
        <v>17</v>
      </c>
    </row>
    <row r="17" spans="1:11" ht="17.25" x14ac:dyDescent="0.25">
      <c r="A17" s="22">
        <f>A16+1</f>
        <v>6</v>
      </c>
      <c r="B17" s="23" t="s">
        <v>22</v>
      </c>
      <c r="C17" s="24">
        <f>319.39*1.04</f>
        <v>332.16559999999998</v>
      </c>
      <c r="D17" s="20">
        <v>15.2</v>
      </c>
      <c r="E17" s="20">
        <v>15.2</v>
      </c>
      <c r="F17" s="19">
        <f>C17*E17</f>
        <v>5048.9171199999992</v>
      </c>
      <c r="G17" s="19">
        <v>100</v>
      </c>
      <c r="H17" s="19"/>
      <c r="I17" s="19">
        <f>SUM(F17+G17+H17)</f>
        <v>5148.9171199999992</v>
      </c>
      <c r="J17" s="26" t="s">
        <v>193</v>
      </c>
      <c r="K17" s="26" t="s">
        <v>17</v>
      </c>
    </row>
    <row r="18" spans="1:11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  <c r="I18" s="19"/>
    </row>
    <row r="19" spans="1:11" ht="17.25" x14ac:dyDescent="0.3">
      <c r="A19" s="26">
        <f>A17+1</f>
        <v>7</v>
      </c>
      <c r="B19" s="28" t="s">
        <v>24</v>
      </c>
      <c r="C19" s="24">
        <v>570</v>
      </c>
      <c r="D19" s="20">
        <v>15.2</v>
      </c>
      <c r="E19" s="20">
        <v>15.2</v>
      </c>
      <c r="F19" s="19">
        <f>C19*E19</f>
        <v>8664</v>
      </c>
      <c r="G19" s="19">
        <v>100</v>
      </c>
      <c r="H19" s="19"/>
      <c r="I19" s="19">
        <f>SUM(F19+G19+H19)</f>
        <v>8764</v>
      </c>
      <c r="J19" s="26" t="s">
        <v>194</v>
      </c>
      <c r="K19" s="26" t="s">
        <v>23</v>
      </c>
    </row>
    <row r="20" spans="1:11" ht="17.25" x14ac:dyDescent="0.25">
      <c r="A20" s="22">
        <f>A19+1</f>
        <v>8</v>
      </c>
      <c r="B20" s="23" t="s">
        <v>25</v>
      </c>
      <c r="C20" s="24">
        <f>317.58*1.04</f>
        <v>330.28320000000002</v>
      </c>
      <c r="D20" s="20">
        <v>15.2</v>
      </c>
      <c r="E20" s="20">
        <v>15.2</v>
      </c>
      <c r="F20" s="19">
        <f>C20*E20</f>
        <v>5020.3046400000003</v>
      </c>
      <c r="G20" s="19">
        <v>100</v>
      </c>
      <c r="H20" s="19"/>
      <c r="I20" s="19">
        <f>SUM(F20+G20+H20)</f>
        <v>5120.3046400000003</v>
      </c>
      <c r="J20" s="26" t="s">
        <v>196</v>
      </c>
      <c r="K20" s="26" t="s">
        <v>23</v>
      </c>
    </row>
    <row r="21" spans="1:11" ht="17.25" x14ac:dyDescent="0.25">
      <c r="A21" s="22">
        <f>A20+1</f>
        <v>9</v>
      </c>
      <c r="B21" s="23" t="s">
        <v>26</v>
      </c>
      <c r="C21" s="24">
        <f>365.6*1.04</f>
        <v>380.22400000000005</v>
      </c>
      <c r="D21" s="20">
        <v>15.2</v>
      </c>
      <c r="E21" s="20">
        <v>15.2</v>
      </c>
      <c r="F21" s="19">
        <f>C21*E21</f>
        <v>5779.4048000000003</v>
      </c>
      <c r="G21" s="19">
        <v>100</v>
      </c>
      <c r="H21" s="19"/>
      <c r="I21" s="19">
        <f>SUM(F21+G21+H21)</f>
        <v>5879.4048000000003</v>
      </c>
      <c r="J21" s="26" t="s">
        <v>192</v>
      </c>
      <c r="K21" s="26" t="s">
        <v>23</v>
      </c>
    </row>
    <row r="22" spans="1:11" ht="17.25" x14ac:dyDescent="0.3">
      <c r="A22" s="22">
        <f>A21+1</f>
        <v>10</v>
      </c>
      <c r="B22" s="28" t="s">
        <v>27</v>
      </c>
      <c r="C22" s="24">
        <f>262.08*1.04</f>
        <v>272.56319999999999</v>
      </c>
      <c r="D22" s="20">
        <v>15.2</v>
      </c>
      <c r="E22" s="20">
        <v>15.2</v>
      </c>
      <c r="F22" s="19">
        <f>C22*E22</f>
        <v>4142.9606399999993</v>
      </c>
      <c r="G22" s="19">
        <v>100</v>
      </c>
      <c r="H22" s="19"/>
      <c r="I22" s="19">
        <f>SUM(F22+G22+H22)</f>
        <v>4242.9606399999993</v>
      </c>
      <c r="J22" s="26" t="s">
        <v>197</v>
      </c>
      <c r="K22" s="26" t="s">
        <v>23</v>
      </c>
    </row>
    <row r="23" spans="1:11" ht="17.25" x14ac:dyDescent="0.25">
      <c r="A23" s="22">
        <f>A22+1</f>
        <v>11</v>
      </c>
      <c r="B23" s="29" t="s">
        <v>28</v>
      </c>
      <c r="C23" s="24">
        <f>361</f>
        <v>361</v>
      </c>
      <c r="D23" s="20">
        <v>15.2</v>
      </c>
      <c r="E23" s="20">
        <v>15.2</v>
      </c>
      <c r="F23" s="19">
        <f>C23*E23</f>
        <v>5487.2</v>
      </c>
      <c r="G23" s="19">
        <v>100</v>
      </c>
      <c r="H23" s="19"/>
      <c r="I23" s="19">
        <f>SUM(F23+G23+H23)</f>
        <v>5587.2</v>
      </c>
      <c r="J23" s="26" t="s">
        <v>192</v>
      </c>
      <c r="K23" s="26" t="s">
        <v>23</v>
      </c>
    </row>
    <row r="24" spans="1:11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  <c r="I24" s="19"/>
    </row>
    <row r="25" spans="1:11" ht="17.25" x14ac:dyDescent="0.25">
      <c r="A25" s="22">
        <f>A23+1</f>
        <v>12</v>
      </c>
      <c r="B25" s="23" t="s">
        <v>30</v>
      </c>
      <c r="C25" s="24">
        <f>402.28*1.04</f>
        <v>418.37119999999999</v>
      </c>
      <c r="D25" s="20">
        <v>15.2</v>
      </c>
      <c r="E25" s="20">
        <v>15.2</v>
      </c>
      <c r="F25" s="19">
        <f>C25*E25</f>
        <v>6359.2422399999996</v>
      </c>
      <c r="G25" s="19">
        <v>100</v>
      </c>
      <c r="H25" s="19"/>
      <c r="I25" s="19">
        <f>SUM(F25+G25+H25)</f>
        <v>6459.2422399999996</v>
      </c>
      <c r="J25" s="26" t="s">
        <v>192</v>
      </c>
      <c r="K25" s="26" t="s">
        <v>229</v>
      </c>
    </row>
    <row r="26" spans="1:11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  <c r="I26" s="19"/>
    </row>
    <row r="27" spans="1:11" ht="17.25" x14ac:dyDescent="0.25">
      <c r="A27" s="22">
        <f>A25+1</f>
        <v>13</v>
      </c>
      <c r="B27" s="23" t="s">
        <v>32</v>
      </c>
      <c r="C27" s="24">
        <f>400.07*1.04</f>
        <v>416.07280000000003</v>
      </c>
      <c r="D27" s="20">
        <v>15.2</v>
      </c>
      <c r="E27" s="20">
        <v>15.2</v>
      </c>
      <c r="F27" s="19">
        <f>C27*E27</f>
        <v>6324.30656</v>
      </c>
      <c r="G27" s="19">
        <v>100</v>
      </c>
      <c r="H27" s="19"/>
      <c r="I27" s="19">
        <f>SUM(F27+G27+H27)</f>
        <v>6424.30656</v>
      </c>
      <c r="J27" s="26" t="s">
        <v>198</v>
      </c>
      <c r="K27" s="26" t="s">
        <v>33</v>
      </c>
    </row>
    <row r="28" spans="1:11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  <c r="I28" s="19"/>
    </row>
    <row r="29" spans="1:11" ht="17.25" x14ac:dyDescent="0.25">
      <c r="A29" s="22">
        <f>A27+1</f>
        <v>14</v>
      </c>
      <c r="B29" s="23" t="s">
        <v>34</v>
      </c>
      <c r="C29" s="24">
        <v>440</v>
      </c>
      <c r="D29" s="20">
        <v>15.2</v>
      </c>
      <c r="E29" s="20">
        <v>15.2</v>
      </c>
      <c r="F29" s="19">
        <f t="shared" ref="F29:F35" si="0">C29*E29</f>
        <v>6688</v>
      </c>
      <c r="G29" s="19">
        <v>100</v>
      </c>
      <c r="H29" s="19"/>
      <c r="I29" s="19">
        <f t="shared" ref="I29:I35" si="1">SUM(F29+G29+H29)</f>
        <v>6788</v>
      </c>
      <c r="J29" s="26" t="s">
        <v>198</v>
      </c>
      <c r="K29" s="26" t="s">
        <v>33</v>
      </c>
    </row>
    <row r="30" spans="1:11" ht="17.25" x14ac:dyDescent="0.25">
      <c r="A30" s="22">
        <f t="shared" ref="A30:A35" si="2">A29+1</f>
        <v>15</v>
      </c>
      <c r="B30" s="29" t="s">
        <v>35</v>
      </c>
      <c r="C30" s="24">
        <v>430</v>
      </c>
      <c r="D30" s="20">
        <v>15.2</v>
      </c>
      <c r="E30" s="20">
        <v>15.2</v>
      </c>
      <c r="F30" s="19">
        <f t="shared" si="0"/>
        <v>6536</v>
      </c>
      <c r="G30" s="19">
        <v>100</v>
      </c>
      <c r="H30" s="19"/>
      <c r="I30" s="19">
        <f t="shared" si="1"/>
        <v>6636</v>
      </c>
      <c r="J30" s="26" t="s">
        <v>199</v>
      </c>
      <c r="K30" s="26" t="s">
        <v>33</v>
      </c>
    </row>
    <row r="31" spans="1:11" ht="17.25" x14ac:dyDescent="0.25">
      <c r="A31" s="22">
        <f t="shared" si="2"/>
        <v>16</v>
      </c>
      <c r="B31" s="23" t="s">
        <v>36</v>
      </c>
      <c r="C31" s="24">
        <f>275.05*1.04</f>
        <v>286.05200000000002</v>
      </c>
      <c r="D31" s="20">
        <v>15.2</v>
      </c>
      <c r="E31" s="20">
        <v>15.2</v>
      </c>
      <c r="F31" s="19">
        <f t="shared" si="0"/>
        <v>4347.9903999999997</v>
      </c>
      <c r="G31" s="19">
        <v>100</v>
      </c>
      <c r="H31" s="19"/>
      <c r="I31" s="19">
        <f t="shared" si="1"/>
        <v>4447.9903999999997</v>
      </c>
      <c r="J31" s="26" t="s">
        <v>196</v>
      </c>
      <c r="K31" s="26" t="s">
        <v>33</v>
      </c>
    </row>
    <row r="32" spans="1:11" ht="17.25" x14ac:dyDescent="0.25">
      <c r="A32" s="22">
        <f t="shared" si="2"/>
        <v>17</v>
      </c>
      <c r="B32" s="23" t="s">
        <v>37</v>
      </c>
      <c r="C32" s="24">
        <f>400.07*1.04</f>
        <v>416.07280000000003</v>
      </c>
      <c r="D32" s="20">
        <v>15.2</v>
      </c>
      <c r="E32" s="20">
        <v>15.2</v>
      </c>
      <c r="F32" s="19">
        <f t="shared" si="0"/>
        <v>6324.30656</v>
      </c>
      <c r="G32" s="19">
        <v>100</v>
      </c>
      <c r="H32" s="19"/>
      <c r="I32" s="19">
        <f t="shared" si="1"/>
        <v>6424.30656</v>
      </c>
      <c r="J32" s="26" t="s">
        <v>198</v>
      </c>
      <c r="K32" s="26" t="s">
        <v>33</v>
      </c>
    </row>
    <row r="33" spans="1:11" ht="17.25" x14ac:dyDescent="0.25">
      <c r="A33" s="22">
        <f t="shared" si="2"/>
        <v>18</v>
      </c>
      <c r="B33" s="23" t="s">
        <v>38</v>
      </c>
      <c r="C33" s="24">
        <f>400.07*1.04</f>
        <v>416.07280000000003</v>
      </c>
      <c r="D33" s="20">
        <v>15.2</v>
      </c>
      <c r="E33" s="20">
        <v>15.2</v>
      </c>
      <c r="F33" s="19">
        <f t="shared" si="0"/>
        <v>6324.30656</v>
      </c>
      <c r="G33" s="19">
        <v>100</v>
      </c>
      <c r="H33" s="19"/>
      <c r="I33" s="19">
        <f t="shared" si="1"/>
        <v>6424.30656</v>
      </c>
      <c r="J33" s="26" t="s">
        <v>198</v>
      </c>
      <c r="K33" s="26" t="s">
        <v>33</v>
      </c>
    </row>
    <row r="34" spans="1:11" ht="17.25" x14ac:dyDescent="0.25">
      <c r="A34" s="22">
        <f t="shared" si="2"/>
        <v>19</v>
      </c>
      <c r="B34" s="23" t="s">
        <v>39</v>
      </c>
      <c r="C34" s="24">
        <f>400.07*1.04</f>
        <v>416.07280000000003</v>
      </c>
      <c r="D34" s="20">
        <v>15.2</v>
      </c>
      <c r="E34" s="20">
        <v>15.2</v>
      </c>
      <c r="F34" s="19">
        <f t="shared" si="0"/>
        <v>6324.30656</v>
      </c>
      <c r="G34" s="19">
        <v>100</v>
      </c>
      <c r="H34" s="19"/>
      <c r="I34" s="19">
        <f t="shared" si="1"/>
        <v>6424.30656</v>
      </c>
      <c r="J34" s="26" t="s">
        <v>198</v>
      </c>
      <c r="K34" s="26" t="s">
        <v>33</v>
      </c>
    </row>
    <row r="35" spans="1:11" ht="17.25" x14ac:dyDescent="0.25">
      <c r="A35" s="22">
        <f t="shared" si="2"/>
        <v>20</v>
      </c>
      <c r="B35" s="23" t="s">
        <v>40</v>
      </c>
      <c r="C35" s="24">
        <f>309.56*1.04</f>
        <v>321.94240000000002</v>
      </c>
      <c r="D35" s="20">
        <v>15.2</v>
      </c>
      <c r="E35" s="20">
        <v>15.2</v>
      </c>
      <c r="F35" s="19">
        <f t="shared" si="0"/>
        <v>4893.52448</v>
      </c>
      <c r="G35" s="19">
        <v>100</v>
      </c>
      <c r="H35" s="19"/>
      <c r="I35" s="19">
        <f t="shared" si="1"/>
        <v>4993.52448</v>
      </c>
      <c r="J35" s="26" t="s">
        <v>199</v>
      </c>
      <c r="K35" s="26" t="s">
        <v>230</v>
      </c>
    </row>
    <row r="36" spans="1:11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  <c r="I36" s="19"/>
    </row>
    <row r="37" spans="1:11" ht="17.25" x14ac:dyDescent="0.25">
      <c r="A37" s="22">
        <f>A35+1</f>
        <v>21</v>
      </c>
      <c r="B37" s="29" t="s">
        <v>42</v>
      </c>
      <c r="C37" s="24">
        <v>410</v>
      </c>
      <c r="D37" s="20">
        <v>15.2</v>
      </c>
      <c r="E37" s="20">
        <v>15.2</v>
      </c>
      <c r="F37" s="19">
        <f>C37*E37</f>
        <v>6232</v>
      </c>
      <c r="G37" s="19">
        <v>100</v>
      </c>
      <c r="H37" s="19"/>
      <c r="I37" s="19">
        <f>SUM(F37+G37+H37)</f>
        <v>6332</v>
      </c>
      <c r="J37" s="26" t="s">
        <v>194</v>
      </c>
      <c r="K37" s="26" t="s">
        <v>41</v>
      </c>
    </row>
    <row r="38" spans="1:11" ht="17.25" x14ac:dyDescent="0.25">
      <c r="A38" s="22">
        <f>A37+1</f>
        <v>22</v>
      </c>
      <c r="B38" s="23" t="s">
        <v>43</v>
      </c>
      <c r="C38" s="24">
        <f>395.3*1.04</f>
        <v>411.11200000000002</v>
      </c>
      <c r="D38" s="20">
        <v>15.2</v>
      </c>
      <c r="E38" s="20">
        <v>15.2</v>
      </c>
      <c r="F38" s="19">
        <f>C38*E38</f>
        <v>6248.9023999999999</v>
      </c>
      <c r="G38" s="19">
        <v>100</v>
      </c>
      <c r="H38" s="19"/>
      <c r="I38" s="19">
        <f>SUM(F38+G38+H38)</f>
        <v>6348.9023999999999</v>
      </c>
      <c r="J38" s="26" t="s">
        <v>200</v>
      </c>
      <c r="K38" s="26" t="s">
        <v>41</v>
      </c>
    </row>
    <row r="39" spans="1:11" ht="17.25" x14ac:dyDescent="0.25">
      <c r="A39" s="22">
        <f>A38+1</f>
        <v>23</v>
      </c>
      <c r="B39" s="30" t="s">
        <v>44</v>
      </c>
      <c r="C39" s="24">
        <f>318.84*1.04</f>
        <v>331.59359999999998</v>
      </c>
      <c r="D39" s="22">
        <v>15.2</v>
      </c>
      <c r="E39" s="20">
        <v>5</v>
      </c>
      <c r="F39" s="19">
        <f>C39*E39</f>
        <v>1657.9679999999998</v>
      </c>
      <c r="G39" s="19">
        <v>100</v>
      </c>
      <c r="H39" s="19"/>
      <c r="I39" s="19">
        <f>SUM(F39+G39+H39)</f>
        <v>1757.9679999999998</v>
      </c>
      <c r="J39" s="26" t="s">
        <v>192</v>
      </c>
      <c r="K39" s="26" t="s">
        <v>41</v>
      </c>
    </row>
    <row r="40" spans="1:11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  <c r="I40" s="19"/>
    </row>
    <row r="41" spans="1:11" ht="17.25" x14ac:dyDescent="0.25">
      <c r="A41" s="22">
        <f>A39+1</f>
        <v>24</v>
      </c>
      <c r="B41" s="31" t="s">
        <v>46</v>
      </c>
      <c r="C41" s="24">
        <v>410</v>
      </c>
      <c r="D41" s="20">
        <v>15.2</v>
      </c>
      <c r="E41" s="20">
        <v>15.2</v>
      </c>
      <c r="F41" s="19">
        <f>C41*E41</f>
        <v>6232</v>
      </c>
      <c r="G41" s="32">
        <v>100</v>
      </c>
      <c r="H41" s="32"/>
      <c r="I41" s="19">
        <f>SUM(F41+G41+H41)</f>
        <v>6332</v>
      </c>
      <c r="J41" s="26" t="s">
        <v>194</v>
      </c>
      <c r="K41" s="26" t="s">
        <v>45</v>
      </c>
    </row>
    <row r="42" spans="1:11" ht="17.25" x14ac:dyDescent="0.25">
      <c r="A42" s="22">
        <f>A41+1</f>
        <v>25</v>
      </c>
      <c r="B42" s="23" t="s">
        <v>47</v>
      </c>
      <c r="C42" s="24">
        <f>400.07*1.04</f>
        <v>416.07280000000003</v>
      </c>
      <c r="D42" s="20">
        <v>15.2</v>
      </c>
      <c r="E42" s="20">
        <v>15.2</v>
      </c>
      <c r="F42" s="19">
        <f>C42*E42</f>
        <v>6324.30656</v>
      </c>
      <c r="G42" s="32">
        <v>100</v>
      </c>
      <c r="H42" s="32"/>
      <c r="I42" s="19">
        <f>SUM(F42+G42+H42)</f>
        <v>6424.30656</v>
      </c>
      <c r="J42" s="26" t="s">
        <v>201</v>
      </c>
      <c r="K42" s="26" t="s">
        <v>45</v>
      </c>
    </row>
    <row r="43" spans="1:11" ht="17.25" x14ac:dyDescent="0.25">
      <c r="A43" s="22">
        <f>A42+1</f>
        <v>26</v>
      </c>
      <c r="B43" s="23" t="s">
        <v>48</v>
      </c>
      <c r="C43" s="24">
        <f>400</f>
        <v>400</v>
      </c>
      <c r="D43" s="20">
        <v>15.2</v>
      </c>
      <c r="E43" s="20">
        <v>15.2</v>
      </c>
      <c r="F43" s="19">
        <f>C43*E43</f>
        <v>6080</v>
      </c>
      <c r="G43" s="32">
        <v>100</v>
      </c>
      <c r="H43" s="32"/>
      <c r="I43" s="19">
        <f>SUM(F43+G43+H43)</f>
        <v>6180</v>
      </c>
      <c r="J43" s="26" t="s">
        <v>201</v>
      </c>
      <c r="K43" s="26" t="s">
        <v>45</v>
      </c>
    </row>
    <row r="44" spans="1:11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  <c r="I44" s="19"/>
    </row>
    <row r="45" spans="1:11" ht="17.25" x14ac:dyDescent="0.25">
      <c r="A45" s="22">
        <f>A43+1</f>
        <v>27</v>
      </c>
      <c r="B45" s="23" t="s">
        <v>50</v>
      </c>
      <c r="C45" s="24">
        <f>410</f>
        <v>410</v>
      </c>
      <c r="D45" s="20">
        <v>15.2</v>
      </c>
      <c r="E45" s="20">
        <v>15.2</v>
      </c>
      <c r="F45" s="19">
        <f>C45*E45</f>
        <v>6232</v>
      </c>
      <c r="G45" s="19">
        <v>100</v>
      </c>
      <c r="H45" s="19"/>
      <c r="I45" s="19">
        <f>SUM(F45+G45+H45)</f>
        <v>6332</v>
      </c>
      <c r="J45" s="26" t="s">
        <v>195</v>
      </c>
      <c r="K45" s="26" t="s">
        <v>49</v>
      </c>
    </row>
    <row r="46" spans="1:11" ht="47.25" x14ac:dyDescent="0.25">
      <c r="A46" s="22">
        <f>A45+1</f>
        <v>28</v>
      </c>
      <c r="B46" s="23" t="s">
        <v>51</v>
      </c>
      <c r="C46" s="24">
        <f>345.39*1.04</f>
        <v>359.2056</v>
      </c>
      <c r="D46" s="20">
        <v>15.2</v>
      </c>
      <c r="E46" s="20">
        <v>15.2</v>
      </c>
      <c r="F46" s="19">
        <f>C46*E46</f>
        <v>5459.9251199999999</v>
      </c>
      <c r="G46" s="19">
        <v>100</v>
      </c>
      <c r="H46" s="19"/>
      <c r="I46" s="19">
        <f>SUM(F46+G46+H46)</f>
        <v>5559.9251199999999</v>
      </c>
      <c r="J46" s="46" t="s">
        <v>202</v>
      </c>
      <c r="K46" s="26" t="s">
        <v>49</v>
      </c>
    </row>
    <row r="47" spans="1:11" ht="47.25" x14ac:dyDescent="0.25">
      <c r="A47" s="22">
        <f>A46+1</f>
        <v>29</v>
      </c>
      <c r="B47" s="23" t="s">
        <v>52</v>
      </c>
      <c r="C47" s="24">
        <f>345.39*1.04</f>
        <v>359.2056</v>
      </c>
      <c r="D47" s="20">
        <v>15.2</v>
      </c>
      <c r="E47" s="20">
        <v>15.2</v>
      </c>
      <c r="F47" s="19">
        <f>C47*E47</f>
        <v>5459.9251199999999</v>
      </c>
      <c r="G47" s="19">
        <v>100</v>
      </c>
      <c r="H47" s="19"/>
      <c r="I47" s="19">
        <f>SUM(F47+G47+H47)</f>
        <v>5559.9251199999999</v>
      </c>
      <c r="J47" s="46" t="s">
        <v>203</v>
      </c>
      <c r="K47" s="26" t="s">
        <v>49</v>
      </c>
    </row>
    <row r="48" spans="1:11" ht="47.25" x14ac:dyDescent="0.25">
      <c r="A48" s="22">
        <f>A47+1</f>
        <v>30</v>
      </c>
      <c r="B48" s="23" t="s">
        <v>53</v>
      </c>
      <c r="C48" s="24">
        <f>316.18*1.04</f>
        <v>328.8272</v>
      </c>
      <c r="D48" s="20">
        <v>15.2</v>
      </c>
      <c r="E48" s="20">
        <v>15.2</v>
      </c>
      <c r="F48" s="19">
        <f>C48*E48</f>
        <v>4998.1734399999996</v>
      </c>
      <c r="G48" s="19">
        <v>100</v>
      </c>
      <c r="H48" s="19"/>
      <c r="I48" s="19">
        <f>SUM(F48+G48+H48)</f>
        <v>5098.1734399999996</v>
      </c>
      <c r="J48" s="46" t="s">
        <v>204</v>
      </c>
      <c r="K48" s="26" t="s">
        <v>49</v>
      </c>
    </row>
    <row r="49" spans="1:11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19"/>
      <c r="J49" s="46"/>
    </row>
    <row r="50" spans="1:11" ht="17.25" x14ac:dyDescent="0.25">
      <c r="A50" s="22">
        <f>A48+1</f>
        <v>31</v>
      </c>
      <c r="B50" s="23" t="s">
        <v>55</v>
      </c>
      <c r="C50" s="24">
        <f>388</f>
        <v>388</v>
      </c>
      <c r="D50" s="20">
        <v>15.2</v>
      </c>
      <c r="E50" s="20">
        <v>15.2</v>
      </c>
      <c r="F50" s="19">
        <f t="shared" ref="F50:F56" si="3">C50*E50</f>
        <v>5897.5999999999995</v>
      </c>
      <c r="G50" s="19">
        <v>100</v>
      </c>
      <c r="H50" s="19"/>
      <c r="I50" s="19">
        <f t="shared" ref="I50:I56" si="4">SUM(F50+G50+H50)</f>
        <v>5997.5999999999995</v>
      </c>
      <c r="J50" s="26" t="s">
        <v>194</v>
      </c>
      <c r="K50" s="26" t="s">
        <v>54</v>
      </c>
    </row>
    <row r="51" spans="1:11" ht="17.25" x14ac:dyDescent="0.25">
      <c r="A51" s="22">
        <f t="shared" ref="A51:A56" si="5">A50+1</f>
        <v>32</v>
      </c>
      <c r="B51" s="23" t="s">
        <v>56</v>
      </c>
      <c r="C51" s="24">
        <f>402.27*1.04</f>
        <v>418.36079999999998</v>
      </c>
      <c r="D51" s="20">
        <v>15.2</v>
      </c>
      <c r="E51" s="20">
        <v>15.2</v>
      </c>
      <c r="F51" s="19">
        <f t="shared" si="3"/>
        <v>6359.0841599999994</v>
      </c>
      <c r="G51" s="19">
        <v>100</v>
      </c>
      <c r="H51" s="19"/>
      <c r="I51" s="19">
        <f t="shared" si="4"/>
        <v>6459.0841599999994</v>
      </c>
      <c r="J51" s="26" t="s">
        <v>192</v>
      </c>
      <c r="K51" s="26" t="s">
        <v>54</v>
      </c>
    </row>
    <row r="52" spans="1:11" ht="17.25" x14ac:dyDescent="0.25">
      <c r="A52" s="22">
        <f t="shared" si="5"/>
        <v>33</v>
      </c>
      <c r="B52" s="23" t="s">
        <v>57</v>
      </c>
      <c r="C52" s="24">
        <f>130.89*1.04</f>
        <v>136.12559999999999</v>
      </c>
      <c r="D52" s="20">
        <v>0</v>
      </c>
      <c r="E52" s="20">
        <v>0</v>
      </c>
      <c r="F52" s="19">
        <f t="shared" si="3"/>
        <v>0</v>
      </c>
      <c r="G52" s="19">
        <v>0</v>
      </c>
      <c r="H52" s="19"/>
      <c r="I52" s="19">
        <f t="shared" si="4"/>
        <v>0</v>
      </c>
      <c r="J52" s="26" t="s">
        <v>205</v>
      </c>
      <c r="K52" s="26" t="s">
        <v>54</v>
      </c>
    </row>
    <row r="53" spans="1:11" ht="17.25" x14ac:dyDescent="0.25">
      <c r="A53" s="22">
        <f t="shared" si="5"/>
        <v>34</v>
      </c>
      <c r="B53" s="23" t="s">
        <v>58</v>
      </c>
      <c r="C53" s="24">
        <f>128.83*1.04</f>
        <v>133.98320000000001</v>
      </c>
      <c r="D53" s="20">
        <v>15.2</v>
      </c>
      <c r="E53" s="20">
        <v>15.2</v>
      </c>
      <c r="F53" s="19">
        <f t="shared" si="3"/>
        <v>2036.5446400000001</v>
      </c>
      <c r="G53" s="19">
        <v>100</v>
      </c>
      <c r="H53" s="19"/>
      <c r="I53" s="19">
        <f t="shared" si="4"/>
        <v>2136.5446400000001</v>
      </c>
      <c r="J53" s="26" t="s">
        <v>205</v>
      </c>
      <c r="K53" s="26" t="s">
        <v>54</v>
      </c>
    </row>
    <row r="54" spans="1:11" ht="17.25" x14ac:dyDescent="0.25">
      <c r="A54" s="22">
        <f t="shared" si="5"/>
        <v>35</v>
      </c>
      <c r="B54" s="23" t="s">
        <v>59</v>
      </c>
      <c r="C54" s="24">
        <f>95.28*1.04</f>
        <v>99.091200000000001</v>
      </c>
      <c r="D54" s="20">
        <v>15.2</v>
      </c>
      <c r="E54" s="20">
        <v>15.2</v>
      </c>
      <c r="F54" s="19">
        <f t="shared" si="3"/>
        <v>1506.18624</v>
      </c>
      <c r="G54" s="19">
        <v>100</v>
      </c>
      <c r="H54" s="19"/>
      <c r="I54" s="19">
        <f t="shared" si="4"/>
        <v>1606.18624</v>
      </c>
      <c r="J54" s="26" t="s">
        <v>206</v>
      </c>
      <c r="K54" s="26" t="s">
        <v>54</v>
      </c>
    </row>
    <row r="55" spans="1:11" ht="17.25" x14ac:dyDescent="0.25">
      <c r="A55" s="22">
        <f t="shared" si="5"/>
        <v>36</v>
      </c>
      <c r="B55" s="23" t="s">
        <v>60</v>
      </c>
      <c r="C55" s="24">
        <f>237.61*1.04</f>
        <v>247.11440000000002</v>
      </c>
      <c r="D55" s="20">
        <v>15.2</v>
      </c>
      <c r="E55" s="20">
        <v>0</v>
      </c>
      <c r="F55" s="19">
        <f t="shared" si="3"/>
        <v>0</v>
      </c>
      <c r="G55" s="19">
        <v>0</v>
      </c>
      <c r="H55" s="19"/>
      <c r="I55" s="19">
        <f t="shared" si="4"/>
        <v>0</v>
      </c>
      <c r="J55" s="26" t="s">
        <v>207</v>
      </c>
      <c r="K55" s="26" t="s">
        <v>54</v>
      </c>
    </row>
    <row r="56" spans="1:11" ht="17.25" x14ac:dyDescent="0.25">
      <c r="A56" s="22">
        <f t="shared" si="5"/>
        <v>37</v>
      </c>
      <c r="B56" s="23" t="s">
        <v>175</v>
      </c>
      <c r="C56" s="24">
        <v>136.12</v>
      </c>
      <c r="D56" s="20">
        <v>15.2</v>
      </c>
      <c r="E56" s="20">
        <v>15.2</v>
      </c>
      <c r="F56" s="19">
        <f t="shared" si="3"/>
        <v>2069.0239999999999</v>
      </c>
      <c r="G56" s="19">
        <v>100</v>
      </c>
      <c r="H56" s="19"/>
      <c r="I56" s="19">
        <f t="shared" si="4"/>
        <v>2169.0239999999999</v>
      </c>
      <c r="J56" s="26" t="s">
        <v>206</v>
      </c>
    </row>
    <row r="57" spans="1:11" ht="17.25" x14ac:dyDescent="0.25">
      <c r="A57" s="22"/>
      <c r="B57" s="17" t="s">
        <v>61</v>
      </c>
      <c r="C57" s="24"/>
      <c r="D57" s="20"/>
      <c r="E57" s="20"/>
      <c r="F57" s="19"/>
      <c r="G57" s="19"/>
      <c r="H57" s="19"/>
      <c r="I57" s="19"/>
    </row>
    <row r="58" spans="1:11" ht="17.25" x14ac:dyDescent="0.25">
      <c r="A58" s="22">
        <f>A56+1</f>
        <v>38</v>
      </c>
      <c r="B58" s="29" t="s">
        <v>62</v>
      </c>
      <c r="C58" s="24">
        <f>460</f>
        <v>460</v>
      </c>
      <c r="D58" s="20">
        <v>15.2</v>
      </c>
      <c r="E58" s="20">
        <v>15.2</v>
      </c>
      <c r="F58" s="19">
        <f t="shared" ref="F58:F71" si="6">C58*E58</f>
        <v>6992</v>
      </c>
      <c r="G58" s="33">
        <v>100</v>
      </c>
      <c r="H58" s="33"/>
      <c r="I58" s="19">
        <f t="shared" ref="I58:I71" si="7">SUM(F58+G58+H58)</f>
        <v>7092</v>
      </c>
      <c r="J58" s="26" t="s">
        <v>194</v>
      </c>
      <c r="K58" s="26" t="s">
        <v>61</v>
      </c>
    </row>
    <row r="59" spans="1:11" ht="17.25" x14ac:dyDescent="0.25">
      <c r="A59" s="22">
        <f>A58+1</f>
        <v>39</v>
      </c>
      <c r="B59" s="23" t="s">
        <v>63</v>
      </c>
      <c r="C59" s="24">
        <f>336.47*1.04</f>
        <v>349.92880000000002</v>
      </c>
      <c r="D59" s="20">
        <v>15.2</v>
      </c>
      <c r="E59" s="20">
        <v>15.2</v>
      </c>
      <c r="F59" s="19">
        <f t="shared" si="6"/>
        <v>5318.9177600000003</v>
      </c>
      <c r="G59" s="19">
        <v>100</v>
      </c>
      <c r="H59" s="19"/>
      <c r="I59" s="19">
        <f t="shared" si="7"/>
        <v>5418.9177600000003</v>
      </c>
      <c r="J59" s="26" t="s">
        <v>192</v>
      </c>
      <c r="K59" s="26" t="s">
        <v>61</v>
      </c>
    </row>
    <row r="60" spans="1:11" ht="17.25" x14ac:dyDescent="0.25">
      <c r="A60" s="22">
        <f t="shared" ref="A60:A71" si="8">A59+1</f>
        <v>40</v>
      </c>
      <c r="B60" s="23" t="s">
        <v>64</v>
      </c>
      <c r="C60" s="24">
        <f>360.84*1.04</f>
        <v>375.27359999999999</v>
      </c>
      <c r="D60" s="20">
        <v>15.2</v>
      </c>
      <c r="E60" s="20">
        <v>15.2</v>
      </c>
      <c r="F60" s="19">
        <f t="shared" si="6"/>
        <v>5704.1587199999994</v>
      </c>
      <c r="G60" s="19">
        <v>100</v>
      </c>
      <c r="H60" s="19"/>
      <c r="I60" s="19">
        <f t="shared" si="7"/>
        <v>5804.1587199999994</v>
      </c>
      <c r="J60" s="26" t="s">
        <v>192</v>
      </c>
      <c r="K60" s="26" t="s">
        <v>61</v>
      </c>
    </row>
    <row r="61" spans="1:11" ht="17.25" x14ac:dyDescent="0.25">
      <c r="A61" s="22">
        <f t="shared" si="8"/>
        <v>41</v>
      </c>
      <c r="B61" s="23" t="s">
        <v>65</v>
      </c>
      <c r="C61" s="24">
        <f>328.57*1.04</f>
        <v>341.71280000000002</v>
      </c>
      <c r="D61" s="20">
        <v>15.2</v>
      </c>
      <c r="E61" s="20">
        <v>15.2</v>
      </c>
      <c r="F61" s="19">
        <f t="shared" si="6"/>
        <v>5194.0345600000001</v>
      </c>
      <c r="G61" s="19">
        <v>100</v>
      </c>
      <c r="H61" s="19"/>
      <c r="I61" s="19">
        <f t="shared" si="7"/>
        <v>5294.0345600000001</v>
      </c>
      <c r="J61" s="26" t="s">
        <v>192</v>
      </c>
      <c r="K61" s="26" t="s">
        <v>61</v>
      </c>
    </row>
    <row r="62" spans="1:11" ht="17.25" x14ac:dyDescent="0.25">
      <c r="A62" s="22">
        <f t="shared" si="8"/>
        <v>42</v>
      </c>
      <c r="B62" s="23" t="s">
        <v>66</v>
      </c>
      <c r="C62" s="24">
        <f>379.27*1.04</f>
        <v>394.44079999999997</v>
      </c>
      <c r="D62" s="20">
        <v>15.2</v>
      </c>
      <c r="E62" s="20">
        <v>15.2</v>
      </c>
      <c r="F62" s="19">
        <f t="shared" si="6"/>
        <v>5995.5001599999996</v>
      </c>
      <c r="G62" s="19">
        <v>100</v>
      </c>
      <c r="H62" s="19"/>
      <c r="I62" s="19">
        <f t="shared" si="7"/>
        <v>6095.5001599999996</v>
      </c>
      <c r="J62" s="26" t="s">
        <v>192</v>
      </c>
      <c r="K62" s="26" t="s">
        <v>61</v>
      </c>
    </row>
    <row r="63" spans="1:11" ht="17.25" x14ac:dyDescent="0.25">
      <c r="A63" s="22">
        <f t="shared" si="8"/>
        <v>43</v>
      </c>
      <c r="B63" s="23" t="s">
        <v>67</v>
      </c>
      <c r="C63" s="24">
        <f>371</f>
        <v>371</v>
      </c>
      <c r="D63" s="20">
        <v>15.2</v>
      </c>
      <c r="E63" s="20">
        <v>15.2</v>
      </c>
      <c r="F63" s="19">
        <f t="shared" si="6"/>
        <v>5639.2</v>
      </c>
      <c r="G63" s="19">
        <v>100</v>
      </c>
      <c r="H63" s="19"/>
      <c r="I63" s="19">
        <f t="shared" si="7"/>
        <v>5739.2</v>
      </c>
      <c r="J63" s="26" t="s">
        <v>192</v>
      </c>
      <c r="K63" s="26" t="s">
        <v>61</v>
      </c>
    </row>
    <row r="64" spans="1:11" ht="17.25" x14ac:dyDescent="0.25">
      <c r="A64" s="22">
        <f t="shared" si="8"/>
        <v>44</v>
      </c>
      <c r="B64" s="23" t="s">
        <v>68</v>
      </c>
      <c r="C64" s="24">
        <f>251.87*1.04</f>
        <v>261.94479999999999</v>
      </c>
      <c r="D64" s="20">
        <v>15.2</v>
      </c>
      <c r="E64" s="20">
        <v>15.2</v>
      </c>
      <c r="F64" s="19">
        <f t="shared" si="6"/>
        <v>3981.5609599999998</v>
      </c>
      <c r="G64" s="19">
        <v>100</v>
      </c>
      <c r="H64" s="19"/>
      <c r="I64" s="19">
        <f t="shared" si="7"/>
        <v>4081.5609599999998</v>
      </c>
      <c r="J64" s="26" t="s">
        <v>208</v>
      </c>
      <c r="K64" s="26" t="s">
        <v>61</v>
      </c>
    </row>
    <row r="65" spans="1:11" ht="17.25" x14ac:dyDescent="0.25">
      <c r="A65" s="22">
        <f t="shared" si="8"/>
        <v>45</v>
      </c>
      <c r="B65" s="23" t="s">
        <v>69</v>
      </c>
      <c r="C65" s="24">
        <f>251.87*1.04</f>
        <v>261.94479999999999</v>
      </c>
      <c r="D65" s="20">
        <v>15.2</v>
      </c>
      <c r="E65" s="20">
        <v>15.2</v>
      </c>
      <c r="F65" s="19">
        <f t="shared" si="6"/>
        <v>3981.5609599999998</v>
      </c>
      <c r="G65" s="19">
        <v>100</v>
      </c>
      <c r="H65" s="19"/>
      <c r="I65" s="19">
        <f t="shared" si="7"/>
        <v>4081.5609599999998</v>
      </c>
      <c r="J65" s="26" t="s">
        <v>208</v>
      </c>
      <c r="K65" s="26" t="s">
        <v>61</v>
      </c>
    </row>
    <row r="66" spans="1:11" ht="17.25" x14ac:dyDescent="0.25">
      <c r="A66" s="22">
        <f t="shared" si="8"/>
        <v>46</v>
      </c>
      <c r="B66" s="23" t="s">
        <v>70</v>
      </c>
      <c r="C66" s="24">
        <f>251.87*1.04</f>
        <v>261.94479999999999</v>
      </c>
      <c r="D66" s="20">
        <v>15.2</v>
      </c>
      <c r="E66" s="20">
        <v>15.2</v>
      </c>
      <c r="F66" s="19">
        <f t="shared" si="6"/>
        <v>3981.5609599999998</v>
      </c>
      <c r="G66" s="19">
        <v>100</v>
      </c>
      <c r="H66" s="19"/>
      <c r="I66" s="19">
        <f t="shared" si="7"/>
        <v>4081.5609599999998</v>
      </c>
      <c r="J66" s="26" t="s">
        <v>208</v>
      </c>
      <c r="K66" s="26" t="s">
        <v>61</v>
      </c>
    </row>
    <row r="67" spans="1:11" ht="17.25" x14ac:dyDescent="0.25">
      <c r="A67" s="22">
        <f t="shared" si="8"/>
        <v>47</v>
      </c>
      <c r="B67" s="23" t="s">
        <v>71</v>
      </c>
      <c r="C67" s="24">
        <f>251.87*1.04</f>
        <v>261.94479999999999</v>
      </c>
      <c r="D67" s="20">
        <v>15.2</v>
      </c>
      <c r="E67" s="20">
        <v>15.2</v>
      </c>
      <c r="F67" s="19">
        <f t="shared" si="6"/>
        <v>3981.5609599999998</v>
      </c>
      <c r="G67" s="19">
        <v>100</v>
      </c>
      <c r="H67" s="19"/>
      <c r="I67" s="19">
        <f t="shared" si="7"/>
        <v>4081.5609599999998</v>
      </c>
      <c r="J67" s="26" t="s">
        <v>208</v>
      </c>
      <c r="K67" s="26" t="s">
        <v>61</v>
      </c>
    </row>
    <row r="68" spans="1:11" ht="17.25" x14ac:dyDescent="0.25">
      <c r="A68" s="22">
        <f t="shared" si="8"/>
        <v>48</v>
      </c>
      <c r="B68" s="23" t="s">
        <v>72</v>
      </c>
      <c r="C68" s="24">
        <f>319.39*1.04</f>
        <v>332.16559999999998</v>
      </c>
      <c r="D68" s="20">
        <v>15.2</v>
      </c>
      <c r="E68" s="20">
        <v>15.2</v>
      </c>
      <c r="F68" s="19">
        <f t="shared" si="6"/>
        <v>5048.9171199999992</v>
      </c>
      <c r="G68" s="19">
        <v>100</v>
      </c>
      <c r="H68" s="19"/>
      <c r="I68" s="19">
        <f t="shared" si="7"/>
        <v>5148.9171199999992</v>
      </c>
      <c r="J68" s="26" t="s">
        <v>193</v>
      </c>
      <c r="K68" s="26" t="s">
        <v>61</v>
      </c>
    </row>
    <row r="69" spans="1:11" ht="17.25" x14ac:dyDescent="0.25">
      <c r="A69" s="22">
        <f t="shared" si="8"/>
        <v>49</v>
      </c>
      <c r="B69" s="30" t="s">
        <v>73</v>
      </c>
      <c r="C69" s="24">
        <f>319.39*1.04</f>
        <v>332.16559999999998</v>
      </c>
      <c r="D69" s="20">
        <v>15.2</v>
      </c>
      <c r="E69" s="20">
        <v>15.2</v>
      </c>
      <c r="F69" s="19">
        <f t="shared" si="6"/>
        <v>5048.9171199999992</v>
      </c>
      <c r="G69" s="19">
        <v>100</v>
      </c>
      <c r="H69" s="19"/>
      <c r="I69" s="19">
        <f t="shared" si="7"/>
        <v>5148.9171199999992</v>
      </c>
      <c r="J69" s="26" t="s">
        <v>209</v>
      </c>
      <c r="K69" s="26" t="s">
        <v>61</v>
      </c>
    </row>
    <row r="70" spans="1:11" ht="17.25" x14ac:dyDescent="0.25">
      <c r="A70" s="22">
        <f t="shared" si="8"/>
        <v>50</v>
      </c>
      <c r="B70" s="23" t="s">
        <v>74</v>
      </c>
      <c r="C70" s="24">
        <f>319.39*1.04</f>
        <v>332.16559999999998</v>
      </c>
      <c r="D70" s="20">
        <v>15.2</v>
      </c>
      <c r="E70" s="20">
        <v>15.2</v>
      </c>
      <c r="F70" s="19">
        <f t="shared" si="6"/>
        <v>5048.9171199999992</v>
      </c>
      <c r="G70" s="19">
        <v>100</v>
      </c>
      <c r="H70" s="19"/>
      <c r="I70" s="19">
        <f t="shared" si="7"/>
        <v>5148.9171199999992</v>
      </c>
      <c r="J70" s="26" t="s">
        <v>193</v>
      </c>
      <c r="K70" s="26" t="s">
        <v>61</v>
      </c>
    </row>
    <row r="71" spans="1:11" ht="17.25" x14ac:dyDescent="0.25">
      <c r="A71" s="22">
        <f t="shared" si="8"/>
        <v>51</v>
      </c>
      <c r="B71" s="23" t="s">
        <v>75</v>
      </c>
      <c r="C71" s="24">
        <v>207.44</v>
      </c>
      <c r="D71" s="20">
        <v>15.2</v>
      </c>
      <c r="E71" s="20">
        <v>15.2</v>
      </c>
      <c r="F71" s="19">
        <f t="shared" si="6"/>
        <v>3153.0879999999997</v>
      </c>
      <c r="G71" s="19">
        <v>100</v>
      </c>
      <c r="H71" s="19"/>
      <c r="I71" s="19">
        <f t="shared" si="7"/>
        <v>3253.0879999999997</v>
      </c>
      <c r="J71" s="26" t="s">
        <v>219</v>
      </c>
      <c r="K71" s="26" t="s">
        <v>61</v>
      </c>
    </row>
    <row r="72" spans="1:11" ht="17.25" x14ac:dyDescent="0.25">
      <c r="A72" s="22"/>
      <c r="B72" s="17" t="s">
        <v>76</v>
      </c>
      <c r="C72" s="24"/>
      <c r="D72" s="20"/>
      <c r="E72" s="20"/>
      <c r="F72" s="19"/>
      <c r="G72" s="19"/>
      <c r="H72" s="19"/>
      <c r="I72" s="19"/>
    </row>
    <row r="73" spans="1:11" ht="17.25" x14ac:dyDescent="0.25">
      <c r="A73" s="22">
        <f>A71+1</f>
        <v>52</v>
      </c>
      <c r="B73" s="23" t="s">
        <v>77</v>
      </c>
      <c r="C73" s="24">
        <f>261.98*1.04</f>
        <v>272.45920000000001</v>
      </c>
      <c r="D73" s="20">
        <v>15.2</v>
      </c>
      <c r="E73" s="20">
        <v>15.2</v>
      </c>
      <c r="F73" s="19">
        <f t="shared" ref="F73:F79" si="9">C73*E73</f>
        <v>4141.3798399999996</v>
      </c>
      <c r="G73" s="19">
        <v>100</v>
      </c>
      <c r="H73" s="19"/>
      <c r="I73" s="19">
        <f t="shared" ref="I73:I79" si="10">SUM(F73+G73+H73)</f>
        <v>4241.3798399999996</v>
      </c>
      <c r="J73" s="26" t="s">
        <v>208</v>
      </c>
      <c r="K73" s="26" t="s">
        <v>76</v>
      </c>
    </row>
    <row r="74" spans="1:11" ht="17.25" x14ac:dyDescent="0.25">
      <c r="A74" s="22">
        <f t="shared" ref="A74:A79" si="11">A73+1</f>
        <v>53</v>
      </c>
      <c r="B74" s="23" t="s">
        <v>78</v>
      </c>
      <c r="C74" s="24">
        <f>251.87*1.04</f>
        <v>261.94479999999999</v>
      </c>
      <c r="D74" s="20">
        <v>15.2</v>
      </c>
      <c r="E74" s="20">
        <v>15.2</v>
      </c>
      <c r="F74" s="19">
        <f t="shared" si="9"/>
        <v>3981.5609599999998</v>
      </c>
      <c r="G74" s="19">
        <v>100</v>
      </c>
      <c r="H74" s="19"/>
      <c r="I74" s="19">
        <f t="shared" si="10"/>
        <v>4081.5609599999998</v>
      </c>
      <c r="J74" s="26" t="s">
        <v>208</v>
      </c>
      <c r="K74" s="26" t="s">
        <v>76</v>
      </c>
    </row>
    <row r="75" spans="1:11" ht="17.25" x14ac:dyDescent="0.25">
      <c r="A75" s="22">
        <f t="shared" si="11"/>
        <v>54</v>
      </c>
      <c r="B75" s="29" t="s">
        <v>79</v>
      </c>
      <c r="C75" s="24">
        <f>269.11*1.04</f>
        <v>279.87440000000004</v>
      </c>
      <c r="D75" s="22">
        <v>15.2</v>
      </c>
      <c r="E75" s="20">
        <v>15.2</v>
      </c>
      <c r="F75" s="19">
        <f t="shared" si="9"/>
        <v>4254.0908800000007</v>
      </c>
      <c r="G75" s="19">
        <v>100</v>
      </c>
      <c r="H75" s="19"/>
      <c r="I75" s="19">
        <f t="shared" si="10"/>
        <v>4354.0908800000007</v>
      </c>
      <c r="J75" s="26" t="s">
        <v>208</v>
      </c>
      <c r="K75" s="26" t="s">
        <v>76</v>
      </c>
    </row>
    <row r="76" spans="1:11" ht="17.25" x14ac:dyDescent="0.25">
      <c r="A76" s="22">
        <f t="shared" si="11"/>
        <v>55</v>
      </c>
      <c r="B76" s="23" t="s">
        <v>80</v>
      </c>
      <c r="C76" s="24">
        <f>251.87*1.04</f>
        <v>261.94479999999999</v>
      </c>
      <c r="D76" s="20">
        <v>15.2</v>
      </c>
      <c r="E76" s="20">
        <v>15.2</v>
      </c>
      <c r="F76" s="19">
        <f t="shared" si="9"/>
        <v>3981.5609599999998</v>
      </c>
      <c r="G76" s="19">
        <v>100</v>
      </c>
      <c r="H76" s="19"/>
      <c r="I76" s="19">
        <f t="shared" si="10"/>
        <v>4081.5609599999998</v>
      </c>
      <c r="J76" s="26" t="s">
        <v>208</v>
      </c>
      <c r="K76" s="26" t="s">
        <v>76</v>
      </c>
    </row>
    <row r="77" spans="1:11" ht="17.25" x14ac:dyDescent="0.25">
      <c r="A77" s="22">
        <f t="shared" si="11"/>
        <v>56</v>
      </c>
      <c r="B77" s="23" t="s">
        <v>81</v>
      </c>
      <c r="C77" s="24">
        <f>251.87*1.04</f>
        <v>261.94479999999999</v>
      </c>
      <c r="D77" s="20">
        <v>15.2</v>
      </c>
      <c r="E77" s="20">
        <v>15.2</v>
      </c>
      <c r="F77" s="19">
        <f t="shared" si="9"/>
        <v>3981.5609599999998</v>
      </c>
      <c r="G77" s="19">
        <v>100</v>
      </c>
      <c r="H77" s="19"/>
      <c r="I77" s="19">
        <f t="shared" si="10"/>
        <v>4081.5609599999998</v>
      </c>
      <c r="J77" s="26" t="s">
        <v>208</v>
      </c>
      <c r="K77" s="26" t="s">
        <v>76</v>
      </c>
    </row>
    <row r="78" spans="1:11" ht="17.25" x14ac:dyDescent="0.25">
      <c r="A78" s="3">
        <f t="shared" si="11"/>
        <v>57</v>
      </c>
      <c r="B78" s="23" t="s">
        <v>82</v>
      </c>
      <c r="C78" s="24">
        <f>280</f>
        <v>280</v>
      </c>
      <c r="D78" s="20">
        <v>15.2</v>
      </c>
      <c r="E78" s="20">
        <v>15.2</v>
      </c>
      <c r="F78" s="19">
        <f t="shared" si="9"/>
        <v>4256</v>
      </c>
      <c r="G78" s="19">
        <v>100</v>
      </c>
      <c r="H78" s="19"/>
      <c r="I78" s="19">
        <f t="shared" si="10"/>
        <v>4356</v>
      </c>
      <c r="J78" s="26" t="s">
        <v>208</v>
      </c>
      <c r="K78" s="26" t="s">
        <v>76</v>
      </c>
    </row>
    <row r="79" spans="1:11" ht="17.25" x14ac:dyDescent="0.25">
      <c r="A79" s="22">
        <f t="shared" si="11"/>
        <v>58</v>
      </c>
      <c r="B79" s="23" t="s">
        <v>83</v>
      </c>
      <c r="C79" s="24">
        <f>366.8*1.04</f>
        <v>381.47200000000004</v>
      </c>
      <c r="D79" s="20">
        <v>15.2</v>
      </c>
      <c r="E79" s="20">
        <v>15.2</v>
      </c>
      <c r="F79" s="19">
        <f t="shared" si="9"/>
        <v>5798.3744000000006</v>
      </c>
      <c r="G79" s="19">
        <v>100</v>
      </c>
      <c r="H79" s="19"/>
      <c r="I79" s="19">
        <f t="shared" si="10"/>
        <v>5898.3744000000006</v>
      </c>
      <c r="J79" s="26" t="s">
        <v>211</v>
      </c>
      <c r="K79" s="26" t="s">
        <v>90</v>
      </c>
    </row>
    <row r="80" spans="1:11" ht="17.25" x14ac:dyDescent="0.25">
      <c r="A80" s="22"/>
      <c r="B80" s="34" t="s">
        <v>84</v>
      </c>
      <c r="C80" s="24"/>
      <c r="D80" s="35"/>
      <c r="E80" s="20"/>
      <c r="F80" s="36"/>
      <c r="G80" s="36"/>
      <c r="H80" s="36"/>
      <c r="I80" s="19"/>
    </row>
    <row r="81" spans="1:11" ht="31.5" x14ac:dyDescent="0.25">
      <c r="A81" s="22">
        <f>A79+1</f>
        <v>59</v>
      </c>
      <c r="B81" s="25" t="s">
        <v>176</v>
      </c>
      <c r="C81" s="24">
        <v>450.65</v>
      </c>
      <c r="D81" s="37">
        <v>15.2</v>
      </c>
      <c r="E81" s="20">
        <v>15.2</v>
      </c>
      <c r="F81" s="19">
        <f>C81*E81</f>
        <v>6849.8799999999992</v>
      </c>
      <c r="G81" s="19">
        <v>100</v>
      </c>
      <c r="H81" s="19"/>
      <c r="I81" s="19">
        <f>SUM(F81+G81+H81)</f>
        <v>6949.8799999999992</v>
      </c>
      <c r="J81" s="26" t="s">
        <v>194</v>
      </c>
      <c r="K81" s="46" t="s">
        <v>84</v>
      </c>
    </row>
    <row r="82" spans="1:11" ht="31.5" x14ac:dyDescent="0.25">
      <c r="A82" s="22">
        <f>A81+1</f>
        <v>60</v>
      </c>
      <c r="B82" s="25" t="s">
        <v>85</v>
      </c>
      <c r="C82" s="24">
        <f>305.88*1.04</f>
        <v>318.11520000000002</v>
      </c>
      <c r="D82" s="37">
        <v>15.2</v>
      </c>
      <c r="E82" s="20">
        <v>15.2</v>
      </c>
      <c r="F82" s="19">
        <f>C82*E82</f>
        <v>4835.3510400000005</v>
      </c>
      <c r="G82" s="19">
        <v>100</v>
      </c>
      <c r="H82" s="19"/>
      <c r="I82" s="19">
        <f>SUM(F82+G82+H82)</f>
        <v>4935.3510400000005</v>
      </c>
      <c r="J82" s="26" t="s">
        <v>192</v>
      </c>
      <c r="K82" s="46" t="s">
        <v>84</v>
      </c>
    </row>
    <row r="83" spans="1:11" ht="31.5" x14ac:dyDescent="0.25">
      <c r="A83" s="22">
        <f>A82+1</f>
        <v>61</v>
      </c>
      <c r="B83" s="25" t="s">
        <v>86</v>
      </c>
      <c r="C83" s="24">
        <f>336.47*1.04</f>
        <v>349.92880000000002</v>
      </c>
      <c r="D83" s="20">
        <v>15.2</v>
      </c>
      <c r="E83" s="20">
        <v>15.2</v>
      </c>
      <c r="F83" s="19">
        <f>C83*E83</f>
        <v>5318.9177600000003</v>
      </c>
      <c r="G83" s="19">
        <v>100</v>
      </c>
      <c r="H83" s="19"/>
      <c r="I83" s="19">
        <f>SUM(F83+G83+H83)</f>
        <v>5418.9177600000003</v>
      </c>
      <c r="J83" s="26" t="s">
        <v>192</v>
      </c>
      <c r="K83" s="46" t="s">
        <v>84</v>
      </c>
    </row>
    <row r="84" spans="1:11" ht="31.5" x14ac:dyDescent="0.25">
      <c r="A84" s="22">
        <f>A83+1</f>
        <v>62</v>
      </c>
      <c r="B84" s="25" t="s">
        <v>87</v>
      </c>
      <c r="C84" s="24">
        <v>349.93</v>
      </c>
      <c r="D84" s="20">
        <v>15.2</v>
      </c>
      <c r="E84" s="20">
        <v>15.2</v>
      </c>
      <c r="F84" s="19">
        <f>C84*E84</f>
        <v>5318.9359999999997</v>
      </c>
      <c r="G84" s="19">
        <v>100</v>
      </c>
      <c r="H84" s="19">
        <v>159.57</v>
      </c>
      <c r="I84" s="19">
        <f>SUM(F84+G84+H84)</f>
        <v>5578.5059999999994</v>
      </c>
      <c r="J84" s="26" t="s">
        <v>231</v>
      </c>
      <c r="K84" s="46" t="s">
        <v>84</v>
      </c>
    </row>
    <row r="85" spans="1:11" ht="17.25" x14ac:dyDescent="0.25">
      <c r="A85" s="22"/>
      <c r="B85" s="34" t="s">
        <v>88</v>
      </c>
      <c r="C85" s="24"/>
      <c r="D85" s="37"/>
      <c r="E85" s="20"/>
      <c r="F85" s="19"/>
      <c r="G85" s="19"/>
      <c r="H85" s="19"/>
      <c r="I85" s="19"/>
      <c r="K85" s="46"/>
    </row>
    <row r="86" spans="1:11" ht="17.25" x14ac:dyDescent="0.25">
      <c r="A86" s="22">
        <f>A84+1</f>
        <v>63</v>
      </c>
      <c r="B86" s="29" t="s">
        <v>177</v>
      </c>
      <c r="C86" s="24">
        <f>388</f>
        <v>388</v>
      </c>
      <c r="D86" s="20">
        <v>15.2</v>
      </c>
      <c r="E86" s="20">
        <v>15.2</v>
      </c>
      <c r="F86" s="19">
        <f>C86*E86</f>
        <v>5897.5999999999995</v>
      </c>
      <c r="G86" s="19">
        <v>100</v>
      </c>
      <c r="H86" s="19"/>
      <c r="I86" s="19">
        <f>SUM(F86+G86+H86)</f>
        <v>5997.5999999999995</v>
      </c>
      <c r="J86" s="26" t="s">
        <v>195</v>
      </c>
      <c r="K86" s="26" t="s">
        <v>88</v>
      </c>
    </row>
    <row r="87" spans="1:11" ht="17.25" x14ac:dyDescent="0.25">
      <c r="A87" s="22"/>
      <c r="B87" s="17" t="s">
        <v>90</v>
      </c>
      <c r="C87" s="24"/>
      <c r="D87" s="20"/>
      <c r="E87" s="20"/>
      <c r="F87" s="19"/>
      <c r="G87" s="19"/>
      <c r="H87" s="19"/>
      <c r="I87" s="19"/>
    </row>
    <row r="88" spans="1:11" ht="17.25" x14ac:dyDescent="0.3">
      <c r="A88" s="3">
        <f>A86+1</f>
        <v>64</v>
      </c>
      <c r="B88" s="27" t="s">
        <v>91</v>
      </c>
      <c r="C88" s="24">
        <f>410</f>
        <v>410</v>
      </c>
      <c r="D88" s="20">
        <v>15.2</v>
      </c>
      <c r="E88" s="20">
        <v>15.2</v>
      </c>
      <c r="F88" s="19">
        <f t="shared" ref="F88:F93" si="12">C88*E88</f>
        <v>6232</v>
      </c>
      <c r="G88" s="19">
        <v>100</v>
      </c>
      <c r="H88" s="19"/>
      <c r="I88" s="19">
        <f t="shared" ref="I88:I93" si="13">SUM(F88+G88+H88)</f>
        <v>6332</v>
      </c>
      <c r="J88" s="26" t="s">
        <v>195</v>
      </c>
      <c r="K88" s="26" t="s">
        <v>90</v>
      </c>
    </row>
    <row r="89" spans="1:11" ht="17.25" x14ac:dyDescent="0.25">
      <c r="A89" s="3">
        <f>A88+1</f>
        <v>65</v>
      </c>
      <c r="B89" s="23" t="s">
        <v>92</v>
      </c>
      <c r="C89" s="24">
        <f>280</f>
        <v>280</v>
      </c>
      <c r="D89" s="20">
        <v>15.2</v>
      </c>
      <c r="E89" s="20">
        <v>15.2</v>
      </c>
      <c r="F89" s="19">
        <f t="shared" si="12"/>
        <v>4256</v>
      </c>
      <c r="G89" s="19">
        <v>100</v>
      </c>
      <c r="H89" s="19"/>
      <c r="I89" s="19">
        <f t="shared" si="13"/>
        <v>4356</v>
      </c>
      <c r="J89" s="26" t="s">
        <v>210</v>
      </c>
      <c r="K89" s="26" t="s">
        <v>90</v>
      </c>
    </row>
    <row r="90" spans="1:11" ht="17.25" x14ac:dyDescent="0.25">
      <c r="A90" s="3">
        <f>A89+1</f>
        <v>66</v>
      </c>
      <c r="B90" s="30" t="s">
        <v>93</v>
      </c>
      <c r="C90" s="24">
        <f>318.76*1.04</f>
        <v>331.5104</v>
      </c>
      <c r="D90" s="20">
        <v>15.2</v>
      </c>
      <c r="E90" s="20">
        <v>15.2</v>
      </c>
      <c r="F90" s="19">
        <f t="shared" si="12"/>
        <v>5038.9580799999994</v>
      </c>
      <c r="G90" s="33">
        <v>100</v>
      </c>
      <c r="H90" s="33"/>
      <c r="I90" s="19">
        <f t="shared" si="13"/>
        <v>5138.9580799999994</v>
      </c>
      <c r="J90" s="26" t="s">
        <v>212</v>
      </c>
      <c r="K90" s="26" t="s">
        <v>90</v>
      </c>
    </row>
    <row r="91" spans="1:11" ht="17.25" x14ac:dyDescent="0.25">
      <c r="A91" s="3">
        <f>A90+1</f>
        <v>67</v>
      </c>
      <c r="B91" s="30" t="s">
        <v>94</v>
      </c>
      <c r="C91" s="24">
        <f>316.18*1.04</f>
        <v>328.8272</v>
      </c>
      <c r="D91" s="20">
        <v>15.2</v>
      </c>
      <c r="E91" s="20">
        <v>15.2</v>
      </c>
      <c r="F91" s="19">
        <f t="shared" si="12"/>
        <v>4998.1734399999996</v>
      </c>
      <c r="G91" s="33">
        <v>100</v>
      </c>
      <c r="H91" s="33"/>
      <c r="I91" s="19">
        <f t="shared" si="13"/>
        <v>5098.1734399999996</v>
      </c>
      <c r="J91" s="26" t="s">
        <v>192</v>
      </c>
      <c r="K91" s="26" t="s">
        <v>90</v>
      </c>
    </row>
    <row r="92" spans="1:11" ht="17.25" x14ac:dyDescent="0.25">
      <c r="A92" s="3">
        <f>A91+1</f>
        <v>68</v>
      </c>
      <c r="B92" s="23" t="s">
        <v>95</v>
      </c>
      <c r="C92" s="24">
        <f>410</f>
        <v>410</v>
      </c>
      <c r="D92" s="20">
        <v>15.2</v>
      </c>
      <c r="E92" s="20">
        <v>15.2</v>
      </c>
      <c r="F92" s="19">
        <f t="shared" si="12"/>
        <v>6232</v>
      </c>
      <c r="G92" s="19">
        <v>100</v>
      </c>
      <c r="H92" s="19"/>
      <c r="I92" s="19">
        <f t="shared" si="13"/>
        <v>6332</v>
      </c>
      <c r="J92" s="26" t="s">
        <v>193</v>
      </c>
      <c r="K92" s="26" t="s">
        <v>90</v>
      </c>
    </row>
    <row r="93" spans="1:11" ht="17.25" x14ac:dyDescent="0.25">
      <c r="A93" s="3">
        <f>A92+1</f>
        <v>69</v>
      </c>
      <c r="B93" s="23" t="s">
        <v>96</v>
      </c>
      <c r="C93" s="24">
        <v>280</v>
      </c>
      <c r="D93" s="20">
        <v>15.2</v>
      </c>
      <c r="E93" s="20">
        <v>15.2</v>
      </c>
      <c r="F93" s="19">
        <f t="shared" si="12"/>
        <v>4256</v>
      </c>
      <c r="G93" s="19">
        <v>100</v>
      </c>
      <c r="H93" s="19"/>
      <c r="I93" s="19">
        <f t="shared" si="13"/>
        <v>4356</v>
      </c>
      <c r="J93" s="26" t="s">
        <v>210</v>
      </c>
      <c r="K93" s="26" t="s">
        <v>90</v>
      </c>
    </row>
    <row r="94" spans="1:11" ht="17.25" x14ac:dyDescent="0.25">
      <c r="A94" s="22"/>
      <c r="B94" s="17" t="s">
        <v>97</v>
      </c>
      <c r="C94" s="24"/>
      <c r="D94" s="20"/>
      <c r="E94" s="20"/>
      <c r="F94" s="19"/>
      <c r="G94" s="19"/>
      <c r="H94" s="19"/>
      <c r="I94" s="19"/>
    </row>
    <row r="95" spans="1:11" ht="17.25" x14ac:dyDescent="0.25">
      <c r="A95" s="22">
        <f>A93+1</f>
        <v>70</v>
      </c>
      <c r="B95" s="29" t="s">
        <v>98</v>
      </c>
      <c r="C95" s="24">
        <v>410</v>
      </c>
      <c r="D95" s="20">
        <v>15.2</v>
      </c>
      <c r="E95" s="20">
        <v>15.2</v>
      </c>
      <c r="F95" s="19">
        <f t="shared" ref="F95:F116" si="14">C95*E95</f>
        <v>6232</v>
      </c>
      <c r="G95" s="19">
        <v>100</v>
      </c>
      <c r="H95" s="19"/>
      <c r="I95" s="19">
        <f t="shared" ref="I95:I116" si="15">SUM(F95+G95+H95)</f>
        <v>6332</v>
      </c>
      <c r="J95" s="26" t="s">
        <v>194</v>
      </c>
      <c r="K95" s="26" t="s">
        <v>97</v>
      </c>
    </row>
    <row r="96" spans="1:11" ht="17.25" x14ac:dyDescent="0.25">
      <c r="A96" s="22">
        <f>A95+1</f>
        <v>71</v>
      </c>
      <c r="B96" s="23" t="s">
        <v>99</v>
      </c>
      <c r="C96" s="24">
        <f>269.11*1.04</f>
        <v>279.87440000000004</v>
      </c>
      <c r="D96" s="20">
        <v>15.2</v>
      </c>
      <c r="E96" s="20">
        <v>15.2</v>
      </c>
      <c r="F96" s="19">
        <f t="shared" si="14"/>
        <v>4254.0908800000007</v>
      </c>
      <c r="G96" s="19">
        <v>100</v>
      </c>
      <c r="H96" s="19"/>
      <c r="I96" s="19">
        <f t="shared" si="15"/>
        <v>4354.0908800000007</v>
      </c>
      <c r="J96" s="26" t="s">
        <v>213</v>
      </c>
      <c r="K96" s="26" t="s">
        <v>97</v>
      </c>
    </row>
    <row r="97" spans="1:11" ht="17.25" x14ac:dyDescent="0.25">
      <c r="A97" s="22">
        <f>A96+1</f>
        <v>72</v>
      </c>
      <c r="B97" s="23" t="s">
        <v>100</v>
      </c>
      <c r="C97" s="24">
        <f t="shared" ref="C97:C104" si="16">269.11*1.04</f>
        <v>279.87440000000004</v>
      </c>
      <c r="D97" s="20">
        <v>15.2</v>
      </c>
      <c r="E97" s="20">
        <v>15.2</v>
      </c>
      <c r="F97" s="19">
        <f t="shared" si="14"/>
        <v>4254.0908800000007</v>
      </c>
      <c r="G97" s="19">
        <v>100</v>
      </c>
      <c r="H97" s="19"/>
      <c r="I97" s="19">
        <f t="shared" si="15"/>
        <v>4354.0908800000007</v>
      </c>
      <c r="J97" s="26" t="s">
        <v>213</v>
      </c>
      <c r="K97" s="26" t="s">
        <v>97</v>
      </c>
    </row>
    <row r="98" spans="1:11" ht="17.25" x14ac:dyDescent="0.25">
      <c r="A98" s="22">
        <f t="shared" ref="A98:A152" si="17">A97+1</f>
        <v>73</v>
      </c>
      <c r="B98" s="23" t="s">
        <v>101</v>
      </c>
      <c r="C98" s="24">
        <f t="shared" si="16"/>
        <v>279.87440000000004</v>
      </c>
      <c r="D98" s="20">
        <v>15.2</v>
      </c>
      <c r="E98" s="20">
        <v>15.2</v>
      </c>
      <c r="F98" s="19">
        <f t="shared" si="14"/>
        <v>4254.0908800000007</v>
      </c>
      <c r="G98" s="19">
        <v>100</v>
      </c>
      <c r="H98" s="19"/>
      <c r="I98" s="19">
        <f t="shared" si="15"/>
        <v>4354.0908800000007</v>
      </c>
      <c r="J98" s="26" t="s">
        <v>213</v>
      </c>
      <c r="K98" s="26" t="s">
        <v>97</v>
      </c>
    </row>
    <row r="99" spans="1:11" ht="17.25" x14ac:dyDescent="0.25">
      <c r="A99" s="22">
        <f t="shared" si="17"/>
        <v>74</v>
      </c>
      <c r="B99" s="23" t="s">
        <v>102</v>
      </c>
      <c r="C99" s="24">
        <f t="shared" si="16"/>
        <v>279.87440000000004</v>
      </c>
      <c r="D99" s="20">
        <v>15.2</v>
      </c>
      <c r="E99" s="20">
        <v>15.2</v>
      </c>
      <c r="F99" s="19">
        <f t="shared" si="14"/>
        <v>4254.0908800000007</v>
      </c>
      <c r="G99" s="19">
        <v>100</v>
      </c>
      <c r="H99" s="19"/>
      <c r="I99" s="19">
        <f t="shared" si="15"/>
        <v>4354.0908800000007</v>
      </c>
      <c r="J99" s="26" t="s">
        <v>213</v>
      </c>
      <c r="K99" s="26" t="s">
        <v>97</v>
      </c>
    </row>
    <row r="100" spans="1:11" ht="17.25" x14ac:dyDescent="0.25">
      <c r="A100" s="22">
        <f t="shared" si="17"/>
        <v>75</v>
      </c>
      <c r="B100" s="23" t="s">
        <v>103</v>
      </c>
      <c r="C100" s="24">
        <f t="shared" si="16"/>
        <v>279.87440000000004</v>
      </c>
      <c r="D100" s="20">
        <v>15.2</v>
      </c>
      <c r="E100" s="20">
        <v>15.2</v>
      </c>
      <c r="F100" s="19">
        <f t="shared" si="14"/>
        <v>4254.0908800000007</v>
      </c>
      <c r="G100" s="19">
        <v>100</v>
      </c>
      <c r="H100" s="19"/>
      <c r="I100" s="19">
        <f t="shared" si="15"/>
        <v>4354.0908800000007</v>
      </c>
      <c r="J100" s="26" t="s">
        <v>213</v>
      </c>
      <c r="K100" s="26" t="s">
        <v>97</v>
      </c>
    </row>
    <row r="101" spans="1:11" ht="17.25" x14ac:dyDescent="0.25">
      <c r="A101" s="22">
        <f t="shared" si="17"/>
        <v>76</v>
      </c>
      <c r="B101" s="23" t="s">
        <v>104</v>
      </c>
      <c r="C101" s="24">
        <f t="shared" si="16"/>
        <v>279.87440000000004</v>
      </c>
      <c r="D101" s="20">
        <v>15.2</v>
      </c>
      <c r="E101" s="20">
        <v>15.2</v>
      </c>
      <c r="F101" s="19">
        <f t="shared" si="14"/>
        <v>4254.0908800000007</v>
      </c>
      <c r="G101" s="19">
        <v>100</v>
      </c>
      <c r="H101" s="19"/>
      <c r="I101" s="19">
        <f t="shared" si="15"/>
        <v>4354.0908800000007</v>
      </c>
      <c r="J101" s="26" t="s">
        <v>213</v>
      </c>
      <c r="K101" s="26" t="s">
        <v>97</v>
      </c>
    </row>
    <row r="102" spans="1:11" ht="17.25" x14ac:dyDescent="0.25">
      <c r="A102" s="22">
        <f t="shared" si="17"/>
        <v>77</v>
      </c>
      <c r="B102" s="23" t="s">
        <v>105</v>
      </c>
      <c r="C102" s="24">
        <f t="shared" si="16"/>
        <v>279.87440000000004</v>
      </c>
      <c r="D102" s="20">
        <v>15.2</v>
      </c>
      <c r="E102" s="20">
        <v>15.2</v>
      </c>
      <c r="F102" s="19">
        <f t="shared" si="14"/>
        <v>4254.0908800000007</v>
      </c>
      <c r="G102" s="19">
        <v>100</v>
      </c>
      <c r="H102" s="19"/>
      <c r="I102" s="19">
        <f t="shared" si="15"/>
        <v>4354.0908800000007</v>
      </c>
      <c r="J102" s="26" t="s">
        <v>213</v>
      </c>
      <c r="K102" s="26" t="s">
        <v>97</v>
      </c>
    </row>
    <row r="103" spans="1:11" ht="17.25" x14ac:dyDescent="0.25">
      <c r="A103" s="22">
        <f t="shared" si="17"/>
        <v>78</v>
      </c>
      <c r="B103" s="23" t="s">
        <v>106</v>
      </c>
      <c r="C103" s="24">
        <f t="shared" si="16"/>
        <v>279.87440000000004</v>
      </c>
      <c r="D103" s="20">
        <v>15.2</v>
      </c>
      <c r="E103" s="20">
        <v>15.2</v>
      </c>
      <c r="F103" s="19">
        <f t="shared" si="14"/>
        <v>4254.0908800000007</v>
      </c>
      <c r="G103" s="19">
        <v>100</v>
      </c>
      <c r="H103" s="19"/>
      <c r="I103" s="19">
        <f t="shared" si="15"/>
        <v>4354.0908800000007</v>
      </c>
      <c r="J103" s="26" t="s">
        <v>213</v>
      </c>
      <c r="K103" s="26" t="s">
        <v>97</v>
      </c>
    </row>
    <row r="104" spans="1:11" ht="17.25" x14ac:dyDescent="0.25">
      <c r="A104" s="22">
        <f t="shared" si="17"/>
        <v>79</v>
      </c>
      <c r="B104" s="23" t="s">
        <v>107</v>
      </c>
      <c r="C104" s="24">
        <f t="shared" si="16"/>
        <v>279.87440000000004</v>
      </c>
      <c r="D104" s="20">
        <v>15.2</v>
      </c>
      <c r="E104" s="20">
        <v>15.2</v>
      </c>
      <c r="F104" s="19">
        <f t="shared" si="14"/>
        <v>4254.0908800000007</v>
      </c>
      <c r="G104" s="19">
        <v>100</v>
      </c>
      <c r="H104" s="19"/>
      <c r="I104" s="19">
        <f t="shared" si="15"/>
        <v>4354.0908800000007</v>
      </c>
      <c r="J104" s="26" t="s">
        <v>213</v>
      </c>
      <c r="K104" s="26" t="s">
        <v>97</v>
      </c>
    </row>
    <row r="105" spans="1:11" ht="17.25" x14ac:dyDescent="0.25">
      <c r="A105" s="22">
        <f t="shared" si="17"/>
        <v>80</v>
      </c>
      <c r="B105" s="23" t="s">
        <v>108</v>
      </c>
      <c r="C105" s="24">
        <f>253</f>
        <v>253</v>
      </c>
      <c r="D105" s="20">
        <v>15.2</v>
      </c>
      <c r="E105" s="20">
        <v>15.2</v>
      </c>
      <c r="F105" s="19">
        <f t="shared" si="14"/>
        <v>3845.6</v>
      </c>
      <c r="G105" s="19">
        <v>100</v>
      </c>
      <c r="H105" s="19"/>
      <c r="I105" s="19">
        <f t="shared" si="15"/>
        <v>3945.6</v>
      </c>
      <c r="J105" s="26" t="s">
        <v>206</v>
      </c>
      <c r="K105" s="26" t="s">
        <v>97</v>
      </c>
    </row>
    <row r="106" spans="1:11" ht="17.25" x14ac:dyDescent="0.25">
      <c r="A106" s="22">
        <f t="shared" si="17"/>
        <v>81</v>
      </c>
      <c r="B106" s="23" t="s">
        <v>109</v>
      </c>
      <c r="C106" s="24">
        <f>137.01*1.04</f>
        <v>142.49039999999999</v>
      </c>
      <c r="D106" s="20">
        <v>15.2</v>
      </c>
      <c r="E106" s="20">
        <v>15.2</v>
      </c>
      <c r="F106" s="19">
        <f t="shared" si="14"/>
        <v>2165.8540799999996</v>
      </c>
      <c r="G106" s="19">
        <v>100</v>
      </c>
      <c r="H106" s="19"/>
      <c r="I106" s="19">
        <f t="shared" si="15"/>
        <v>2265.8540799999996</v>
      </c>
      <c r="J106" s="26" t="s">
        <v>206</v>
      </c>
      <c r="K106" s="26" t="s">
        <v>97</v>
      </c>
    </row>
    <row r="107" spans="1:11" ht="17.25" x14ac:dyDescent="0.25">
      <c r="A107" s="22">
        <f t="shared" si="17"/>
        <v>82</v>
      </c>
      <c r="B107" s="23" t="s">
        <v>110</v>
      </c>
      <c r="C107" s="24">
        <v>253</v>
      </c>
      <c r="D107" s="20">
        <v>15.2</v>
      </c>
      <c r="E107" s="20">
        <v>15.2</v>
      </c>
      <c r="F107" s="19">
        <f t="shared" si="14"/>
        <v>3845.6</v>
      </c>
      <c r="G107" s="19">
        <v>100</v>
      </c>
      <c r="H107" s="19"/>
      <c r="I107" s="19">
        <f t="shared" si="15"/>
        <v>3945.6</v>
      </c>
      <c r="J107" s="26" t="s">
        <v>206</v>
      </c>
      <c r="K107" s="26" t="s">
        <v>97</v>
      </c>
    </row>
    <row r="108" spans="1:11" ht="17.25" x14ac:dyDescent="0.25">
      <c r="A108" s="22">
        <f t="shared" si="17"/>
        <v>83</v>
      </c>
      <c r="B108" s="23" t="s">
        <v>111</v>
      </c>
      <c r="C108" s="24">
        <v>253</v>
      </c>
      <c r="D108" s="20">
        <v>15.2</v>
      </c>
      <c r="E108" s="20">
        <v>15.2</v>
      </c>
      <c r="F108" s="19">
        <f t="shared" si="14"/>
        <v>3845.6</v>
      </c>
      <c r="G108" s="19">
        <v>100</v>
      </c>
      <c r="H108" s="19"/>
      <c r="I108" s="19">
        <f t="shared" si="15"/>
        <v>3945.6</v>
      </c>
      <c r="J108" s="26" t="s">
        <v>206</v>
      </c>
      <c r="K108" s="26" t="s">
        <v>97</v>
      </c>
    </row>
    <row r="109" spans="1:11" ht="17.25" x14ac:dyDescent="0.25">
      <c r="A109" s="22">
        <f t="shared" si="17"/>
        <v>84</v>
      </c>
      <c r="B109" s="23" t="s">
        <v>112</v>
      </c>
      <c r="C109" s="24">
        <v>253</v>
      </c>
      <c r="D109" s="20">
        <v>15.2</v>
      </c>
      <c r="E109" s="20">
        <v>15.2</v>
      </c>
      <c r="F109" s="19">
        <f t="shared" si="14"/>
        <v>3845.6</v>
      </c>
      <c r="G109" s="19">
        <v>100</v>
      </c>
      <c r="H109" s="19"/>
      <c r="I109" s="19">
        <f t="shared" si="15"/>
        <v>3945.6</v>
      </c>
      <c r="J109" s="26" t="s">
        <v>206</v>
      </c>
      <c r="K109" s="26" t="s">
        <v>97</v>
      </c>
    </row>
    <row r="110" spans="1:11" ht="17.25" x14ac:dyDescent="0.25">
      <c r="A110" s="22">
        <f t="shared" si="17"/>
        <v>85</v>
      </c>
      <c r="B110" s="23" t="s">
        <v>113</v>
      </c>
      <c r="C110" s="24">
        <f>243.27*1.04</f>
        <v>253.00080000000003</v>
      </c>
      <c r="D110" s="20">
        <v>15.2</v>
      </c>
      <c r="E110" s="20">
        <v>15.2</v>
      </c>
      <c r="F110" s="19">
        <f t="shared" si="14"/>
        <v>3845.6121600000001</v>
      </c>
      <c r="G110" s="19">
        <v>100</v>
      </c>
      <c r="H110" s="19"/>
      <c r="I110" s="19">
        <f t="shared" si="15"/>
        <v>3945.6121600000001</v>
      </c>
      <c r="J110" s="26" t="s">
        <v>206</v>
      </c>
      <c r="K110" s="26" t="s">
        <v>97</v>
      </c>
    </row>
    <row r="111" spans="1:11" ht="17.25" x14ac:dyDescent="0.25">
      <c r="A111" s="22">
        <f t="shared" si="17"/>
        <v>86</v>
      </c>
      <c r="B111" s="23" t="s">
        <v>114</v>
      </c>
      <c r="C111" s="24">
        <v>253</v>
      </c>
      <c r="D111" s="20">
        <v>15.2</v>
      </c>
      <c r="E111" s="20">
        <v>15.2</v>
      </c>
      <c r="F111" s="19">
        <f t="shared" si="14"/>
        <v>3845.6</v>
      </c>
      <c r="G111" s="19">
        <v>100</v>
      </c>
      <c r="H111" s="19"/>
      <c r="I111" s="19">
        <f t="shared" si="15"/>
        <v>3945.6</v>
      </c>
      <c r="J111" s="26" t="s">
        <v>205</v>
      </c>
      <c r="K111" s="26" t="s">
        <v>97</v>
      </c>
    </row>
    <row r="112" spans="1:11" ht="17.25" x14ac:dyDescent="0.25">
      <c r="A112" s="22">
        <f t="shared" si="17"/>
        <v>87</v>
      </c>
      <c r="B112" s="23" t="s">
        <v>115</v>
      </c>
      <c r="C112" s="24">
        <v>253</v>
      </c>
      <c r="D112" s="20">
        <v>15.2</v>
      </c>
      <c r="E112" s="20">
        <v>15.2</v>
      </c>
      <c r="F112" s="19">
        <f t="shared" si="14"/>
        <v>3845.6</v>
      </c>
      <c r="G112" s="19">
        <v>100</v>
      </c>
      <c r="H112" s="19"/>
      <c r="I112" s="19">
        <f t="shared" si="15"/>
        <v>3945.6</v>
      </c>
      <c r="J112" s="26" t="s">
        <v>206</v>
      </c>
      <c r="K112" s="26" t="s">
        <v>97</v>
      </c>
    </row>
    <row r="113" spans="1:11" ht="17.25" x14ac:dyDescent="0.25">
      <c r="A113" s="22">
        <f t="shared" si="17"/>
        <v>88</v>
      </c>
      <c r="B113" s="29" t="s">
        <v>116</v>
      </c>
      <c r="C113" s="24">
        <f>338.66*1.04</f>
        <v>352.20640000000003</v>
      </c>
      <c r="D113" s="20">
        <v>15.2</v>
      </c>
      <c r="E113" s="20">
        <v>15.2</v>
      </c>
      <c r="F113" s="19">
        <f t="shared" si="14"/>
        <v>5353.5372800000005</v>
      </c>
      <c r="G113" s="19">
        <v>100</v>
      </c>
      <c r="H113" s="19"/>
      <c r="I113" s="19">
        <f t="shared" si="15"/>
        <v>5453.5372800000005</v>
      </c>
      <c r="J113" s="26" t="s">
        <v>205</v>
      </c>
      <c r="K113" s="26" t="s">
        <v>97</v>
      </c>
    </row>
    <row r="114" spans="1:11" ht="17.25" x14ac:dyDescent="0.25">
      <c r="A114" s="22">
        <f t="shared" si="17"/>
        <v>89</v>
      </c>
      <c r="B114" s="23" t="s">
        <v>117</v>
      </c>
      <c r="C114" s="24">
        <f>244.79*1.04</f>
        <v>254.58160000000001</v>
      </c>
      <c r="D114" s="20">
        <v>15.2</v>
      </c>
      <c r="E114" s="20">
        <v>15.2</v>
      </c>
      <c r="F114" s="19">
        <f t="shared" si="14"/>
        <v>3869.64032</v>
      </c>
      <c r="G114" s="19">
        <v>100</v>
      </c>
      <c r="H114" s="19"/>
      <c r="I114" s="19">
        <f t="shared" si="15"/>
        <v>3969.64032</v>
      </c>
      <c r="J114" s="26" t="s">
        <v>214</v>
      </c>
      <c r="K114" s="26" t="s">
        <v>97</v>
      </c>
    </row>
    <row r="115" spans="1:11" ht="17.25" x14ac:dyDescent="0.25">
      <c r="A115" s="22">
        <f>A114+1</f>
        <v>90</v>
      </c>
      <c r="B115" s="23" t="s">
        <v>118</v>
      </c>
      <c r="C115" s="24">
        <f>244.79*1.04</f>
        <v>254.58160000000001</v>
      </c>
      <c r="D115" s="20">
        <v>15.2</v>
      </c>
      <c r="E115" s="20">
        <v>15.2</v>
      </c>
      <c r="F115" s="19">
        <f t="shared" si="14"/>
        <v>3869.64032</v>
      </c>
      <c r="G115" s="19">
        <v>100</v>
      </c>
      <c r="H115" s="19"/>
      <c r="I115" s="19">
        <f t="shared" si="15"/>
        <v>3969.64032</v>
      </c>
      <c r="J115" s="26" t="s">
        <v>214</v>
      </c>
      <c r="K115" s="26" t="s">
        <v>97</v>
      </c>
    </row>
    <row r="116" spans="1:11" ht="17.25" x14ac:dyDescent="0.25">
      <c r="A116" s="22">
        <f>A115+1</f>
        <v>91</v>
      </c>
      <c r="B116" s="29" t="s">
        <v>119</v>
      </c>
      <c r="C116" s="24">
        <f>244.79*1.04</f>
        <v>254.58160000000001</v>
      </c>
      <c r="D116" s="20">
        <v>15.2</v>
      </c>
      <c r="E116" s="20">
        <v>15.2</v>
      </c>
      <c r="F116" s="19">
        <f t="shared" si="14"/>
        <v>3869.64032</v>
      </c>
      <c r="G116" s="19">
        <v>100</v>
      </c>
      <c r="H116" s="19"/>
      <c r="I116" s="19">
        <f t="shared" si="15"/>
        <v>3969.64032</v>
      </c>
      <c r="J116" s="26" t="s">
        <v>208</v>
      </c>
      <c r="K116" s="26" t="s">
        <v>97</v>
      </c>
    </row>
    <row r="117" spans="1:11" ht="17.25" x14ac:dyDescent="0.25">
      <c r="A117" s="22"/>
      <c r="B117" s="17" t="s">
        <v>120</v>
      </c>
      <c r="C117" s="24"/>
      <c r="D117" s="20"/>
      <c r="E117" s="20"/>
      <c r="F117" s="19"/>
      <c r="G117" s="19"/>
      <c r="H117" s="19"/>
      <c r="I117" s="19"/>
    </row>
    <row r="118" spans="1:11" ht="17.25" x14ac:dyDescent="0.3">
      <c r="A118" s="3">
        <f>A116+1</f>
        <v>92</v>
      </c>
      <c r="B118" s="28" t="s">
        <v>121</v>
      </c>
      <c r="C118" s="24">
        <v>410</v>
      </c>
      <c r="D118" s="20">
        <v>15.2</v>
      </c>
      <c r="E118" s="20">
        <v>15.2</v>
      </c>
      <c r="F118" s="19">
        <f t="shared" ref="F118:F140" si="18">C118*E118</f>
        <v>6232</v>
      </c>
      <c r="G118" s="19">
        <v>100</v>
      </c>
      <c r="H118" s="19"/>
      <c r="I118" s="19">
        <f t="shared" ref="I118:I140" si="19">SUM(F118+G118+H118)</f>
        <v>6332</v>
      </c>
      <c r="J118" s="26" t="s">
        <v>194</v>
      </c>
      <c r="K118" s="26" t="s">
        <v>215</v>
      </c>
    </row>
    <row r="119" spans="1:11" ht="17.25" x14ac:dyDescent="0.25">
      <c r="A119" s="22">
        <f>A118+1</f>
        <v>93</v>
      </c>
      <c r="B119" s="23" t="s">
        <v>122</v>
      </c>
      <c r="C119" s="24">
        <f>400.07*1.04</f>
        <v>416.07280000000003</v>
      </c>
      <c r="D119" s="20">
        <v>15.2</v>
      </c>
      <c r="E119" s="20">
        <v>15.2</v>
      </c>
      <c r="F119" s="19">
        <f t="shared" si="18"/>
        <v>6324.30656</v>
      </c>
      <c r="G119" s="19">
        <v>100</v>
      </c>
      <c r="H119" s="19"/>
      <c r="I119" s="19">
        <f t="shared" si="19"/>
        <v>6424.30656</v>
      </c>
      <c r="J119" s="26" t="s">
        <v>201</v>
      </c>
      <c r="K119" s="26" t="s">
        <v>215</v>
      </c>
    </row>
    <row r="120" spans="1:11" ht="17.25" x14ac:dyDescent="0.25">
      <c r="A120" s="22">
        <f t="shared" si="17"/>
        <v>94</v>
      </c>
      <c r="B120" s="23" t="s">
        <v>123</v>
      </c>
      <c r="C120" s="24">
        <v>300</v>
      </c>
      <c r="D120" s="20">
        <v>15.2</v>
      </c>
      <c r="E120" s="20">
        <v>15.2</v>
      </c>
      <c r="F120" s="19">
        <f t="shared" si="18"/>
        <v>4560</v>
      </c>
      <c r="G120" s="19">
        <v>100</v>
      </c>
      <c r="H120" s="19"/>
      <c r="I120" s="19">
        <f t="shared" si="19"/>
        <v>4660</v>
      </c>
      <c r="J120" s="26" t="s">
        <v>207</v>
      </c>
      <c r="K120" s="26" t="s">
        <v>215</v>
      </c>
    </row>
    <row r="121" spans="1:11" ht="17.25" x14ac:dyDescent="0.25">
      <c r="A121" s="22">
        <f t="shared" si="17"/>
        <v>95</v>
      </c>
      <c r="B121" s="23" t="s">
        <v>124</v>
      </c>
      <c r="C121" s="24">
        <f>317.58*1.04</f>
        <v>330.28320000000002</v>
      </c>
      <c r="D121" s="20">
        <v>15.2</v>
      </c>
      <c r="E121" s="20">
        <v>15.2</v>
      </c>
      <c r="F121" s="19">
        <f t="shared" si="18"/>
        <v>5020.3046400000003</v>
      </c>
      <c r="G121" s="19">
        <v>100</v>
      </c>
      <c r="H121" s="19"/>
      <c r="I121" s="19">
        <f t="shared" si="19"/>
        <v>5120.3046400000003</v>
      </c>
      <c r="J121" s="26" t="s">
        <v>211</v>
      </c>
      <c r="K121" s="26" t="s">
        <v>215</v>
      </c>
    </row>
    <row r="122" spans="1:11" ht="17.25" x14ac:dyDescent="0.25">
      <c r="A122" s="22">
        <f t="shared" si="17"/>
        <v>96</v>
      </c>
      <c r="B122" s="23" t="s">
        <v>125</v>
      </c>
      <c r="C122" s="24">
        <v>300</v>
      </c>
      <c r="D122" s="20">
        <v>15.2</v>
      </c>
      <c r="E122" s="20">
        <v>15.2</v>
      </c>
      <c r="F122" s="19">
        <f t="shared" si="18"/>
        <v>4560</v>
      </c>
      <c r="G122" s="19">
        <v>100</v>
      </c>
      <c r="H122" s="19"/>
      <c r="I122" s="19">
        <f t="shared" si="19"/>
        <v>4660</v>
      </c>
      <c r="J122" s="26" t="s">
        <v>216</v>
      </c>
      <c r="K122" s="26" t="s">
        <v>215</v>
      </c>
    </row>
    <row r="123" spans="1:11" ht="17.25" x14ac:dyDescent="0.25">
      <c r="A123" s="22">
        <f t="shared" si="17"/>
        <v>97</v>
      </c>
      <c r="B123" s="23" t="s">
        <v>126</v>
      </c>
      <c r="C123" s="24">
        <v>300</v>
      </c>
      <c r="D123" s="20">
        <v>15.2</v>
      </c>
      <c r="E123" s="20">
        <v>15.2</v>
      </c>
      <c r="F123" s="19">
        <f t="shared" si="18"/>
        <v>4560</v>
      </c>
      <c r="G123" s="19">
        <v>100</v>
      </c>
      <c r="H123" s="19"/>
      <c r="I123" s="19">
        <f t="shared" si="19"/>
        <v>4660</v>
      </c>
      <c r="J123" s="26" t="s">
        <v>216</v>
      </c>
      <c r="K123" s="26" t="s">
        <v>215</v>
      </c>
    </row>
    <row r="124" spans="1:11" ht="17.25" x14ac:dyDescent="0.25">
      <c r="A124" s="22">
        <f t="shared" si="17"/>
        <v>98</v>
      </c>
      <c r="B124" s="23" t="s">
        <v>127</v>
      </c>
      <c r="C124" s="24">
        <v>300</v>
      </c>
      <c r="D124" s="20">
        <v>15.2</v>
      </c>
      <c r="E124" s="20">
        <v>15.2</v>
      </c>
      <c r="F124" s="19">
        <f t="shared" si="18"/>
        <v>4560</v>
      </c>
      <c r="G124" s="19">
        <v>100</v>
      </c>
      <c r="H124" s="19"/>
      <c r="I124" s="19">
        <f t="shared" si="19"/>
        <v>4660</v>
      </c>
      <c r="J124" s="26" t="s">
        <v>216</v>
      </c>
      <c r="K124" s="26" t="s">
        <v>215</v>
      </c>
    </row>
    <row r="125" spans="1:11" ht="17.25" x14ac:dyDescent="0.25">
      <c r="A125" s="22">
        <f t="shared" si="17"/>
        <v>99</v>
      </c>
      <c r="B125" s="23" t="s">
        <v>128</v>
      </c>
      <c r="C125" s="24">
        <v>300</v>
      </c>
      <c r="D125" s="20">
        <v>15.2</v>
      </c>
      <c r="E125" s="20">
        <v>15.2</v>
      </c>
      <c r="F125" s="19">
        <f t="shared" si="18"/>
        <v>4560</v>
      </c>
      <c r="G125" s="19">
        <v>100</v>
      </c>
      <c r="H125" s="19"/>
      <c r="I125" s="19">
        <f t="shared" si="19"/>
        <v>4660</v>
      </c>
      <c r="J125" s="26" t="s">
        <v>216</v>
      </c>
      <c r="K125" s="26" t="s">
        <v>215</v>
      </c>
    </row>
    <row r="126" spans="1:11" ht="17.25" x14ac:dyDescent="0.25">
      <c r="A126" s="22">
        <f t="shared" si="17"/>
        <v>100</v>
      </c>
      <c r="B126" s="23" t="s">
        <v>129</v>
      </c>
      <c r="C126" s="24">
        <v>300</v>
      </c>
      <c r="D126" s="22">
        <v>15.2</v>
      </c>
      <c r="E126" s="20">
        <v>15.2</v>
      </c>
      <c r="F126" s="19">
        <f t="shared" si="18"/>
        <v>4560</v>
      </c>
      <c r="G126" s="19">
        <v>100</v>
      </c>
      <c r="H126" s="19"/>
      <c r="I126" s="19">
        <f t="shared" si="19"/>
        <v>4660</v>
      </c>
      <c r="J126" s="26" t="s">
        <v>216</v>
      </c>
      <c r="K126" s="26" t="s">
        <v>215</v>
      </c>
    </row>
    <row r="127" spans="1:11" ht="17.25" x14ac:dyDescent="0.25">
      <c r="A127" s="22">
        <f t="shared" si="17"/>
        <v>101</v>
      </c>
      <c r="B127" s="23" t="s">
        <v>130</v>
      </c>
      <c r="C127" s="24">
        <v>300</v>
      </c>
      <c r="D127" s="20">
        <v>15.2</v>
      </c>
      <c r="E127" s="20">
        <v>15.2</v>
      </c>
      <c r="F127" s="19">
        <f t="shared" si="18"/>
        <v>4560</v>
      </c>
      <c r="G127" s="19">
        <v>100</v>
      </c>
      <c r="H127" s="19"/>
      <c r="I127" s="19">
        <f t="shared" si="19"/>
        <v>4660</v>
      </c>
      <c r="J127" s="26" t="s">
        <v>216</v>
      </c>
      <c r="K127" s="26" t="s">
        <v>215</v>
      </c>
    </row>
    <row r="128" spans="1:11" ht="17.25" x14ac:dyDescent="0.25">
      <c r="A128" s="22">
        <f t="shared" si="17"/>
        <v>102</v>
      </c>
      <c r="B128" s="23" t="s">
        <v>131</v>
      </c>
      <c r="C128" s="24">
        <v>280</v>
      </c>
      <c r="D128" s="20">
        <v>15.2</v>
      </c>
      <c r="E128" s="20">
        <v>15.2</v>
      </c>
      <c r="F128" s="19">
        <f t="shared" si="18"/>
        <v>4256</v>
      </c>
      <c r="G128" s="19">
        <v>100</v>
      </c>
      <c r="H128" s="19"/>
      <c r="I128" s="19">
        <f t="shared" si="19"/>
        <v>4356</v>
      </c>
      <c r="J128" s="26" t="s">
        <v>216</v>
      </c>
      <c r="K128" s="26" t="s">
        <v>215</v>
      </c>
    </row>
    <row r="129" spans="1:11" ht="17.25" x14ac:dyDescent="0.25">
      <c r="A129" s="22">
        <f t="shared" si="17"/>
        <v>103</v>
      </c>
      <c r="B129" s="23" t="s">
        <v>132</v>
      </c>
      <c r="C129" s="24">
        <v>280</v>
      </c>
      <c r="D129" s="20">
        <v>15.2</v>
      </c>
      <c r="E129" s="20">
        <v>15.2</v>
      </c>
      <c r="F129" s="19">
        <f t="shared" si="18"/>
        <v>4256</v>
      </c>
      <c r="G129" s="19">
        <v>100</v>
      </c>
      <c r="H129" s="19"/>
      <c r="I129" s="19">
        <f t="shared" si="19"/>
        <v>4356</v>
      </c>
      <c r="J129" s="26" t="s">
        <v>217</v>
      </c>
      <c r="K129" s="26" t="s">
        <v>215</v>
      </c>
    </row>
    <row r="130" spans="1:11" ht="17.25" x14ac:dyDescent="0.25">
      <c r="A130" s="22">
        <f t="shared" si="17"/>
        <v>104</v>
      </c>
      <c r="B130" s="23" t="s">
        <v>133</v>
      </c>
      <c r="C130" s="24">
        <f>280</f>
        <v>280</v>
      </c>
      <c r="D130" s="20">
        <v>15.2</v>
      </c>
      <c r="E130" s="20">
        <v>15.2</v>
      </c>
      <c r="F130" s="19">
        <f t="shared" si="18"/>
        <v>4256</v>
      </c>
      <c r="G130" s="19">
        <v>100</v>
      </c>
      <c r="H130" s="19"/>
      <c r="I130" s="19">
        <f t="shared" si="19"/>
        <v>4356</v>
      </c>
      <c r="J130" s="26" t="s">
        <v>217</v>
      </c>
      <c r="K130" s="26" t="s">
        <v>215</v>
      </c>
    </row>
    <row r="131" spans="1:11" ht="17.25" x14ac:dyDescent="0.25">
      <c r="A131" s="22">
        <f t="shared" si="17"/>
        <v>105</v>
      </c>
      <c r="B131" s="23" t="s">
        <v>134</v>
      </c>
      <c r="C131" s="24">
        <v>280</v>
      </c>
      <c r="D131" s="20">
        <v>15.2</v>
      </c>
      <c r="E131" s="20">
        <v>15.2</v>
      </c>
      <c r="F131" s="19">
        <f t="shared" si="18"/>
        <v>4256</v>
      </c>
      <c r="G131" s="19">
        <v>100</v>
      </c>
      <c r="H131" s="19"/>
      <c r="I131" s="19">
        <f t="shared" si="19"/>
        <v>4356</v>
      </c>
      <c r="J131" s="26" t="s">
        <v>217</v>
      </c>
      <c r="K131" s="26" t="s">
        <v>215</v>
      </c>
    </row>
    <row r="132" spans="1:11" ht="17.25" x14ac:dyDescent="0.25">
      <c r="A132" s="22">
        <f t="shared" si="17"/>
        <v>106</v>
      </c>
      <c r="B132" s="23" t="s">
        <v>135</v>
      </c>
      <c r="C132" s="24">
        <f>280</f>
        <v>280</v>
      </c>
      <c r="D132" s="20">
        <v>15.2</v>
      </c>
      <c r="E132" s="20">
        <v>15.2</v>
      </c>
      <c r="F132" s="19">
        <f t="shared" si="18"/>
        <v>4256</v>
      </c>
      <c r="G132" s="19">
        <v>100</v>
      </c>
      <c r="H132" s="19"/>
      <c r="I132" s="19">
        <f t="shared" si="19"/>
        <v>4356</v>
      </c>
      <c r="J132" s="26" t="s">
        <v>217</v>
      </c>
      <c r="K132" s="26" t="s">
        <v>215</v>
      </c>
    </row>
    <row r="133" spans="1:11" ht="17.25" x14ac:dyDescent="0.25">
      <c r="A133" s="22">
        <f t="shared" si="17"/>
        <v>107</v>
      </c>
      <c r="B133" s="23" t="s">
        <v>136</v>
      </c>
      <c r="C133" s="24">
        <v>280</v>
      </c>
      <c r="D133" s="22">
        <v>15.2</v>
      </c>
      <c r="E133" s="20">
        <v>15.2</v>
      </c>
      <c r="F133" s="19">
        <f t="shared" si="18"/>
        <v>4256</v>
      </c>
      <c r="G133" s="19">
        <v>100</v>
      </c>
      <c r="H133" s="19"/>
      <c r="I133" s="19">
        <f t="shared" si="19"/>
        <v>4356</v>
      </c>
      <c r="J133" s="26" t="s">
        <v>217</v>
      </c>
      <c r="K133" s="26" t="s">
        <v>215</v>
      </c>
    </row>
    <row r="134" spans="1:11" ht="17.25" x14ac:dyDescent="0.25">
      <c r="A134" s="22">
        <f t="shared" si="17"/>
        <v>108</v>
      </c>
      <c r="B134" s="23" t="s">
        <v>137</v>
      </c>
      <c r="C134" s="24">
        <f>245.93*1.04</f>
        <v>255.7672</v>
      </c>
      <c r="D134" s="20">
        <v>15.2</v>
      </c>
      <c r="E134" s="20">
        <v>15.2</v>
      </c>
      <c r="F134" s="19">
        <f t="shared" si="18"/>
        <v>3887.6614399999999</v>
      </c>
      <c r="G134" s="19">
        <v>100</v>
      </c>
      <c r="H134" s="19"/>
      <c r="I134" s="19">
        <f t="shared" si="19"/>
        <v>3987.6614399999999</v>
      </c>
      <c r="J134" s="26" t="s">
        <v>206</v>
      </c>
      <c r="K134" s="26" t="s">
        <v>215</v>
      </c>
    </row>
    <row r="135" spans="1:11" ht="17.25" x14ac:dyDescent="0.25">
      <c r="A135" s="22">
        <f t="shared" si="17"/>
        <v>109</v>
      </c>
      <c r="B135" s="23" t="s">
        <v>138</v>
      </c>
      <c r="C135" s="24">
        <v>280</v>
      </c>
      <c r="D135" s="20">
        <v>15.2</v>
      </c>
      <c r="E135" s="20">
        <v>15.2</v>
      </c>
      <c r="F135" s="19">
        <f t="shared" si="18"/>
        <v>4256</v>
      </c>
      <c r="G135" s="19">
        <v>100</v>
      </c>
      <c r="H135" s="19"/>
      <c r="I135" s="19">
        <f t="shared" si="19"/>
        <v>4356</v>
      </c>
      <c r="J135" s="26" t="s">
        <v>218</v>
      </c>
      <c r="K135" s="26" t="s">
        <v>215</v>
      </c>
    </row>
    <row r="136" spans="1:11" ht="17.25" x14ac:dyDescent="0.25">
      <c r="A136" s="22">
        <f t="shared" si="17"/>
        <v>110</v>
      </c>
      <c r="B136" s="23" t="s">
        <v>139</v>
      </c>
      <c r="C136" s="24">
        <v>280</v>
      </c>
      <c r="D136" s="20">
        <v>15.2</v>
      </c>
      <c r="E136" s="20">
        <v>15.2</v>
      </c>
      <c r="F136" s="19">
        <f t="shared" si="18"/>
        <v>4256</v>
      </c>
      <c r="G136" s="19">
        <v>100</v>
      </c>
      <c r="H136" s="19"/>
      <c r="I136" s="19">
        <f t="shared" si="19"/>
        <v>4356</v>
      </c>
      <c r="J136" s="26" t="s">
        <v>208</v>
      </c>
      <c r="K136" s="26" t="s">
        <v>215</v>
      </c>
    </row>
    <row r="137" spans="1:11" ht="17.25" x14ac:dyDescent="0.25">
      <c r="A137" s="22">
        <f t="shared" si="17"/>
        <v>111</v>
      </c>
      <c r="B137" s="29" t="s">
        <v>140</v>
      </c>
      <c r="C137" s="24">
        <v>280</v>
      </c>
      <c r="D137" s="20">
        <v>15.2</v>
      </c>
      <c r="E137" s="20">
        <v>15.2</v>
      </c>
      <c r="F137" s="19">
        <f t="shared" si="18"/>
        <v>4256</v>
      </c>
      <c r="G137" s="19">
        <v>100</v>
      </c>
      <c r="H137" s="19"/>
      <c r="I137" s="19">
        <f t="shared" si="19"/>
        <v>4356</v>
      </c>
      <c r="J137" s="26" t="s">
        <v>208</v>
      </c>
      <c r="K137" s="26" t="s">
        <v>215</v>
      </c>
    </row>
    <row r="138" spans="1:11" ht="17.25" x14ac:dyDescent="0.25">
      <c r="A138" s="22">
        <f t="shared" si="17"/>
        <v>112</v>
      </c>
      <c r="B138" s="23" t="s">
        <v>141</v>
      </c>
      <c r="C138" s="24">
        <v>280</v>
      </c>
      <c r="D138" s="20">
        <v>15.2</v>
      </c>
      <c r="E138" s="20">
        <v>15.2</v>
      </c>
      <c r="F138" s="19">
        <f t="shared" si="18"/>
        <v>4256</v>
      </c>
      <c r="G138" s="19">
        <v>100</v>
      </c>
      <c r="H138" s="19"/>
      <c r="I138" s="19">
        <f t="shared" si="19"/>
        <v>4356</v>
      </c>
      <c r="J138" s="26" t="s">
        <v>210</v>
      </c>
      <c r="K138" s="26" t="s">
        <v>215</v>
      </c>
    </row>
    <row r="139" spans="1:11" ht="17.25" x14ac:dyDescent="0.25">
      <c r="A139" s="22">
        <f t="shared" si="17"/>
        <v>113</v>
      </c>
      <c r="B139" s="23" t="s">
        <v>142</v>
      </c>
      <c r="C139" s="24">
        <v>280</v>
      </c>
      <c r="D139" s="20">
        <v>15.2</v>
      </c>
      <c r="E139" s="20">
        <v>15.2</v>
      </c>
      <c r="F139" s="19">
        <f t="shared" si="18"/>
        <v>4256</v>
      </c>
      <c r="G139" s="19">
        <v>100</v>
      </c>
      <c r="H139" s="19"/>
      <c r="I139" s="19">
        <f t="shared" si="19"/>
        <v>4356</v>
      </c>
      <c r="J139" s="26" t="s">
        <v>210</v>
      </c>
      <c r="K139" s="26" t="s">
        <v>215</v>
      </c>
    </row>
    <row r="140" spans="1:11" ht="17.25" x14ac:dyDescent="0.25">
      <c r="A140" s="22">
        <f t="shared" si="17"/>
        <v>114</v>
      </c>
      <c r="B140" s="23" t="s">
        <v>143</v>
      </c>
      <c r="C140" s="24">
        <f>252*1.04</f>
        <v>262.08</v>
      </c>
      <c r="D140" s="20">
        <v>15.2</v>
      </c>
      <c r="E140" s="20">
        <v>15.2</v>
      </c>
      <c r="F140" s="19">
        <f t="shared" si="18"/>
        <v>3983.6159999999995</v>
      </c>
      <c r="G140" s="19">
        <v>100</v>
      </c>
      <c r="H140" s="19"/>
      <c r="I140" s="19">
        <f t="shared" si="19"/>
        <v>4083.6159999999995</v>
      </c>
      <c r="J140" s="26" t="s">
        <v>219</v>
      </c>
      <c r="K140" s="26" t="s">
        <v>215</v>
      </c>
    </row>
    <row r="141" spans="1:11" ht="17.25" x14ac:dyDescent="0.25">
      <c r="A141" s="22"/>
      <c r="B141" s="38" t="s">
        <v>144</v>
      </c>
      <c r="C141" s="24"/>
      <c r="D141" s="20"/>
      <c r="E141" s="20"/>
      <c r="F141" s="19"/>
      <c r="G141" s="19"/>
      <c r="H141" s="19"/>
      <c r="I141" s="19"/>
    </row>
    <row r="142" spans="1:11" ht="31.5" x14ac:dyDescent="0.25">
      <c r="A142" s="22">
        <f>A140+1</f>
        <v>115</v>
      </c>
      <c r="B142" s="23" t="s">
        <v>145</v>
      </c>
      <c r="C142" s="24">
        <v>410</v>
      </c>
      <c r="D142" s="20">
        <v>15.2</v>
      </c>
      <c r="E142" s="20">
        <v>15.2</v>
      </c>
      <c r="F142" s="19">
        <f t="shared" ref="F142:F152" si="20">C142*E142</f>
        <v>6232</v>
      </c>
      <c r="G142" s="19">
        <v>100</v>
      </c>
      <c r="H142" s="19"/>
      <c r="I142" s="19">
        <f t="shared" ref="I142:I152" si="21">SUM(F142+G142+H142)</f>
        <v>6332</v>
      </c>
      <c r="J142" s="26" t="s">
        <v>194</v>
      </c>
      <c r="K142" s="46" t="s">
        <v>220</v>
      </c>
    </row>
    <row r="143" spans="1:11" ht="31.5" x14ac:dyDescent="0.25">
      <c r="A143" s="22">
        <f t="shared" si="17"/>
        <v>116</v>
      </c>
      <c r="B143" s="23" t="s">
        <v>146</v>
      </c>
      <c r="C143" s="24">
        <f>317.58*1.04</f>
        <v>330.28320000000002</v>
      </c>
      <c r="D143" s="20">
        <v>15.2</v>
      </c>
      <c r="E143" s="20">
        <v>15.2</v>
      </c>
      <c r="F143" s="19">
        <f t="shared" si="20"/>
        <v>5020.3046400000003</v>
      </c>
      <c r="G143" s="19">
        <v>100</v>
      </c>
      <c r="H143" s="19"/>
      <c r="I143" s="19">
        <f t="shared" si="21"/>
        <v>5120.3046400000003</v>
      </c>
      <c r="J143" s="26" t="s">
        <v>192</v>
      </c>
      <c r="K143" s="46" t="s">
        <v>220</v>
      </c>
    </row>
    <row r="144" spans="1:11" ht="31.5" x14ac:dyDescent="0.25">
      <c r="A144" s="22">
        <f t="shared" si="17"/>
        <v>117</v>
      </c>
      <c r="B144" s="29" t="s">
        <v>147</v>
      </c>
      <c r="C144" s="24">
        <f>251.87*1.04</f>
        <v>261.94479999999999</v>
      </c>
      <c r="D144" s="20">
        <v>15.2</v>
      </c>
      <c r="E144" s="20">
        <v>15.2</v>
      </c>
      <c r="F144" s="19">
        <f t="shared" si="20"/>
        <v>3981.5609599999998</v>
      </c>
      <c r="G144" s="19">
        <v>100</v>
      </c>
      <c r="H144" s="19"/>
      <c r="I144" s="19">
        <f t="shared" si="21"/>
        <v>4081.5609599999998</v>
      </c>
      <c r="J144" s="26" t="s">
        <v>221</v>
      </c>
      <c r="K144" s="46" t="s">
        <v>220</v>
      </c>
    </row>
    <row r="145" spans="1:11" ht="31.5" x14ac:dyDescent="0.25">
      <c r="A145" s="22">
        <f t="shared" si="17"/>
        <v>118</v>
      </c>
      <c r="B145" s="23" t="s">
        <v>148</v>
      </c>
      <c r="C145" s="24">
        <f>335.13*1.04</f>
        <v>348.53520000000003</v>
      </c>
      <c r="D145" s="20">
        <v>15.2</v>
      </c>
      <c r="E145" s="20">
        <v>15.2</v>
      </c>
      <c r="F145" s="19">
        <f t="shared" si="20"/>
        <v>5297.7350400000005</v>
      </c>
      <c r="G145" s="19">
        <v>100</v>
      </c>
      <c r="H145" s="19"/>
      <c r="I145" s="19">
        <f t="shared" si="21"/>
        <v>5397.7350400000005</v>
      </c>
      <c r="J145" s="26" t="s">
        <v>221</v>
      </c>
      <c r="K145" s="46" t="s">
        <v>220</v>
      </c>
    </row>
    <row r="146" spans="1:11" ht="31.5" x14ac:dyDescent="0.25">
      <c r="A146" s="22">
        <f t="shared" si="17"/>
        <v>119</v>
      </c>
      <c r="B146" s="23" t="s">
        <v>149</v>
      </c>
      <c r="C146" s="24">
        <f>335.13*1.04</f>
        <v>348.53520000000003</v>
      </c>
      <c r="D146" s="20">
        <v>15.2</v>
      </c>
      <c r="E146" s="20">
        <v>15.2</v>
      </c>
      <c r="F146" s="19">
        <f t="shared" si="20"/>
        <v>5297.7350400000005</v>
      </c>
      <c r="G146" s="19">
        <v>100</v>
      </c>
      <c r="H146" s="19"/>
      <c r="I146" s="19">
        <f t="shared" si="21"/>
        <v>5397.7350400000005</v>
      </c>
      <c r="J146" s="26" t="s">
        <v>221</v>
      </c>
      <c r="K146" s="46" t="s">
        <v>220</v>
      </c>
    </row>
    <row r="147" spans="1:11" ht="31.5" x14ac:dyDescent="0.25">
      <c r="A147" s="22">
        <f t="shared" si="17"/>
        <v>120</v>
      </c>
      <c r="B147" s="29" t="s">
        <v>150</v>
      </c>
      <c r="C147" s="24">
        <f>335.13*1.04</f>
        <v>348.53520000000003</v>
      </c>
      <c r="D147" s="37">
        <v>15.2</v>
      </c>
      <c r="E147" s="20">
        <v>15.2</v>
      </c>
      <c r="F147" s="19">
        <f t="shared" si="20"/>
        <v>5297.7350400000005</v>
      </c>
      <c r="G147" s="19">
        <v>100</v>
      </c>
      <c r="H147" s="19"/>
      <c r="I147" s="19">
        <f t="shared" si="21"/>
        <v>5397.7350400000005</v>
      </c>
      <c r="J147" s="26" t="s">
        <v>222</v>
      </c>
      <c r="K147" s="46" t="s">
        <v>220</v>
      </c>
    </row>
    <row r="148" spans="1:11" ht="31.5" x14ac:dyDescent="0.25">
      <c r="A148" s="22">
        <f t="shared" si="17"/>
        <v>121</v>
      </c>
      <c r="B148" s="29" t="s">
        <v>151</v>
      </c>
      <c r="C148" s="24">
        <f>301.93*1.04</f>
        <v>314.00720000000001</v>
      </c>
      <c r="D148" s="37">
        <v>15.2</v>
      </c>
      <c r="E148" s="20">
        <v>15.2</v>
      </c>
      <c r="F148" s="19">
        <f t="shared" si="20"/>
        <v>4772.9094400000004</v>
      </c>
      <c r="G148" s="19">
        <v>100</v>
      </c>
      <c r="H148" s="19"/>
      <c r="I148" s="19">
        <f t="shared" si="21"/>
        <v>4872.9094400000004</v>
      </c>
      <c r="J148" s="26" t="s">
        <v>221</v>
      </c>
      <c r="K148" s="46" t="s">
        <v>220</v>
      </c>
    </row>
    <row r="149" spans="1:11" ht="31.5" x14ac:dyDescent="0.25">
      <c r="A149" s="22">
        <f t="shared" si="17"/>
        <v>122</v>
      </c>
      <c r="B149" s="23" t="s">
        <v>152</v>
      </c>
      <c r="C149" s="24">
        <f>261.98*1.04</f>
        <v>272.45920000000001</v>
      </c>
      <c r="D149" s="20">
        <v>15.2</v>
      </c>
      <c r="E149" s="20">
        <v>15.2</v>
      </c>
      <c r="F149" s="19">
        <f t="shared" si="20"/>
        <v>4141.3798399999996</v>
      </c>
      <c r="G149" s="19">
        <v>100</v>
      </c>
      <c r="H149" s="19"/>
      <c r="I149" s="19">
        <f t="shared" si="21"/>
        <v>4241.3798399999996</v>
      </c>
      <c r="J149" s="26" t="s">
        <v>210</v>
      </c>
      <c r="K149" s="46" t="s">
        <v>220</v>
      </c>
    </row>
    <row r="150" spans="1:11" ht="31.5" x14ac:dyDescent="0.25">
      <c r="A150" s="22">
        <f t="shared" si="17"/>
        <v>123</v>
      </c>
      <c r="B150" s="29" t="s">
        <v>153</v>
      </c>
      <c r="C150" s="24">
        <f>261.98*1.04</f>
        <v>272.45920000000001</v>
      </c>
      <c r="D150" s="20">
        <v>15.2</v>
      </c>
      <c r="E150" s="20">
        <v>15.2</v>
      </c>
      <c r="F150" s="19">
        <f t="shared" si="20"/>
        <v>4141.3798399999996</v>
      </c>
      <c r="G150" s="33">
        <v>100</v>
      </c>
      <c r="H150" s="33"/>
      <c r="I150" s="19">
        <f t="shared" si="21"/>
        <v>4241.3798399999996</v>
      </c>
      <c r="J150" s="26" t="s">
        <v>210</v>
      </c>
      <c r="K150" s="46" t="s">
        <v>220</v>
      </c>
    </row>
    <row r="151" spans="1:11" ht="31.5" x14ac:dyDescent="0.25">
      <c r="A151" s="22">
        <f t="shared" si="17"/>
        <v>124</v>
      </c>
      <c r="B151" s="29" t="s">
        <v>154</v>
      </c>
      <c r="C151" s="24">
        <v>237.12</v>
      </c>
      <c r="D151" s="20">
        <v>15.2</v>
      </c>
      <c r="E151" s="20">
        <v>15.2</v>
      </c>
      <c r="F151" s="19">
        <f t="shared" si="20"/>
        <v>3604.2239999999997</v>
      </c>
      <c r="G151" s="33">
        <v>100</v>
      </c>
      <c r="H151" s="33"/>
      <c r="I151" s="19">
        <f t="shared" si="21"/>
        <v>3704.2239999999997</v>
      </c>
      <c r="J151" s="26" t="s">
        <v>223</v>
      </c>
      <c r="K151" s="46" t="s">
        <v>220</v>
      </c>
    </row>
    <row r="152" spans="1:11" ht="31.5" x14ac:dyDescent="0.25">
      <c r="A152" s="22">
        <f t="shared" si="17"/>
        <v>125</v>
      </c>
      <c r="B152" s="29" t="s">
        <v>155</v>
      </c>
      <c r="C152" s="24">
        <v>314.08</v>
      </c>
      <c r="D152" s="20">
        <v>15.2</v>
      </c>
      <c r="E152" s="20">
        <v>15.2</v>
      </c>
      <c r="F152" s="19">
        <f t="shared" si="20"/>
        <v>4774.0159999999996</v>
      </c>
      <c r="G152" s="33">
        <v>100</v>
      </c>
      <c r="H152" s="33"/>
      <c r="I152" s="19">
        <f t="shared" si="21"/>
        <v>4874.0159999999996</v>
      </c>
      <c r="J152" s="26" t="s">
        <v>224</v>
      </c>
      <c r="K152" s="46" t="s">
        <v>220</v>
      </c>
    </row>
    <row r="153" spans="1:11" ht="17.25" x14ac:dyDescent="0.25">
      <c r="A153" s="22"/>
      <c r="B153" s="17" t="s">
        <v>156</v>
      </c>
      <c r="C153" s="24"/>
      <c r="D153" s="20"/>
      <c r="E153" s="20"/>
      <c r="F153" s="19"/>
      <c r="G153" s="19"/>
      <c r="H153" s="19"/>
      <c r="I153" s="19"/>
      <c r="K153" s="46"/>
    </row>
    <row r="154" spans="1:11" ht="17.25" x14ac:dyDescent="0.25">
      <c r="A154" s="22">
        <f>A152+1</f>
        <v>126</v>
      </c>
      <c r="B154" s="30" t="s">
        <v>157</v>
      </c>
      <c r="C154" s="24">
        <f>400*1.04</f>
        <v>416</v>
      </c>
      <c r="D154" s="22">
        <v>15.2</v>
      </c>
      <c r="E154" s="20">
        <v>15.2</v>
      </c>
      <c r="F154" s="19">
        <f>C154*E154</f>
        <v>6323.2</v>
      </c>
      <c r="G154" s="19">
        <v>100</v>
      </c>
      <c r="H154" s="19"/>
      <c r="I154" s="19">
        <f>SUM(F154+G154+H154)</f>
        <v>6423.2</v>
      </c>
      <c r="J154" s="26" t="s">
        <v>195</v>
      </c>
      <c r="K154" s="26" t="s">
        <v>156</v>
      </c>
    </row>
    <row r="155" spans="1:11" ht="17.25" x14ac:dyDescent="0.25">
      <c r="A155" s="22">
        <f>A154+1</f>
        <v>127</v>
      </c>
      <c r="B155" s="23" t="s">
        <v>158</v>
      </c>
      <c r="C155" s="24">
        <v>410</v>
      </c>
      <c r="D155" s="20">
        <v>15.2</v>
      </c>
      <c r="E155" s="20">
        <v>15.2</v>
      </c>
      <c r="F155" s="19">
        <f>C155*E155</f>
        <v>6232</v>
      </c>
      <c r="G155" s="19">
        <v>100</v>
      </c>
      <c r="H155" s="19"/>
      <c r="I155" s="19">
        <f>SUM(F155+G155+H155)</f>
        <v>6332</v>
      </c>
      <c r="J155" s="26" t="s">
        <v>194</v>
      </c>
      <c r="K155" s="46" t="s">
        <v>225</v>
      </c>
    </row>
    <row r="156" spans="1:11" ht="17.25" x14ac:dyDescent="0.25">
      <c r="A156" s="22">
        <f>A155+1</f>
        <v>128</v>
      </c>
      <c r="B156" s="23" t="s">
        <v>159</v>
      </c>
      <c r="C156" s="24">
        <f>400*1.04</f>
        <v>416</v>
      </c>
      <c r="D156" s="20">
        <v>15.2</v>
      </c>
      <c r="E156" s="20">
        <v>15.2</v>
      </c>
      <c r="F156" s="19">
        <f>C156*E156</f>
        <v>6323.2</v>
      </c>
      <c r="G156" s="19">
        <v>100</v>
      </c>
      <c r="H156" s="19"/>
      <c r="I156" s="19">
        <f>SUM(F156+G156+H156)</f>
        <v>6423.2</v>
      </c>
      <c r="J156" s="47" t="s">
        <v>192</v>
      </c>
      <c r="K156" s="46" t="s">
        <v>33</v>
      </c>
    </row>
    <row r="157" spans="1:11" ht="31.5" x14ac:dyDescent="0.25">
      <c r="A157" s="22">
        <f>A156+1</f>
        <v>129</v>
      </c>
      <c r="B157" s="23" t="s">
        <v>160</v>
      </c>
      <c r="C157" s="24">
        <f>400.07*1.04</f>
        <v>416.07280000000003</v>
      </c>
      <c r="D157" s="20">
        <v>15.2</v>
      </c>
      <c r="E157" s="20">
        <v>15.2</v>
      </c>
      <c r="F157" s="19">
        <f>C157*E157</f>
        <v>6324.30656</v>
      </c>
      <c r="G157" s="32">
        <v>100</v>
      </c>
      <c r="H157" s="32"/>
      <c r="I157" s="19">
        <f>SUM(F157+G157+H157)</f>
        <v>6424.30656</v>
      </c>
      <c r="J157" s="26" t="s">
        <v>195</v>
      </c>
      <c r="K157" s="46" t="s">
        <v>226</v>
      </c>
    </row>
    <row r="158" spans="1:11" ht="17.25" x14ac:dyDescent="0.25">
      <c r="A158" s="22"/>
      <c r="B158" s="17" t="s">
        <v>161</v>
      </c>
      <c r="C158" s="24"/>
      <c r="D158" s="20"/>
      <c r="E158" s="20"/>
      <c r="F158" s="19"/>
      <c r="G158" s="19"/>
      <c r="H158" s="19"/>
      <c r="I158" s="19"/>
      <c r="J158" s="26" t="s">
        <v>227</v>
      </c>
      <c r="K158" s="46" t="s">
        <v>45</v>
      </c>
    </row>
    <row r="159" spans="1:11" ht="17.25" x14ac:dyDescent="0.25">
      <c r="A159" s="22">
        <f>A157+1</f>
        <v>130</v>
      </c>
      <c r="B159" s="23" t="s">
        <v>162</v>
      </c>
      <c r="C159" s="24">
        <f>383.88*1.04</f>
        <v>399.23520000000002</v>
      </c>
      <c r="D159" s="20">
        <v>15.2</v>
      </c>
      <c r="E159" s="20">
        <v>15.2</v>
      </c>
      <c r="F159" s="19">
        <f>C159*E159</f>
        <v>6068.3750399999999</v>
      </c>
      <c r="G159" s="19">
        <v>100</v>
      </c>
      <c r="H159" s="19"/>
      <c r="I159" s="19">
        <f>SUM(F159+G159+H159)</f>
        <v>6168.3750399999999</v>
      </c>
      <c r="J159" s="26" t="s">
        <v>192</v>
      </c>
      <c r="K159" s="26" t="s">
        <v>161</v>
      </c>
    </row>
    <row r="160" spans="1:11" ht="17.25" x14ac:dyDescent="0.25">
      <c r="A160" s="22">
        <f>A159+1</f>
        <v>131</v>
      </c>
      <c r="B160" s="23" t="s">
        <v>163</v>
      </c>
      <c r="C160" s="24">
        <f>263.16*1.04</f>
        <v>273.68640000000005</v>
      </c>
      <c r="D160" s="20">
        <v>15.2</v>
      </c>
      <c r="E160" s="20">
        <v>15.2</v>
      </c>
      <c r="F160" s="19">
        <f>C160*E160</f>
        <v>4160.0332800000006</v>
      </c>
      <c r="G160" s="19">
        <v>100</v>
      </c>
      <c r="H160" s="19"/>
      <c r="I160" s="19">
        <f>SUM(F160+G160+H160)</f>
        <v>4260.0332800000006</v>
      </c>
      <c r="J160" s="26" t="s">
        <v>213</v>
      </c>
      <c r="K160" s="26" t="s">
        <v>215</v>
      </c>
    </row>
    <row r="161" spans="1:11" ht="17.25" x14ac:dyDescent="0.25">
      <c r="A161" s="22">
        <f>A160+1</f>
        <v>132</v>
      </c>
      <c r="B161" s="29" t="s">
        <v>164</v>
      </c>
      <c r="C161" s="24">
        <v>207.44</v>
      </c>
      <c r="D161" s="20">
        <v>15.2</v>
      </c>
      <c r="E161" s="20">
        <v>15.2</v>
      </c>
      <c r="F161" s="19">
        <f>C161*E161</f>
        <v>3153.0879999999997</v>
      </c>
      <c r="G161" s="19">
        <v>100</v>
      </c>
      <c r="H161" s="19"/>
      <c r="I161" s="19">
        <f>SUM(F161+G161+H161)</f>
        <v>3253.0879999999997</v>
      </c>
      <c r="J161" s="26" t="s">
        <v>210</v>
      </c>
      <c r="K161" s="26" t="s">
        <v>161</v>
      </c>
    </row>
    <row r="162" spans="1:11" ht="17.25" x14ac:dyDescent="0.25">
      <c r="A162" s="22"/>
      <c r="B162" s="34" t="s">
        <v>165</v>
      </c>
      <c r="C162" s="24"/>
      <c r="D162" s="20"/>
      <c r="E162" s="20"/>
      <c r="F162" s="19"/>
      <c r="G162" s="19"/>
      <c r="H162" s="19"/>
      <c r="I162" s="19"/>
    </row>
    <row r="163" spans="1:11" ht="17.25" x14ac:dyDescent="0.25">
      <c r="A163" s="22">
        <f>A161+1</f>
        <v>133</v>
      </c>
      <c r="B163" s="29" t="s">
        <v>166</v>
      </c>
      <c r="C163" s="24">
        <v>388</v>
      </c>
      <c r="D163" s="20">
        <v>15.2</v>
      </c>
      <c r="E163" s="20">
        <v>15.2</v>
      </c>
      <c r="F163" s="19">
        <f>C163*E163</f>
        <v>5897.5999999999995</v>
      </c>
      <c r="G163" s="19">
        <v>100</v>
      </c>
      <c r="H163" s="19"/>
      <c r="I163" s="19">
        <f>SUM(F163+G163+H163)</f>
        <v>5997.5999999999995</v>
      </c>
      <c r="J163" s="26" t="s">
        <v>165</v>
      </c>
      <c r="K163" s="26" t="s">
        <v>232</v>
      </c>
    </row>
    <row r="164" spans="1:11" ht="17.25" x14ac:dyDescent="0.25">
      <c r="A164" s="22"/>
      <c r="B164" s="34" t="s">
        <v>167</v>
      </c>
      <c r="C164" s="24"/>
      <c r="D164" s="20"/>
      <c r="E164" s="20"/>
      <c r="F164" s="19"/>
      <c r="G164" s="19"/>
      <c r="H164" s="19"/>
      <c r="I164" s="19"/>
    </row>
    <row r="165" spans="1:11" ht="17.25" x14ac:dyDescent="0.25">
      <c r="A165" s="22">
        <f>A163+1</f>
        <v>134</v>
      </c>
      <c r="B165" s="29" t="s">
        <v>168</v>
      </c>
      <c r="C165" s="24">
        <v>388</v>
      </c>
      <c r="D165" s="20">
        <v>15.2</v>
      </c>
      <c r="E165" s="20">
        <v>15.2</v>
      </c>
      <c r="F165" s="19">
        <f>C165*E165</f>
        <v>5897.5999999999995</v>
      </c>
      <c r="G165" s="19">
        <v>100</v>
      </c>
      <c r="H165" s="19"/>
      <c r="I165" s="19">
        <f>SUM(F165+G165+H165)</f>
        <v>5997.5999999999995</v>
      </c>
      <c r="J165" s="26" t="s">
        <v>167</v>
      </c>
      <c r="K165" s="26" t="s">
        <v>15</v>
      </c>
    </row>
    <row r="166" spans="1:11" ht="17.25" x14ac:dyDescent="0.3">
      <c r="A166" s="39"/>
      <c r="B166" s="40" t="s">
        <v>169</v>
      </c>
      <c r="C166" s="24"/>
      <c r="D166" s="20"/>
      <c r="E166" s="20"/>
      <c r="F166" s="19"/>
      <c r="G166" s="19"/>
      <c r="H166" s="19"/>
      <c r="I166" s="19"/>
    </row>
    <row r="167" spans="1:11" ht="17.25" x14ac:dyDescent="0.3">
      <c r="A167" s="39">
        <f>A165+1</f>
        <v>135</v>
      </c>
      <c r="B167" s="1" t="s">
        <v>170</v>
      </c>
      <c r="C167" s="24">
        <v>410</v>
      </c>
      <c r="D167" s="20">
        <v>15.2</v>
      </c>
      <c r="E167" s="20">
        <v>15.2</v>
      </c>
      <c r="F167" s="19">
        <f>C167*E167</f>
        <v>6232</v>
      </c>
      <c r="G167" s="19">
        <v>100</v>
      </c>
      <c r="H167" s="19"/>
      <c r="I167" s="19">
        <f>SUM(F167+G167+H167)</f>
        <v>6332</v>
      </c>
      <c r="J167" s="26" t="s">
        <v>169</v>
      </c>
      <c r="K167" s="26" t="s">
        <v>228</v>
      </c>
    </row>
    <row r="168" spans="1:11" ht="17.25" x14ac:dyDescent="0.25">
      <c r="A168" s="16"/>
      <c r="B168" s="42"/>
      <c r="I168" s="41"/>
    </row>
    <row r="169" spans="1:11" ht="17.25" x14ac:dyDescent="0.25">
      <c r="A169" s="16"/>
      <c r="B169" s="41"/>
      <c r="I169" s="41"/>
    </row>
    <row r="170" spans="1:11" ht="17.25" x14ac:dyDescent="0.25">
      <c r="A170" s="16"/>
      <c r="B170" s="41"/>
      <c r="I170" s="41"/>
    </row>
    <row r="171" spans="1:11" ht="17.25" x14ac:dyDescent="0.25">
      <c r="A171" s="22"/>
      <c r="B171" s="41"/>
      <c r="D171" s="1" t="s">
        <v>0</v>
      </c>
      <c r="I171" s="41"/>
    </row>
    <row r="172" spans="1:11" ht="17.25" x14ac:dyDescent="0.25">
      <c r="A172" s="30"/>
      <c r="B172" s="41"/>
      <c r="I172" s="41"/>
    </row>
    <row r="173" spans="1:11" ht="17.25" x14ac:dyDescent="0.25">
      <c r="A173" s="30"/>
      <c r="B173" s="41"/>
      <c r="I173" s="41"/>
    </row>
    <row r="174" spans="1:11" ht="17.25" x14ac:dyDescent="0.25">
      <c r="A174" s="30"/>
      <c r="B174" s="43"/>
      <c r="I174" s="41"/>
    </row>
    <row r="175" spans="1:11" ht="17.25" x14ac:dyDescent="0.3">
      <c r="A175" s="27" t="s">
        <v>0</v>
      </c>
      <c r="I175" s="41"/>
    </row>
    <row r="176" spans="1:11" x14ac:dyDescent="0.25">
      <c r="I176" s="41"/>
    </row>
    <row r="177" spans="6:9" x14ac:dyDescent="0.25">
      <c r="I177" s="41"/>
    </row>
    <row r="178" spans="6:9" x14ac:dyDescent="0.25">
      <c r="I178" s="41"/>
    </row>
    <row r="182" spans="6:9" x14ac:dyDescent="0.25">
      <c r="F182" s="1" t="s">
        <v>0</v>
      </c>
    </row>
    <row r="198" spans="2:2" x14ac:dyDescent="0.25">
      <c r="B198" s="2" t="s">
        <v>0</v>
      </c>
    </row>
  </sheetData>
  <mergeCells count="14">
    <mergeCell ref="J7:J9"/>
    <mergeCell ref="K7:K9"/>
    <mergeCell ref="C3:F3"/>
    <mergeCell ref="E4:F4"/>
    <mergeCell ref="C6:F6"/>
    <mergeCell ref="F7:F9"/>
    <mergeCell ref="G7:G8"/>
    <mergeCell ref="H7:H8"/>
    <mergeCell ref="I7:I9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opLeftCell="A148" workbookViewId="0">
      <selection activeCell="J114" sqref="J114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8" width="14.85546875" style="1" customWidth="1"/>
    <col min="9" max="9" width="15.5703125" style="1" customWidth="1"/>
    <col min="10" max="10" width="28.42578125" style="26" customWidth="1"/>
    <col min="11" max="11" width="30.28515625" style="26" customWidth="1"/>
  </cols>
  <sheetData>
    <row r="1" spans="1:11" x14ac:dyDescent="0.25">
      <c r="B1" s="2" t="s">
        <v>0</v>
      </c>
      <c r="K1" s="26" t="s">
        <v>0</v>
      </c>
    </row>
    <row r="2" spans="1:11" x14ac:dyDescent="0.25">
      <c r="A2" s="3" t="s">
        <v>0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6"/>
      <c r="I3" s="7"/>
      <c r="J3" s="44"/>
      <c r="K3" s="45"/>
    </row>
    <row r="4" spans="1:11" x14ac:dyDescent="0.25">
      <c r="A4" s="4" t="s">
        <v>0</v>
      </c>
      <c r="B4" s="5"/>
      <c r="C4" s="8"/>
      <c r="E4" s="110"/>
      <c r="F4" s="110"/>
      <c r="G4" s="9"/>
      <c r="H4" s="9"/>
      <c r="I4" s="7"/>
    </row>
    <row r="5" spans="1:11" x14ac:dyDescent="0.25">
      <c r="A5" s="4"/>
      <c r="B5" s="5"/>
      <c r="C5" s="10"/>
      <c r="D5" s="10"/>
      <c r="E5" s="10"/>
      <c r="F5" s="10"/>
      <c r="G5" s="10"/>
      <c r="H5" s="10"/>
      <c r="I5" s="7"/>
    </row>
    <row r="6" spans="1:11" x14ac:dyDescent="0.25">
      <c r="A6" s="11"/>
      <c r="B6" s="12"/>
      <c r="C6" s="111" t="s">
        <v>1</v>
      </c>
      <c r="D6" s="112"/>
      <c r="E6" s="112"/>
      <c r="F6" s="113"/>
      <c r="G6" s="13"/>
      <c r="H6" s="13"/>
      <c r="I6" s="14"/>
    </row>
    <row r="7" spans="1:11" ht="15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06" t="s">
        <v>178</v>
      </c>
      <c r="H7" s="106" t="s">
        <v>181</v>
      </c>
      <c r="I7" s="106" t="s">
        <v>11</v>
      </c>
      <c r="J7" s="103" t="s">
        <v>187</v>
      </c>
      <c r="K7" s="103" t="s">
        <v>188</v>
      </c>
    </row>
    <row r="8" spans="1:11" ht="15" x14ac:dyDescent="0.25">
      <c r="A8" s="93"/>
      <c r="B8" s="95"/>
      <c r="C8" s="98"/>
      <c r="D8" s="101"/>
      <c r="E8" s="101"/>
      <c r="F8" s="107"/>
      <c r="G8" s="108"/>
      <c r="H8" s="108"/>
      <c r="I8" s="107"/>
      <c r="J8" s="104"/>
      <c r="K8" s="104"/>
    </row>
    <row r="9" spans="1:11" ht="15" x14ac:dyDescent="0.25">
      <c r="A9" s="93"/>
      <c r="B9" s="96"/>
      <c r="C9" s="99"/>
      <c r="D9" s="102"/>
      <c r="E9" s="102"/>
      <c r="F9" s="108"/>
      <c r="G9" s="15" t="s">
        <v>173</v>
      </c>
      <c r="H9" s="15" t="s">
        <v>182</v>
      </c>
      <c r="I9" s="108"/>
      <c r="J9" s="105"/>
      <c r="K9" s="105"/>
    </row>
    <row r="10" spans="1:11" ht="17.25" x14ac:dyDescent="0.25">
      <c r="A10" s="16"/>
      <c r="B10" s="17" t="s">
        <v>15</v>
      </c>
      <c r="C10" s="18"/>
      <c r="D10" s="20"/>
      <c r="E10" s="20"/>
      <c r="F10" s="19"/>
      <c r="G10" s="19"/>
      <c r="H10" s="19"/>
      <c r="I10" s="21"/>
    </row>
    <row r="11" spans="1:11" ht="17.25" x14ac:dyDescent="0.25">
      <c r="A11" s="22">
        <v>1</v>
      </c>
      <c r="B11" s="23" t="s">
        <v>16</v>
      </c>
      <c r="C11" s="24">
        <v>940</v>
      </c>
      <c r="D11" s="20">
        <v>15.2</v>
      </c>
      <c r="E11" s="20">
        <v>15.2</v>
      </c>
      <c r="F11" s="19">
        <f>C11*E11</f>
        <v>14288</v>
      </c>
      <c r="G11" s="19"/>
      <c r="H11" s="19"/>
      <c r="I11" s="19">
        <f>SUM(F11+G11+H11)</f>
        <v>14288</v>
      </c>
      <c r="J11" s="26" t="s">
        <v>189</v>
      </c>
      <c r="K11" s="26" t="s">
        <v>190</v>
      </c>
    </row>
    <row r="12" spans="1:11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  <c r="I12" s="19"/>
    </row>
    <row r="13" spans="1:11" ht="17.25" x14ac:dyDescent="0.25">
      <c r="A13" s="22">
        <f>A11+1</f>
        <v>2</v>
      </c>
      <c r="B13" s="23" t="s">
        <v>18</v>
      </c>
      <c r="C13" s="24">
        <v>810</v>
      </c>
      <c r="D13" s="20">
        <v>15.2</v>
      </c>
      <c r="E13" s="20">
        <v>15.2</v>
      </c>
      <c r="F13" s="19">
        <f>C13*E13</f>
        <v>12312</v>
      </c>
      <c r="G13" s="19"/>
      <c r="H13" s="19"/>
      <c r="I13" s="19">
        <f>SUM(F13+G13+H13)</f>
        <v>12312</v>
      </c>
      <c r="J13" s="26" t="s">
        <v>191</v>
      </c>
      <c r="K13" s="26" t="s">
        <v>17</v>
      </c>
    </row>
    <row r="14" spans="1:11" ht="17.25" x14ac:dyDescent="0.25">
      <c r="A14" s="22">
        <f>A13+1</f>
        <v>3</v>
      </c>
      <c r="B14" s="23" t="s">
        <v>19</v>
      </c>
      <c r="C14" s="24">
        <v>493.31</v>
      </c>
      <c r="D14" s="20">
        <v>15.2</v>
      </c>
      <c r="E14" s="20">
        <v>15.2</v>
      </c>
      <c r="F14" s="19">
        <f>C14*E14</f>
        <v>7498.3119999999999</v>
      </c>
      <c r="G14" s="19">
        <v>622.32000000000005</v>
      </c>
      <c r="H14" s="19">
        <f>C14*5</f>
        <v>2466.5500000000002</v>
      </c>
      <c r="I14" s="19">
        <f>SUM(F14+G14+H14)</f>
        <v>10587.182000000001</v>
      </c>
      <c r="J14" s="26" t="s">
        <v>192</v>
      </c>
      <c r="K14" s="26" t="s">
        <v>17</v>
      </c>
    </row>
    <row r="15" spans="1:11" ht="17.25" x14ac:dyDescent="0.25">
      <c r="A15" s="22">
        <f>A14+1</f>
        <v>4</v>
      </c>
      <c r="B15" s="23" t="s">
        <v>20</v>
      </c>
      <c r="C15" s="24">
        <f>402.28*1.04</f>
        <v>418.37119999999999</v>
      </c>
      <c r="D15" s="20">
        <v>15.2</v>
      </c>
      <c r="E15" s="20">
        <v>15.2</v>
      </c>
      <c r="F15" s="19">
        <f>C15*E15</f>
        <v>6359.2422399999996</v>
      </c>
      <c r="G15" s="19"/>
      <c r="H15" s="19">
        <f>C15*5</f>
        <v>2091.8559999999998</v>
      </c>
      <c r="I15" s="19">
        <f>SUM(F15+G15+H15)</f>
        <v>8451.0982399999994</v>
      </c>
      <c r="J15" s="26" t="s">
        <v>192</v>
      </c>
      <c r="K15" s="26" t="s">
        <v>61</v>
      </c>
    </row>
    <row r="16" spans="1:11" ht="17.25" x14ac:dyDescent="0.25">
      <c r="A16" s="22">
        <f>A15+1</f>
        <v>5</v>
      </c>
      <c r="B16" s="23" t="s">
        <v>21</v>
      </c>
      <c r="C16" s="24">
        <f>336.47*1.04</f>
        <v>349.92880000000002</v>
      </c>
      <c r="D16" s="20">
        <v>15.2</v>
      </c>
      <c r="E16" s="20">
        <v>15.2</v>
      </c>
      <c r="F16" s="19">
        <f>C16*E16</f>
        <v>5318.9177600000003</v>
      </c>
      <c r="G16" s="19">
        <v>1037.2</v>
      </c>
      <c r="H16" s="19">
        <f>C16*5</f>
        <v>1749.6440000000002</v>
      </c>
      <c r="I16" s="19">
        <f>SUM(F16+G16+H16)</f>
        <v>8105.7617600000003</v>
      </c>
      <c r="J16" s="26" t="s">
        <v>192</v>
      </c>
      <c r="K16" s="26" t="s">
        <v>17</v>
      </c>
    </row>
    <row r="17" spans="1:11" ht="17.25" x14ac:dyDescent="0.25">
      <c r="A17" s="22">
        <f>A16+1</f>
        <v>6</v>
      </c>
      <c r="B17" s="23" t="s">
        <v>22</v>
      </c>
      <c r="C17" s="24">
        <f>319.39*1.04</f>
        <v>332.16559999999998</v>
      </c>
      <c r="D17" s="20">
        <v>15.2</v>
      </c>
      <c r="E17" s="20">
        <v>15.2</v>
      </c>
      <c r="F17" s="19">
        <f>C17*E17</f>
        <v>5048.9171199999992</v>
      </c>
      <c r="G17" s="19">
        <v>829.76</v>
      </c>
      <c r="H17" s="19">
        <f>C17*5</f>
        <v>1660.828</v>
      </c>
      <c r="I17" s="19">
        <f>SUM(F17+G17+H17)</f>
        <v>7539.5051199999998</v>
      </c>
      <c r="J17" s="26" t="s">
        <v>193</v>
      </c>
      <c r="K17" s="26" t="s">
        <v>17</v>
      </c>
    </row>
    <row r="18" spans="1:11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  <c r="I18" s="19"/>
    </row>
    <row r="19" spans="1:11" ht="17.25" x14ac:dyDescent="0.3">
      <c r="A19" s="26">
        <f>A17+1</f>
        <v>7</v>
      </c>
      <c r="B19" s="28" t="s">
        <v>24</v>
      </c>
      <c r="C19" s="24">
        <v>570</v>
      </c>
      <c r="D19" s="20">
        <v>15.2</v>
      </c>
      <c r="E19" s="20">
        <v>15.2</v>
      </c>
      <c r="F19" s="19">
        <f>C19*E19</f>
        <v>8664</v>
      </c>
      <c r="G19" s="19"/>
      <c r="H19" s="19"/>
      <c r="I19" s="19">
        <f>SUM(F19+G19+H19)</f>
        <v>8664</v>
      </c>
      <c r="J19" s="26" t="s">
        <v>194</v>
      </c>
      <c r="K19" s="26" t="s">
        <v>23</v>
      </c>
    </row>
    <row r="20" spans="1:11" ht="17.25" x14ac:dyDescent="0.25">
      <c r="A20" s="22">
        <f>A19+1</f>
        <v>8</v>
      </c>
      <c r="B20" s="23" t="s">
        <v>25</v>
      </c>
      <c r="C20" s="24">
        <f>317.58*1.04</f>
        <v>330.28320000000002</v>
      </c>
      <c r="D20" s="20">
        <v>15.2</v>
      </c>
      <c r="E20" s="20">
        <v>15.2</v>
      </c>
      <c r="F20" s="19">
        <f>C20*E20</f>
        <v>5020.3046400000003</v>
      </c>
      <c r="G20" s="19">
        <v>1244.6400000000001</v>
      </c>
      <c r="H20" s="19">
        <f>C20*5</f>
        <v>1651.4160000000002</v>
      </c>
      <c r="I20" s="19">
        <f>SUM(F20+G20+H20)</f>
        <v>7916.3606400000008</v>
      </c>
      <c r="J20" s="26" t="s">
        <v>196</v>
      </c>
      <c r="K20" s="26" t="s">
        <v>23</v>
      </c>
    </row>
    <row r="21" spans="1:11" ht="17.25" x14ac:dyDescent="0.25">
      <c r="A21" s="22">
        <f>A20+1</f>
        <v>9</v>
      </c>
      <c r="B21" s="23" t="s">
        <v>26</v>
      </c>
      <c r="C21" s="24">
        <f>365.6*1.04</f>
        <v>380.22400000000005</v>
      </c>
      <c r="D21" s="20">
        <v>15.2</v>
      </c>
      <c r="E21" s="20">
        <v>15.2</v>
      </c>
      <c r="F21" s="19">
        <f>C21*E21</f>
        <v>5779.4048000000003</v>
      </c>
      <c r="G21" s="19">
        <v>1037.2</v>
      </c>
      <c r="H21" s="19">
        <f>C21*5</f>
        <v>1901.1200000000003</v>
      </c>
      <c r="I21" s="19">
        <f>SUM(F21+G21+H21)</f>
        <v>8717.7248</v>
      </c>
      <c r="J21" s="26" t="s">
        <v>192</v>
      </c>
      <c r="K21" s="26" t="s">
        <v>23</v>
      </c>
    </row>
    <row r="22" spans="1:11" ht="17.25" x14ac:dyDescent="0.3">
      <c r="A22" s="22">
        <f>A21+1</f>
        <v>10</v>
      </c>
      <c r="B22" s="28" t="s">
        <v>27</v>
      </c>
      <c r="C22" s="24">
        <f>262.08*1.04</f>
        <v>272.56319999999999</v>
      </c>
      <c r="D22" s="20">
        <v>15.2</v>
      </c>
      <c r="E22" s="20">
        <v>15.2</v>
      </c>
      <c r="F22" s="19">
        <f>C22*E22</f>
        <v>4142.9606399999993</v>
      </c>
      <c r="G22" s="19"/>
      <c r="H22" s="19"/>
      <c r="I22" s="19">
        <f>SUM(F22+G22+H22)</f>
        <v>4142.9606399999993</v>
      </c>
      <c r="J22" s="26" t="s">
        <v>197</v>
      </c>
      <c r="K22" s="26" t="s">
        <v>23</v>
      </c>
    </row>
    <row r="23" spans="1:11" ht="17.25" x14ac:dyDescent="0.25">
      <c r="A23" s="22">
        <f>A22+1</f>
        <v>11</v>
      </c>
      <c r="B23" s="29" t="s">
        <v>28</v>
      </c>
      <c r="C23" s="24">
        <f>361</f>
        <v>361</v>
      </c>
      <c r="D23" s="20">
        <v>15.2</v>
      </c>
      <c r="E23" s="20">
        <v>15.2</v>
      </c>
      <c r="F23" s="19">
        <f>C23*E23</f>
        <v>5487.2</v>
      </c>
      <c r="G23" s="19"/>
      <c r="H23" s="19">
        <f>C23*5</f>
        <v>1805</v>
      </c>
      <c r="I23" s="19">
        <f>SUM(F23+G23+H23)</f>
        <v>7292.2</v>
      </c>
      <c r="J23" s="26" t="s">
        <v>192</v>
      </c>
      <c r="K23" s="26" t="s">
        <v>23</v>
      </c>
    </row>
    <row r="24" spans="1:11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  <c r="I24" s="19"/>
    </row>
    <row r="25" spans="1:11" ht="17.25" x14ac:dyDescent="0.25">
      <c r="A25" s="22">
        <f>A23+1</f>
        <v>12</v>
      </c>
      <c r="B25" s="23" t="s">
        <v>30</v>
      </c>
      <c r="C25" s="24">
        <f>402.28*1.04</f>
        <v>418.37119999999999</v>
      </c>
      <c r="D25" s="20">
        <v>15.2</v>
      </c>
      <c r="E25" s="20">
        <v>15.2</v>
      </c>
      <c r="F25" s="19">
        <f>C25*E25</f>
        <v>6359.2422399999996</v>
      </c>
      <c r="G25" s="19">
        <v>1037.2</v>
      </c>
      <c r="H25" s="19">
        <f>C25*5</f>
        <v>2091.8559999999998</v>
      </c>
      <c r="I25" s="19">
        <f>SUM(F25+G25+H25)</f>
        <v>9488.2982400000001</v>
      </c>
      <c r="J25" s="26" t="s">
        <v>192</v>
      </c>
      <c r="K25" s="26" t="s">
        <v>229</v>
      </c>
    </row>
    <row r="26" spans="1:11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  <c r="I26" s="19"/>
    </row>
    <row r="27" spans="1:11" ht="17.25" x14ac:dyDescent="0.25">
      <c r="A27" s="22">
        <f>A25+1</f>
        <v>13</v>
      </c>
      <c r="B27" s="23" t="s">
        <v>32</v>
      </c>
      <c r="C27" s="24">
        <f>400.07*1.04</f>
        <v>416.07280000000003</v>
      </c>
      <c r="D27" s="20">
        <v>15.2</v>
      </c>
      <c r="E27" s="20">
        <v>15.2</v>
      </c>
      <c r="F27" s="19">
        <f>C27*E27</f>
        <v>6324.30656</v>
      </c>
      <c r="G27" s="19">
        <v>1037.2</v>
      </c>
      <c r="H27" s="19">
        <f>C27*5</f>
        <v>2080.364</v>
      </c>
      <c r="I27" s="19">
        <f>SUM(F27+G27+H27)</f>
        <v>9441.8705599999994</v>
      </c>
      <c r="J27" s="26" t="s">
        <v>198</v>
      </c>
      <c r="K27" s="26" t="s">
        <v>33</v>
      </c>
    </row>
    <row r="28" spans="1:11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  <c r="I28" s="19"/>
    </row>
    <row r="29" spans="1:11" ht="17.25" x14ac:dyDescent="0.25">
      <c r="A29" s="22">
        <f>A27+1</f>
        <v>14</v>
      </c>
      <c r="B29" s="23" t="s">
        <v>34</v>
      </c>
      <c r="C29" s="24">
        <v>440</v>
      </c>
      <c r="D29" s="20">
        <v>15.2</v>
      </c>
      <c r="E29" s="20">
        <v>15.2</v>
      </c>
      <c r="F29" s="19">
        <f t="shared" ref="F29:F35" si="0">C29*E29</f>
        <v>6688</v>
      </c>
      <c r="G29" s="19">
        <v>1037.2</v>
      </c>
      <c r="H29" s="19">
        <f>C29*5</f>
        <v>2200</v>
      </c>
      <c r="I29" s="19">
        <f t="shared" ref="I29:I35" si="1">SUM(F29+G29+H29)</f>
        <v>9925.2000000000007</v>
      </c>
      <c r="J29" s="26" t="s">
        <v>198</v>
      </c>
      <c r="K29" s="26" t="s">
        <v>33</v>
      </c>
    </row>
    <row r="30" spans="1:11" ht="17.25" x14ac:dyDescent="0.25">
      <c r="A30" s="22">
        <f t="shared" ref="A30:A35" si="2">A29+1</f>
        <v>15</v>
      </c>
      <c r="B30" s="29" t="s">
        <v>35</v>
      </c>
      <c r="C30" s="24">
        <v>430</v>
      </c>
      <c r="D30" s="20">
        <v>15.2</v>
      </c>
      <c r="E30" s="20">
        <v>15.2</v>
      </c>
      <c r="F30" s="19">
        <f t="shared" si="0"/>
        <v>6536</v>
      </c>
      <c r="G30" s="19"/>
      <c r="H30" s="19"/>
      <c r="I30" s="19">
        <f t="shared" si="1"/>
        <v>6536</v>
      </c>
      <c r="J30" s="26" t="s">
        <v>199</v>
      </c>
      <c r="K30" s="26" t="s">
        <v>33</v>
      </c>
    </row>
    <row r="31" spans="1:11" ht="17.25" x14ac:dyDescent="0.25">
      <c r="A31" s="22">
        <f t="shared" si="2"/>
        <v>16</v>
      </c>
      <c r="B31" s="23" t="s">
        <v>36</v>
      </c>
      <c r="C31" s="24">
        <f>275.05*1.04</f>
        <v>286.05200000000002</v>
      </c>
      <c r="D31" s="20">
        <v>15.2</v>
      </c>
      <c r="E31" s="20">
        <v>15.2</v>
      </c>
      <c r="F31" s="19">
        <f t="shared" si="0"/>
        <v>4347.9903999999997</v>
      </c>
      <c r="G31" s="19">
        <v>829.76</v>
      </c>
      <c r="H31" s="19">
        <f>C31*5</f>
        <v>1430.2600000000002</v>
      </c>
      <c r="I31" s="19">
        <f t="shared" si="1"/>
        <v>6608.0104000000001</v>
      </c>
      <c r="J31" s="26" t="s">
        <v>196</v>
      </c>
      <c r="K31" s="26" t="s">
        <v>33</v>
      </c>
    </row>
    <row r="32" spans="1:11" ht="17.25" x14ac:dyDescent="0.25">
      <c r="A32" s="22">
        <f t="shared" si="2"/>
        <v>17</v>
      </c>
      <c r="B32" s="23" t="s">
        <v>37</v>
      </c>
      <c r="C32" s="24">
        <f>400.07*1.04</f>
        <v>416.07280000000003</v>
      </c>
      <c r="D32" s="20">
        <v>15.2</v>
      </c>
      <c r="E32" s="20">
        <v>15.2</v>
      </c>
      <c r="F32" s="19">
        <f t="shared" si="0"/>
        <v>6324.30656</v>
      </c>
      <c r="G32" s="19">
        <v>1037.2</v>
      </c>
      <c r="H32" s="19">
        <f>C32*5</f>
        <v>2080.364</v>
      </c>
      <c r="I32" s="19">
        <f t="shared" si="1"/>
        <v>9441.8705599999994</v>
      </c>
      <c r="J32" s="26" t="s">
        <v>198</v>
      </c>
      <c r="K32" s="26" t="s">
        <v>33</v>
      </c>
    </row>
    <row r="33" spans="1:11" ht="17.25" x14ac:dyDescent="0.25">
      <c r="A33" s="22">
        <f t="shared" si="2"/>
        <v>18</v>
      </c>
      <c r="B33" s="23" t="s">
        <v>38</v>
      </c>
      <c r="C33" s="24">
        <f>400.07*1.04</f>
        <v>416.07280000000003</v>
      </c>
      <c r="D33" s="20">
        <v>15.2</v>
      </c>
      <c r="E33" s="20">
        <v>15.2</v>
      </c>
      <c r="F33" s="19">
        <f t="shared" si="0"/>
        <v>6324.30656</v>
      </c>
      <c r="G33" s="19">
        <v>829.76</v>
      </c>
      <c r="H33" s="19">
        <f>C33*5</f>
        <v>2080.364</v>
      </c>
      <c r="I33" s="19">
        <f t="shared" si="1"/>
        <v>9234.4305600000007</v>
      </c>
      <c r="J33" s="26" t="s">
        <v>198</v>
      </c>
      <c r="K33" s="26" t="s">
        <v>33</v>
      </c>
    </row>
    <row r="34" spans="1:11" ht="17.25" x14ac:dyDescent="0.25">
      <c r="A34" s="22">
        <f t="shared" si="2"/>
        <v>19</v>
      </c>
      <c r="B34" s="23" t="s">
        <v>39</v>
      </c>
      <c r="C34" s="24">
        <f>400.07*1.04</f>
        <v>416.07280000000003</v>
      </c>
      <c r="D34" s="20">
        <v>15.2</v>
      </c>
      <c r="E34" s="20">
        <v>15.2</v>
      </c>
      <c r="F34" s="19">
        <f t="shared" si="0"/>
        <v>6324.30656</v>
      </c>
      <c r="G34" s="19">
        <v>829.76</v>
      </c>
      <c r="H34" s="19">
        <f>C34*5</f>
        <v>2080.364</v>
      </c>
      <c r="I34" s="19">
        <f t="shared" si="1"/>
        <v>9234.4305600000007</v>
      </c>
      <c r="J34" s="26" t="s">
        <v>198</v>
      </c>
      <c r="K34" s="26" t="s">
        <v>33</v>
      </c>
    </row>
    <row r="35" spans="1:11" ht="17.25" x14ac:dyDescent="0.25">
      <c r="A35" s="22">
        <f t="shared" si="2"/>
        <v>20</v>
      </c>
      <c r="B35" s="23" t="s">
        <v>40</v>
      </c>
      <c r="C35" s="24">
        <f>309.56*1.04</f>
        <v>321.94240000000002</v>
      </c>
      <c r="D35" s="20">
        <v>15.2</v>
      </c>
      <c r="E35" s="20">
        <v>15.2</v>
      </c>
      <c r="F35" s="19">
        <f t="shared" si="0"/>
        <v>4893.52448</v>
      </c>
      <c r="G35" s="19"/>
      <c r="H35" s="19">
        <f>C35*5</f>
        <v>1609.712</v>
      </c>
      <c r="I35" s="19">
        <f t="shared" si="1"/>
        <v>6503.2364799999996</v>
      </c>
      <c r="J35" s="26" t="s">
        <v>199</v>
      </c>
      <c r="K35" s="26" t="s">
        <v>230</v>
      </c>
    </row>
    <row r="36" spans="1:11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  <c r="I36" s="19"/>
    </row>
    <row r="37" spans="1:11" ht="17.25" x14ac:dyDescent="0.25">
      <c r="A37" s="22">
        <f>A35+1</f>
        <v>21</v>
      </c>
      <c r="B37" s="29" t="s">
        <v>42</v>
      </c>
      <c r="C37" s="24">
        <v>410</v>
      </c>
      <c r="D37" s="20">
        <v>15.2</v>
      </c>
      <c r="E37" s="20">
        <v>15.2</v>
      </c>
      <c r="F37" s="19">
        <f>C37*E37</f>
        <v>6232</v>
      </c>
      <c r="G37" s="19">
        <v>622.32000000000005</v>
      </c>
      <c r="H37" s="19"/>
      <c r="I37" s="19">
        <f>SUM(F37+G37+H37)</f>
        <v>6854.32</v>
      </c>
      <c r="J37" s="26" t="s">
        <v>194</v>
      </c>
      <c r="K37" s="26" t="s">
        <v>41</v>
      </c>
    </row>
    <row r="38" spans="1:11" ht="17.25" x14ac:dyDescent="0.25">
      <c r="A38" s="22">
        <f>A37+1</f>
        <v>22</v>
      </c>
      <c r="B38" s="23" t="s">
        <v>43</v>
      </c>
      <c r="C38" s="24">
        <f>395.3*1.04</f>
        <v>411.11200000000002</v>
      </c>
      <c r="D38" s="20">
        <v>15.2</v>
      </c>
      <c r="E38" s="20">
        <v>15.2</v>
      </c>
      <c r="F38" s="19">
        <f>C38*E38</f>
        <v>6248.9023999999999</v>
      </c>
      <c r="G38" s="19">
        <v>1244.6400000000001</v>
      </c>
      <c r="H38" s="19">
        <f>C38*5</f>
        <v>2055.56</v>
      </c>
      <c r="I38" s="19">
        <f>SUM(F38+G38+H38)</f>
        <v>9549.1023999999998</v>
      </c>
      <c r="J38" s="26" t="s">
        <v>200</v>
      </c>
      <c r="K38" s="26" t="s">
        <v>41</v>
      </c>
    </row>
    <row r="39" spans="1:11" ht="17.25" x14ac:dyDescent="0.25">
      <c r="A39" s="22">
        <f>A38+1</f>
        <v>23</v>
      </c>
      <c r="B39" s="30" t="s">
        <v>44</v>
      </c>
      <c r="C39" s="24">
        <f>318.84*1.04</f>
        <v>331.59359999999998</v>
      </c>
      <c r="D39" s="22">
        <v>15.2</v>
      </c>
      <c r="E39" s="20">
        <v>15.2</v>
      </c>
      <c r="F39" s="19">
        <f>C39*E39</f>
        <v>5040.2227199999998</v>
      </c>
      <c r="G39" s="19"/>
      <c r="H39" s="19">
        <f>C39*5</f>
        <v>1657.9679999999998</v>
      </c>
      <c r="I39" s="19">
        <f>SUM(F39+G39+H39)</f>
        <v>6698.1907199999996</v>
      </c>
      <c r="J39" s="26" t="s">
        <v>192</v>
      </c>
      <c r="K39" s="26" t="s">
        <v>41</v>
      </c>
    </row>
    <row r="40" spans="1:11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  <c r="I40" s="19"/>
    </row>
    <row r="41" spans="1:11" ht="17.25" x14ac:dyDescent="0.25">
      <c r="A41" s="22">
        <f>A39+1</f>
        <v>24</v>
      </c>
      <c r="B41" s="31" t="s">
        <v>46</v>
      </c>
      <c r="C41" s="24">
        <v>410</v>
      </c>
      <c r="D41" s="20">
        <v>15.2</v>
      </c>
      <c r="E41" s="20">
        <v>15.2</v>
      </c>
      <c r="F41" s="19">
        <f>C41*E41</f>
        <v>6232</v>
      </c>
      <c r="G41" s="32"/>
      <c r="H41" s="19"/>
      <c r="I41" s="19">
        <f>SUM(F41+G41+H41)</f>
        <v>6232</v>
      </c>
      <c r="J41" s="26" t="s">
        <v>194</v>
      </c>
      <c r="K41" s="26" t="s">
        <v>45</v>
      </c>
    </row>
    <row r="42" spans="1:11" ht="17.25" x14ac:dyDescent="0.25">
      <c r="A42" s="22">
        <f>A41+1</f>
        <v>25</v>
      </c>
      <c r="B42" s="23" t="s">
        <v>47</v>
      </c>
      <c r="C42" s="24">
        <f>400.07*1.04</f>
        <v>416.07280000000003</v>
      </c>
      <c r="D42" s="20">
        <v>15.2</v>
      </c>
      <c r="E42" s="20">
        <v>15.2</v>
      </c>
      <c r="F42" s="19">
        <f>C42*E42</f>
        <v>6324.30656</v>
      </c>
      <c r="G42" s="32">
        <v>1037.2</v>
      </c>
      <c r="H42" s="19">
        <f>C42*5</f>
        <v>2080.364</v>
      </c>
      <c r="I42" s="19">
        <f>SUM(F42+G42+H42)</f>
        <v>9441.8705599999994</v>
      </c>
      <c r="J42" s="26" t="s">
        <v>201</v>
      </c>
      <c r="K42" s="26" t="s">
        <v>45</v>
      </c>
    </row>
    <row r="43" spans="1:11" ht="17.25" x14ac:dyDescent="0.25">
      <c r="A43" s="22">
        <f>A42+1</f>
        <v>26</v>
      </c>
      <c r="B43" s="23" t="s">
        <v>48</v>
      </c>
      <c r="C43" s="24">
        <f>400</f>
        <v>400</v>
      </c>
      <c r="D43" s="20">
        <v>15.2</v>
      </c>
      <c r="E43" s="20">
        <v>15.2</v>
      </c>
      <c r="F43" s="19">
        <f>C43*E43</f>
        <v>6080</v>
      </c>
      <c r="G43" s="32">
        <v>622.32000000000005</v>
      </c>
      <c r="H43" s="19">
        <f>C43*5</f>
        <v>2000</v>
      </c>
      <c r="I43" s="19">
        <f>SUM(F43+G43+H43)</f>
        <v>8702.32</v>
      </c>
      <c r="J43" s="26" t="s">
        <v>201</v>
      </c>
      <c r="K43" s="26" t="s">
        <v>45</v>
      </c>
    </row>
    <row r="44" spans="1:11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  <c r="I44" s="19"/>
    </row>
    <row r="45" spans="1:11" ht="17.25" x14ac:dyDescent="0.25">
      <c r="A45" s="22">
        <f>A43+1</f>
        <v>27</v>
      </c>
      <c r="B45" s="23" t="s">
        <v>50</v>
      </c>
      <c r="C45" s="24">
        <f>410</f>
        <v>410</v>
      </c>
      <c r="D45" s="20">
        <v>15.2</v>
      </c>
      <c r="E45" s="20">
        <v>15.2</v>
      </c>
      <c r="F45" s="19">
        <f>C45*E45</f>
        <v>6232</v>
      </c>
      <c r="G45" s="19"/>
      <c r="H45" s="19"/>
      <c r="I45" s="19">
        <f>SUM(F45+G45+H45)</f>
        <v>6232</v>
      </c>
      <c r="J45" s="26" t="s">
        <v>195</v>
      </c>
      <c r="K45" s="26" t="s">
        <v>49</v>
      </c>
    </row>
    <row r="46" spans="1:11" ht="47.25" x14ac:dyDescent="0.25">
      <c r="A46" s="22">
        <f>A45+1</f>
        <v>28</v>
      </c>
      <c r="B46" s="23" t="s">
        <v>51</v>
      </c>
      <c r="C46" s="24">
        <f>345.39*1.04</f>
        <v>359.2056</v>
      </c>
      <c r="D46" s="20">
        <v>15.2</v>
      </c>
      <c r="E46" s="20">
        <v>15.2</v>
      </c>
      <c r="F46" s="19">
        <f>C46*E46</f>
        <v>5459.9251199999999</v>
      </c>
      <c r="G46" s="19">
        <v>1244.6400000000001</v>
      </c>
      <c r="H46" s="19">
        <f>C46*5</f>
        <v>1796.028</v>
      </c>
      <c r="I46" s="19">
        <f>SUM(F46+G46+H46)</f>
        <v>8500.5931199999995</v>
      </c>
      <c r="J46" s="46" t="s">
        <v>202</v>
      </c>
      <c r="K46" s="26" t="s">
        <v>49</v>
      </c>
    </row>
    <row r="47" spans="1:11" ht="47.25" x14ac:dyDescent="0.25">
      <c r="A47" s="22">
        <f>A46+1</f>
        <v>29</v>
      </c>
      <c r="B47" s="23" t="s">
        <v>52</v>
      </c>
      <c r="C47" s="24">
        <f>345.39*1.04</f>
        <v>359.2056</v>
      </c>
      <c r="D47" s="20">
        <v>15.2</v>
      </c>
      <c r="E47" s="20">
        <v>15.2</v>
      </c>
      <c r="F47" s="19">
        <f>C47*E47</f>
        <v>5459.9251199999999</v>
      </c>
      <c r="G47" s="19">
        <v>1037.2</v>
      </c>
      <c r="H47" s="19">
        <f>C47*5</f>
        <v>1796.028</v>
      </c>
      <c r="I47" s="19">
        <f>SUM(F47+G47+H47)</f>
        <v>8293.153119999999</v>
      </c>
      <c r="J47" s="46" t="s">
        <v>203</v>
      </c>
      <c r="K47" s="26" t="s">
        <v>49</v>
      </c>
    </row>
    <row r="48" spans="1:11" ht="47.25" x14ac:dyDescent="0.25">
      <c r="A48" s="22">
        <f>A47+1</f>
        <v>30</v>
      </c>
      <c r="B48" s="23" t="s">
        <v>53</v>
      </c>
      <c r="C48" s="24">
        <f>316.18*1.04</f>
        <v>328.8272</v>
      </c>
      <c r="D48" s="20">
        <v>15.2</v>
      </c>
      <c r="E48" s="20">
        <v>15.2</v>
      </c>
      <c r="F48" s="19">
        <f>C48*E48</f>
        <v>4998.1734399999996</v>
      </c>
      <c r="G48" s="19">
        <v>1037.2</v>
      </c>
      <c r="H48" s="19">
        <f>C48*5</f>
        <v>1644.136</v>
      </c>
      <c r="I48" s="19">
        <f>SUM(F48+G48+H48)</f>
        <v>7679.5094399999998</v>
      </c>
      <c r="J48" s="46" t="s">
        <v>204</v>
      </c>
      <c r="K48" s="26" t="s">
        <v>49</v>
      </c>
    </row>
    <row r="49" spans="1:11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19"/>
      <c r="J49" s="46"/>
    </row>
    <row r="50" spans="1:11" ht="17.25" x14ac:dyDescent="0.25">
      <c r="A50" s="22">
        <f>A48+1</f>
        <v>31</v>
      </c>
      <c r="B50" s="23" t="s">
        <v>55</v>
      </c>
      <c r="C50" s="24">
        <f>388</f>
        <v>388</v>
      </c>
      <c r="D50" s="20">
        <v>15.2</v>
      </c>
      <c r="E50" s="20">
        <v>15.2</v>
      </c>
      <c r="F50" s="19">
        <f t="shared" ref="F50:F56" si="3">C50*E50</f>
        <v>5897.5999999999995</v>
      </c>
      <c r="G50" s="19"/>
      <c r="H50" s="19"/>
      <c r="I50" s="19">
        <f t="shared" ref="I50:I56" si="4">SUM(F50+G50+H50)</f>
        <v>5897.5999999999995</v>
      </c>
      <c r="J50" s="26" t="s">
        <v>194</v>
      </c>
      <c r="K50" s="26" t="s">
        <v>54</v>
      </c>
    </row>
    <row r="51" spans="1:11" ht="17.25" x14ac:dyDescent="0.25">
      <c r="A51" s="22">
        <f t="shared" ref="A51:A56" si="5">A50+1</f>
        <v>32</v>
      </c>
      <c r="B51" s="23" t="s">
        <v>56</v>
      </c>
      <c r="C51" s="24">
        <f>402.27*1.04</f>
        <v>418.36079999999998</v>
      </c>
      <c r="D51" s="20">
        <v>15.2</v>
      </c>
      <c r="E51" s="20">
        <v>15.2</v>
      </c>
      <c r="F51" s="19">
        <f t="shared" si="3"/>
        <v>6359.0841599999994</v>
      </c>
      <c r="G51" s="19">
        <v>1037.2</v>
      </c>
      <c r="H51" s="19">
        <f>C51*5</f>
        <v>2091.8040000000001</v>
      </c>
      <c r="I51" s="19">
        <f t="shared" si="4"/>
        <v>9488.0881599999993</v>
      </c>
      <c r="J51" s="26" t="s">
        <v>192</v>
      </c>
      <c r="K51" s="26" t="s">
        <v>54</v>
      </c>
    </row>
    <row r="52" spans="1:11" ht="17.25" x14ac:dyDescent="0.25">
      <c r="A52" s="22">
        <f t="shared" si="5"/>
        <v>33</v>
      </c>
      <c r="B52" s="23" t="s">
        <v>57</v>
      </c>
      <c r="C52" s="24">
        <f>130.89*1.04</f>
        <v>136.12559999999999</v>
      </c>
      <c r="D52" s="20">
        <v>0</v>
      </c>
      <c r="E52" s="20">
        <v>0</v>
      </c>
      <c r="F52" s="19">
        <f t="shared" si="3"/>
        <v>0</v>
      </c>
      <c r="G52" s="19"/>
      <c r="H52" s="19">
        <v>0</v>
      </c>
      <c r="I52" s="19">
        <f t="shared" si="4"/>
        <v>0</v>
      </c>
      <c r="J52" s="26" t="s">
        <v>205</v>
      </c>
      <c r="K52" s="26" t="s">
        <v>54</v>
      </c>
    </row>
    <row r="53" spans="1:11" ht="17.25" x14ac:dyDescent="0.25">
      <c r="A53" s="22">
        <f t="shared" si="5"/>
        <v>34</v>
      </c>
      <c r="B53" s="23" t="s">
        <v>58</v>
      </c>
      <c r="C53" s="24">
        <f>128.83*1.04</f>
        <v>133.98320000000001</v>
      </c>
      <c r="D53" s="20">
        <v>15.2</v>
      </c>
      <c r="E53" s="20">
        <v>15.2</v>
      </c>
      <c r="F53" s="19">
        <f t="shared" si="3"/>
        <v>2036.5446400000001</v>
      </c>
      <c r="G53" s="19">
        <v>1037.2</v>
      </c>
      <c r="H53" s="19">
        <f>C53*5</f>
        <v>669.91600000000005</v>
      </c>
      <c r="I53" s="19">
        <f t="shared" si="4"/>
        <v>3743.6606400000001</v>
      </c>
      <c r="J53" s="26" t="s">
        <v>205</v>
      </c>
      <c r="K53" s="26" t="s">
        <v>54</v>
      </c>
    </row>
    <row r="54" spans="1:11" ht="17.25" x14ac:dyDescent="0.25">
      <c r="A54" s="22">
        <f t="shared" si="5"/>
        <v>35</v>
      </c>
      <c r="B54" s="23" t="s">
        <v>59</v>
      </c>
      <c r="C54" s="24">
        <f>95.28*1.04</f>
        <v>99.091200000000001</v>
      </c>
      <c r="D54" s="20">
        <v>15.2</v>
      </c>
      <c r="E54" s="20">
        <v>15.2</v>
      </c>
      <c r="F54" s="19">
        <f t="shared" si="3"/>
        <v>1506.18624</v>
      </c>
      <c r="G54" s="19">
        <v>829.76</v>
      </c>
      <c r="H54" s="19">
        <f>C54*5</f>
        <v>495.45600000000002</v>
      </c>
      <c r="I54" s="19">
        <f t="shared" si="4"/>
        <v>2831.4022400000003</v>
      </c>
      <c r="J54" s="26" t="s">
        <v>206</v>
      </c>
      <c r="K54" s="26" t="s">
        <v>54</v>
      </c>
    </row>
    <row r="55" spans="1:11" ht="17.25" x14ac:dyDescent="0.25">
      <c r="A55" s="22">
        <f t="shared" si="5"/>
        <v>36</v>
      </c>
      <c r="B55" s="23" t="s">
        <v>60</v>
      </c>
      <c r="C55" s="24">
        <f>237.61*1.04</f>
        <v>247.11440000000002</v>
      </c>
      <c r="D55" s="20">
        <v>15.2</v>
      </c>
      <c r="E55" s="20">
        <v>15.2</v>
      </c>
      <c r="F55" s="19">
        <f t="shared" si="3"/>
        <v>3756.13888</v>
      </c>
      <c r="G55" s="19">
        <v>622.32000000000005</v>
      </c>
      <c r="H55" s="19">
        <f>C55*5</f>
        <v>1235.5720000000001</v>
      </c>
      <c r="I55" s="19">
        <f t="shared" si="4"/>
        <v>5614.0308800000003</v>
      </c>
      <c r="J55" s="26" t="s">
        <v>207</v>
      </c>
      <c r="K55" s="26" t="s">
        <v>54</v>
      </c>
    </row>
    <row r="56" spans="1:11" ht="17.25" x14ac:dyDescent="0.25">
      <c r="A56" s="22">
        <f t="shared" si="5"/>
        <v>37</v>
      </c>
      <c r="B56" s="23" t="s">
        <v>175</v>
      </c>
      <c r="C56" s="24">
        <v>136.12</v>
      </c>
      <c r="D56" s="20">
        <v>15.2</v>
      </c>
      <c r="E56" s="20">
        <v>15.2</v>
      </c>
      <c r="F56" s="19">
        <f t="shared" si="3"/>
        <v>2069.0239999999999</v>
      </c>
      <c r="G56" s="19"/>
      <c r="H56" s="19">
        <v>340</v>
      </c>
      <c r="I56" s="19">
        <f t="shared" si="4"/>
        <v>2409.0239999999999</v>
      </c>
      <c r="J56" s="26" t="s">
        <v>206</v>
      </c>
    </row>
    <row r="57" spans="1:11" ht="17.25" x14ac:dyDescent="0.25">
      <c r="A57" s="22"/>
      <c r="B57" s="17" t="s">
        <v>61</v>
      </c>
      <c r="C57" s="24"/>
      <c r="D57" s="20"/>
      <c r="E57" s="20"/>
      <c r="F57" s="19"/>
      <c r="G57" s="19"/>
      <c r="H57" s="19"/>
      <c r="I57" s="19"/>
    </row>
    <row r="58" spans="1:11" ht="17.25" x14ac:dyDescent="0.25">
      <c r="A58" s="22">
        <f>A56+1</f>
        <v>38</v>
      </c>
      <c r="B58" s="29" t="s">
        <v>62</v>
      </c>
      <c r="C58" s="24">
        <f>460</f>
        <v>460</v>
      </c>
      <c r="D58" s="20">
        <v>15.2</v>
      </c>
      <c r="E58" s="20">
        <v>15.2</v>
      </c>
      <c r="F58" s="19">
        <f t="shared" ref="F58:F71" si="6">C58*E58</f>
        <v>6992</v>
      </c>
      <c r="G58" s="33"/>
      <c r="H58" s="19"/>
      <c r="I58" s="19">
        <f t="shared" ref="I58:I71" si="7">SUM(F58+G58+H58)</f>
        <v>6992</v>
      </c>
      <c r="J58" s="26" t="s">
        <v>194</v>
      </c>
      <c r="K58" s="26" t="s">
        <v>61</v>
      </c>
    </row>
    <row r="59" spans="1:11" ht="17.25" x14ac:dyDescent="0.25">
      <c r="A59" s="22">
        <f>A58+1</f>
        <v>39</v>
      </c>
      <c r="B59" s="23" t="s">
        <v>63</v>
      </c>
      <c r="C59" s="24">
        <f>336.47*1.04</f>
        <v>349.92880000000002</v>
      </c>
      <c r="D59" s="20">
        <v>15.2</v>
      </c>
      <c r="E59" s="20">
        <v>15.2</v>
      </c>
      <c r="F59" s="19">
        <f t="shared" si="6"/>
        <v>5318.9177600000003</v>
      </c>
      <c r="G59" s="19">
        <v>1244.6400000000001</v>
      </c>
      <c r="H59" s="19">
        <f t="shared" ref="H59:H71" si="8">C59*5</f>
        <v>1749.6440000000002</v>
      </c>
      <c r="I59" s="19">
        <f t="shared" si="7"/>
        <v>8313.2017599999999</v>
      </c>
      <c r="J59" s="26" t="s">
        <v>192</v>
      </c>
      <c r="K59" s="26" t="s">
        <v>61</v>
      </c>
    </row>
    <row r="60" spans="1:11" ht="17.25" x14ac:dyDescent="0.25">
      <c r="A60" s="22">
        <f t="shared" ref="A60:A71" si="9">A59+1</f>
        <v>40</v>
      </c>
      <c r="B60" s="23" t="s">
        <v>64</v>
      </c>
      <c r="C60" s="24">
        <f>360.84*1.04</f>
        <v>375.27359999999999</v>
      </c>
      <c r="D60" s="20">
        <v>15.2</v>
      </c>
      <c r="E60" s="20">
        <v>15.2</v>
      </c>
      <c r="F60" s="19">
        <f t="shared" si="6"/>
        <v>5704.1587199999994</v>
      </c>
      <c r="G60" s="19"/>
      <c r="H60" s="19">
        <f t="shared" si="8"/>
        <v>1876.3679999999999</v>
      </c>
      <c r="I60" s="19">
        <f t="shared" si="7"/>
        <v>7580.5267199999998</v>
      </c>
      <c r="J60" s="26" t="s">
        <v>192</v>
      </c>
      <c r="K60" s="26" t="s">
        <v>61</v>
      </c>
    </row>
    <row r="61" spans="1:11" ht="17.25" x14ac:dyDescent="0.25">
      <c r="A61" s="22">
        <f t="shared" si="9"/>
        <v>41</v>
      </c>
      <c r="B61" s="23" t="s">
        <v>65</v>
      </c>
      <c r="C61" s="24">
        <f>328.57*1.04</f>
        <v>341.71280000000002</v>
      </c>
      <c r="D61" s="20">
        <v>15.2</v>
      </c>
      <c r="E61" s="20">
        <v>15.2</v>
      </c>
      <c r="F61" s="19">
        <f t="shared" si="6"/>
        <v>5194.0345600000001</v>
      </c>
      <c r="G61" s="19">
        <v>1037.2</v>
      </c>
      <c r="H61" s="19">
        <f t="shared" si="8"/>
        <v>1708.5640000000001</v>
      </c>
      <c r="I61" s="19">
        <f t="shared" si="7"/>
        <v>7939.7985600000002</v>
      </c>
      <c r="J61" s="26" t="s">
        <v>192</v>
      </c>
      <c r="K61" s="26" t="s">
        <v>61</v>
      </c>
    </row>
    <row r="62" spans="1:11" ht="17.25" x14ac:dyDescent="0.25">
      <c r="A62" s="22">
        <f t="shared" si="9"/>
        <v>42</v>
      </c>
      <c r="B62" s="23" t="s">
        <v>66</v>
      </c>
      <c r="C62" s="24">
        <f>379.27*1.04</f>
        <v>394.44079999999997</v>
      </c>
      <c r="D62" s="20">
        <v>15.2</v>
      </c>
      <c r="E62" s="20">
        <v>15.2</v>
      </c>
      <c r="F62" s="19">
        <f t="shared" si="6"/>
        <v>5995.5001599999996</v>
      </c>
      <c r="G62" s="19"/>
      <c r="H62" s="19">
        <f t="shared" si="8"/>
        <v>1972.2039999999997</v>
      </c>
      <c r="I62" s="19">
        <f t="shared" si="7"/>
        <v>7967.7041599999993</v>
      </c>
      <c r="J62" s="26" t="s">
        <v>192</v>
      </c>
      <c r="K62" s="26" t="s">
        <v>61</v>
      </c>
    </row>
    <row r="63" spans="1:11" ht="17.25" x14ac:dyDescent="0.25">
      <c r="A63" s="22">
        <f t="shared" si="9"/>
        <v>43</v>
      </c>
      <c r="B63" s="23" t="s">
        <v>67</v>
      </c>
      <c r="C63" s="24">
        <f>371</f>
        <v>371</v>
      </c>
      <c r="D63" s="20">
        <v>15.2</v>
      </c>
      <c r="E63" s="20">
        <v>15.2</v>
      </c>
      <c r="F63" s="19">
        <f t="shared" si="6"/>
        <v>5639.2</v>
      </c>
      <c r="G63" s="19"/>
      <c r="H63" s="19">
        <f t="shared" si="8"/>
        <v>1855</v>
      </c>
      <c r="I63" s="19">
        <f t="shared" si="7"/>
        <v>7494.2</v>
      </c>
      <c r="J63" s="26" t="s">
        <v>192</v>
      </c>
      <c r="K63" s="26" t="s">
        <v>61</v>
      </c>
    </row>
    <row r="64" spans="1:11" ht="17.25" x14ac:dyDescent="0.25">
      <c r="A64" s="22">
        <f t="shared" si="9"/>
        <v>44</v>
      </c>
      <c r="B64" s="23" t="s">
        <v>68</v>
      </c>
      <c r="C64" s="24">
        <f>251.87*1.04</f>
        <v>261.94479999999999</v>
      </c>
      <c r="D64" s="20">
        <v>15.2</v>
      </c>
      <c r="E64" s="20">
        <v>15.2</v>
      </c>
      <c r="F64" s="19">
        <f t="shared" si="6"/>
        <v>3981.5609599999998</v>
      </c>
      <c r="G64" s="19">
        <v>1659.52</v>
      </c>
      <c r="H64" s="19">
        <f t="shared" si="8"/>
        <v>1309.7239999999999</v>
      </c>
      <c r="I64" s="19">
        <f t="shared" si="7"/>
        <v>6950.8049599999995</v>
      </c>
      <c r="J64" s="26" t="s">
        <v>208</v>
      </c>
      <c r="K64" s="26" t="s">
        <v>61</v>
      </c>
    </row>
    <row r="65" spans="1:11" ht="17.25" x14ac:dyDescent="0.25">
      <c r="A65" s="22">
        <f t="shared" si="9"/>
        <v>45</v>
      </c>
      <c r="B65" s="23" t="s">
        <v>69</v>
      </c>
      <c r="C65" s="24">
        <f>251.87*1.04</f>
        <v>261.94479999999999</v>
      </c>
      <c r="D65" s="20">
        <v>15.2</v>
      </c>
      <c r="E65" s="20">
        <v>15.2</v>
      </c>
      <c r="F65" s="19">
        <f t="shared" si="6"/>
        <v>3981.5609599999998</v>
      </c>
      <c r="G65" s="19">
        <v>1244.6400000000001</v>
      </c>
      <c r="H65" s="19">
        <f t="shared" si="8"/>
        <v>1309.7239999999999</v>
      </c>
      <c r="I65" s="19">
        <f t="shared" si="7"/>
        <v>6535.9249600000003</v>
      </c>
      <c r="J65" s="26" t="s">
        <v>208</v>
      </c>
      <c r="K65" s="26" t="s">
        <v>61</v>
      </c>
    </row>
    <row r="66" spans="1:11" ht="17.25" x14ac:dyDescent="0.25">
      <c r="A66" s="22">
        <f t="shared" si="9"/>
        <v>46</v>
      </c>
      <c r="B66" s="23" t="s">
        <v>70</v>
      </c>
      <c r="C66" s="24">
        <f>251.87*1.04</f>
        <v>261.94479999999999</v>
      </c>
      <c r="D66" s="20">
        <v>15.2</v>
      </c>
      <c r="E66" s="20">
        <v>15.2</v>
      </c>
      <c r="F66" s="19">
        <f t="shared" si="6"/>
        <v>3981.5609599999998</v>
      </c>
      <c r="G66" s="19">
        <v>1244.6400000000001</v>
      </c>
      <c r="H66" s="19">
        <f t="shared" si="8"/>
        <v>1309.7239999999999</v>
      </c>
      <c r="I66" s="19">
        <f t="shared" si="7"/>
        <v>6535.9249600000003</v>
      </c>
      <c r="J66" s="26" t="s">
        <v>208</v>
      </c>
      <c r="K66" s="26" t="s">
        <v>61</v>
      </c>
    </row>
    <row r="67" spans="1:11" ht="17.25" x14ac:dyDescent="0.25">
      <c r="A67" s="22">
        <f t="shared" si="9"/>
        <v>47</v>
      </c>
      <c r="B67" s="23" t="s">
        <v>71</v>
      </c>
      <c r="C67" s="24">
        <f>251.87*1.04</f>
        <v>261.94479999999999</v>
      </c>
      <c r="D67" s="20">
        <v>15.2</v>
      </c>
      <c r="E67" s="20">
        <v>15.2</v>
      </c>
      <c r="F67" s="19">
        <f t="shared" si="6"/>
        <v>3981.5609599999998</v>
      </c>
      <c r="G67" s="19">
        <v>1244.6400000000001</v>
      </c>
      <c r="H67" s="19">
        <f t="shared" si="8"/>
        <v>1309.7239999999999</v>
      </c>
      <c r="I67" s="19">
        <f t="shared" si="7"/>
        <v>6535.9249600000003</v>
      </c>
      <c r="J67" s="26" t="s">
        <v>208</v>
      </c>
      <c r="K67" s="26" t="s">
        <v>61</v>
      </c>
    </row>
    <row r="68" spans="1:11" ht="17.25" x14ac:dyDescent="0.25">
      <c r="A68" s="22">
        <f t="shared" si="9"/>
        <v>48</v>
      </c>
      <c r="B68" s="23" t="s">
        <v>72</v>
      </c>
      <c r="C68" s="24">
        <f>319.39*1.04</f>
        <v>332.16559999999998</v>
      </c>
      <c r="D68" s="20">
        <v>15.2</v>
      </c>
      <c r="E68" s="20">
        <v>15.2</v>
      </c>
      <c r="F68" s="19">
        <f t="shared" si="6"/>
        <v>5048.9171199999992</v>
      </c>
      <c r="G68" s="19">
        <v>1037.2</v>
      </c>
      <c r="H68" s="19">
        <f t="shared" si="8"/>
        <v>1660.828</v>
      </c>
      <c r="I68" s="19">
        <f t="shared" si="7"/>
        <v>7746.9451199999985</v>
      </c>
      <c r="J68" s="26" t="s">
        <v>193</v>
      </c>
      <c r="K68" s="26" t="s">
        <v>61</v>
      </c>
    </row>
    <row r="69" spans="1:11" ht="17.25" x14ac:dyDescent="0.25">
      <c r="A69" s="22">
        <f t="shared" si="9"/>
        <v>49</v>
      </c>
      <c r="B69" s="30" t="s">
        <v>73</v>
      </c>
      <c r="C69" s="24">
        <f>319.39*1.04</f>
        <v>332.16559999999998</v>
      </c>
      <c r="D69" s="20">
        <v>15.2</v>
      </c>
      <c r="E69" s="20">
        <v>15.2</v>
      </c>
      <c r="F69" s="19">
        <f t="shared" si="6"/>
        <v>5048.9171199999992</v>
      </c>
      <c r="G69" s="19"/>
      <c r="H69" s="19">
        <f t="shared" si="8"/>
        <v>1660.828</v>
      </c>
      <c r="I69" s="19">
        <f t="shared" si="7"/>
        <v>6709.7451199999996</v>
      </c>
      <c r="J69" s="26" t="s">
        <v>209</v>
      </c>
      <c r="K69" s="26" t="s">
        <v>61</v>
      </c>
    </row>
    <row r="70" spans="1:11" ht="17.25" x14ac:dyDescent="0.25">
      <c r="A70" s="22">
        <f t="shared" si="9"/>
        <v>50</v>
      </c>
      <c r="B70" s="23" t="s">
        <v>74</v>
      </c>
      <c r="C70" s="24">
        <f>319.39*1.04</f>
        <v>332.16559999999998</v>
      </c>
      <c r="D70" s="20">
        <v>15.2</v>
      </c>
      <c r="E70" s="20">
        <v>15.2</v>
      </c>
      <c r="F70" s="19">
        <f t="shared" si="6"/>
        <v>5048.9171199999992</v>
      </c>
      <c r="G70" s="19">
        <v>829.76</v>
      </c>
      <c r="H70" s="19">
        <f t="shared" si="8"/>
        <v>1660.828</v>
      </c>
      <c r="I70" s="19">
        <f t="shared" si="7"/>
        <v>7539.5051199999998</v>
      </c>
      <c r="J70" s="26" t="s">
        <v>193</v>
      </c>
      <c r="K70" s="26" t="s">
        <v>61</v>
      </c>
    </row>
    <row r="71" spans="1:11" ht="17.25" x14ac:dyDescent="0.25">
      <c r="A71" s="22">
        <f t="shared" si="9"/>
        <v>51</v>
      </c>
      <c r="B71" s="23" t="s">
        <v>75</v>
      </c>
      <c r="C71" s="24">
        <v>207.44</v>
      </c>
      <c r="D71" s="20">
        <v>15.2</v>
      </c>
      <c r="E71" s="20">
        <v>15.2</v>
      </c>
      <c r="F71" s="19">
        <f t="shared" si="6"/>
        <v>3153.0879999999997</v>
      </c>
      <c r="G71" s="19">
        <v>622.32000000000005</v>
      </c>
      <c r="H71" s="19">
        <f t="shared" si="8"/>
        <v>1037.2</v>
      </c>
      <c r="I71" s="19">
        <f t="shared" si="7"/>
        <v>4812.6080000000002</v>
      </c>
      <c r="J71" s="26" t="s">
        <v>219</v>
      </c>
      <c r="K71" s="26" t="s">
        <v>61</v>
      </c>
    </row>
    <row r="72" spans="1:11" ht="17.25" x14ac:dyDescent="0.25">
      <c r="A72" s="22"/>
      <c r="B72" s="17" t="s">
        <v>76</v>
      </c>
      <c r="C72" s="24"/>
      <c r="D72" s="20"/>
      <c r="E72" s="20"/>
      <c r="F72" s="19"/>
      <c r="G72" s="19"/>
      <c r="H72" s="19"/>
      <c r="I72" s="19"/>
    </row>
    <row r="73" spans="1:11" ht="17.25" x14ac:dyDescent="0.25">
      <c r="A73" s="22">
        <f>A71+1</f>
        <v>52</v>
      </c>
      <c r="B73" s="23" t="s">
        <v>77</v>
      </c>
      <c r="C73" s="24">
        <f>261.98*1.04</f>
        <v>272.45920000000001</v>
      </c>
      <c r="D73" s="20">
        <v>15.2</v>
      </c>
      <c r="E73" s="20">
        <v>15.2</v>
      </c>
      <c r="F73" s="19">
        <f t="shared" ref="F73:F79" si="10">C73*E73</f>
        <v>4141.3798399999996</v>
      </c>
      <c r="G73" s="19">
        <v>1452.08</v>
      </c>
      <c r="H73" s="19">
        <f t="shared" ref="H73:H79" si="11">C73*5</f>
        <v>1362.296</v>
      </c>
      <c r="I73" s="19">
        <f t="shared" ref="I73:I79" si="12">SUM(F73+G73+H73)</f>
        <v>6955.7558399999998</v>
      </c>
      <c r="J73" s="26" t="s">
        <v>208</v>
      </c>
      <c r="K73" s="26" t="s">
        <v>76</v>
      </c>
    </row>
    <row r="74" spans="1:11" ht="17.25" x14ac:dyDescent="0.25">
      <c r="A74" s="22">
        <f t="shared" ref="A74:A79" si="13">A73+1</f>
        <v>53</v>
      </c>
      <c r="B74" s="23" t="s">
        <v>78</v>
      </c>
      <c r="C74" s="24">
        <f>251.87*1.04</f>
        <v>261.94479999999999</v>
      </c>
      <c r="D74" s="20">
        <v>15.2</v>
      </c>
      <c r="E74" s="20">
        <v>15.2</v>
      </c>
      <c r="F74" s="19">
        <f t="shared" si="10"/>
        <v>3981.5609599999998</v>
      </c>
      <c r="G74" s="19">
        <v>1452.08</v>
      </c>
      <c r="H74" s="19">
        <f t="shared" si="11"/>
        <v>1309.7239999999999</v>
      </c>
      <c r="I74" s="19">
        <f t="shared" si="12"/>
        <v>6743.3649599999999</v>
      </c>
      <c r="J74" s="26" t="s">
        <v>208</v>
      </c>
      <c r="K74" s="26" t="s">
        <v>76</v>
      </c>
    </row>
    <row r="75" spans="1:11" ht="17.25" x14ac:dyDescent="0.25">
      <c r="A75" s="22">
        <f t="shared" si="13"/>
        <v>54</v>
      </c>
      <c r="B75" s="29" t="s">
        <v>79</v>
      </c>
      <c r="C75" s="24">
        <f>269.11*1.04</f>
        <v>279.87440000000004</v>
      </c>
      <c r="D75" s="22">
        <v>15.2</v>
      </c>
      <c r="E75" s="20">
        <v>15.2</v>
      </c>
      <c r="F75" s="19">
        <f t="shared" si="10"/>
        <v>4254.0908800000007</v>
      </c>
      <c r="G75" s="19">
        <v>622.32000000000005</v>
      </c>
      <c r="H75" s="19">
        <f t="shared" si="11"/>
        <v>1399.3720000000003</v>
      </c>
      <c r="I75" s="19">
        <f t="shared" si="12"/>
        <v>6275.7828800000007</v>
      </c>
      <c r="J75" s="26" t="s">
        <v>208</v>
      </c>
      <c r="K75" s="26" t="s">
        <v>76</v>
      </c>
    </row>
    <row r="76" spans="1:11" ht="17.25" x14ac:dyDescent="0.25">
      <c r="A76" s="22">
        <f t="shared" si="13"/>
        <v>55</v>
      </c>
      <c r="B76" s="23" t="s">
        <v>80</v>
      </c>
      <c r="C76" s="24">
        <f>251.87*1.04</f>
        <v>261.94479999999999</v>
      </c>
      <c r="D76" s="20">
        <v>15.2</v>
      </c>
      <c r="E76" s="20">
        <v>15.2</v>
      </c>
      <c r="F76" s="19">
        <f t="shared" si="10"/>
        <v>3981.5609599999998</v>
      </c>
      <c r="G76" s="19">
        <v>1244.6400000000001</v>
      </c>
      <c r="H76" s="19">
        <f t="shared" si="11"/>
        <v>1309.7239999999999</v>
      </c>
      <c r="I76" s="19">
        <f t="shared" si="12"/>
        <v>6535.9249600000003</v>
      </c>
      <c r="J76" s="26" t="s">
        <v>208</v>
      </c>
      <c r="K76" s="26" t="s">
        <v>76</v>
      </c>
    </row>
    <row r="77" spans="1:11" ht="17.25" x14ac:dyDescent="0.25">
      <c r="A77" s="22">
        <f t="shared" si="13"/>
        <v>56</v>
      </c>
      <c r="B77" s="23" t="s">
        <v>81</v>
      </c>
      <c r="C77" s="24">
        <f>251.87*1.04</f>
        <v>261.94479999999999</v>
      </c>
      <c r="D77" s="20">
        <v>15.2</v>
      </c>
      <c r="E77" s="20">
        <v>15.2</v>
      </c>
      <c r="F77" s="19">
        <f t="shared" si="10"/>
        <v>3981.5609599999998</v>
      </c>
      <c r="G77" s="19">
        <v>1037.2</v>
      </c>
      <c r="H77" s="19">
        <f t="shared" si="11"/>
        <v>1309.7239999999999</v>
      </c>
      <c r="I77" s="19">
        <f t="shared" si="12"/>
        <v>6328.4849599999998</v>
      </c>
      <c r="J77" s="26" t="s">
        <v>208</v>
      </c>
      <c r="K77" s="26" t="s">
        <v>76</v>
      </c>
    </row>
    <row r="78" spans="1:11" ht="17.25" x14ac:dyDescent="0.25">
      <c r="A78" s="3">
        <f t="shared" si="13"/>
        <v>57</v>
      </c>
      <c r="B78" s="23" t="s">
        <v>82</v>
      </c>
      <c r="C78" s="24">
        <f>280</f>
        <v>280</v>
      </c>
      <c r="D78" s="20">
        <v>15.2</v>
      </c>
      <c r="E78" s="20">
        <v>15.2</v>
      </c>
      <c r="F78" s="19">
        <f t="shared" si="10"/>
        <v>4256</v>
      </c>
      <c r="G78" s="19">
        <v>1244.6400000000001</v>
      </c>
      <c r="H78" s="19">
        <f t="shared" si="11"/>
        <v>1400</v>
      </c>
      <c r="I78" s="19">
        <f t="shared" si="12"/>
        <v>6900.64</v>
      </c>
      <c r="J78" s="26" t="s">
        <v>208</v>
      </c>
      <c r="K78" s="26" t="s">
        <v>76</v>
      </c>
    </row>
    <row r="79" spans="1:11" ht="17.25" x14ac:dyDescent="0.25">
      <c r="A79" s="22">
        <f t="shared" si="13"/>
        <v>58</v>
      </c>
      <c r="B79" s="23" t="s">
        <v>83</v>
      </c>
      <c r="C79" s="24">
        <f>366.8*1.04</f>
        <v>381.47200000000004</v>
      </c>
      <c r="D79" s="20">
        <v>15.2</v>
      </c>
      <c r="E79" s="20">
        <v>15.2</v>
      </c>
      <c r="F79" s="19">
        <f t="shared" si="10"/>
        <v>5798.3744000000006</v>
      </c>
      <c r="G79" s="19">
        <v>1244.6400000000001</v>
      </c>
      <c r="H79" s="19">
        <f t="shared" si="11"/>
        <v>1907.3600000000001</v>
      </c>
      <c r="I79" s="19">
        <f t="shared" si="12"/>
        <v>8950.3744000000006</v>
      </c>
      <c r="J79" s="26" t="s">
        <v>211</v>
      </c>
      <c r="K79" s="26" t="s">
        <v>90</v>
      </c>
    </row>
    <row r="80" spans="1:11" ht="17.25" x14ac:dyDescent="0.25">
      <c r="A80" s="22"/>
      <c r="B80" s="34" t="s">
        <v>84</v>
      </c>
      <c r="C80" s="24"/>
      <c r="D80" s="35"/>
      <c r="E80" s="20"/>
      <c r="F80" s="36"/>
      <c r="G80" s="36"/>
      <c r="H80" s="36"/>
      <c r="I80" s="19"/>
    </row>
    <row r="81" spans="1:11" ht="31.5" x14ac:dyDescent="0.25">
      <c r="A81" s="22">
        <f>A79+1</f>
        <v>59</v>
      </c>
      <c r="B81" s="25" t="s">
        <v>176</v>
      </c>
      <c r="C81" s="24">
        <v>450.65</v>
      </c>
      <c r="D81" s="37">
        <v>15.2</v>
      </c>
      <c r="E81" s="20">
        <v>15.2</v>
      </c>
      <c r="F81" s="19">
        <f>C81*E81</f>
        <v>6849.8799999999992</v>
      </c>
      <c r="G81" s="19"/>
      <c r="H81" s="19"/>
      <c r="I81" s="19">
        <f>SUM(F81+G81+H81)</f>
        <v>6849.8799999999992</v>
      </c>
      <c r="J81" s="26" t="s">
        <v>194</v>
      </c>
      <c r="K81" s="46" t="s">
        <v>84</v>
      </c>
    </row>
    <row r="82" spans="1:11" ht="31.5" x14ac:dyDescent="0.25">
      <c r="A82" s="22">
        <f>A81+1</f>
        <v>60</v>
      </c>
      <c r="B82" s="25" t="s">
        <v>85</v>
      </c>
      <c r="C82" s="24">
        <f>305.88*1.04</f>
        <v>318.11520000000002</v>
      </c>
      <c r="D82" s="37">
        <v>15.2</v>
      </c>
      <c r="E82" s="20">
        <v>15.2</v>
      </c>
      <c r="F82" s="19">
        <f>C82*E82</f>
        <v>4835.3510400000005</v>
      </c>
      <c r="G82" s="19">
        <v>622.32000000000005</v>
      </c>
      <c r="H82" s="19">
        <f>C82*5</f>
        <v>1590.576</v>
      </c>
      <c r="I82" s="19">
        <f>SUM(F82+G82+H82)</f>
        <v>7048.2470400000002</v>
      </c>
      <c r="J82" s="26" t="s">
        <v>192</v>
      </c>
      <c r="K82" s="46" t="s">
        <v>84</v>
      </c>
    </row>
    <row r="83" spans="1:11" ht="31.5" x14ac:dyDescent="0.25">
      <c r="A83" s="22">
        <f>A82+1</f>
        <v>61</v>
      </c>
      <c r="B83" s="25" t="s">
        <v>86</v>
      </c>
      <c r="C83" s="24">
        <f>336.47*1.04</f>
        <v>349.92880000000002</v>
      </c>
      <c r="D83" s="20">
        <v>15.2</v>
      </c>
      <c r="E83" s="20">
        <v>15.2</v>
      </c>
      <c r="F83" s="19">
        <f>C83*E83</f>
        <v>5318.9177600000003</v>
      </c>
      <c r="G83" s="19">
        <v>622.32000000000005</v>
      </c>
      <c r="H83" s="19">
        <f>C83*5</f>
        <v>1749.6440000000002</v>
      </c>
      <c r="I83" s="19">
        <f>SUM(F83+G83+H83)</f>
        <v>7690.8817600000002</v>
      </c>
      <c r="J83" s="26" t="s">
        <v>192</v>
      </c>
      <c r="K83" s="46" t="s">
        <v>84</v>
      </c>
    </row>
    <row r="84" spans="1:11" ht="31.5" x14ac:dyDescent="0.25">
      <c r="A84" s="22">
        <f>A83+1</f>
        <v>62</v>
      </c>
      <c r="B84" s="25" t="s">
        <v>87</v>
      </c>
      <c r="C84" s="24">
        <v>349.93</v>
      </c>
      <c r="D84" s="20">
        <v>15.2</v>
      </c>
      <c r="E84" s="20">
        <v>15.2</v>
      </c>
      <c r="F84" s="19">
        <f>C84*E84</f>
        <v>5318.9359999999997</v>
      </c>
      <c r="G84" s="19"/>
      <c r="H84" s="19">
        <f>C84*5</f>
        <v>1749.65</v>
      </c>
      <c r="I84" s="19">
        <f>SUM(F84+G84+H84)</f>
        <v>7068.5859999999993</v>
      </c>
      <c r="J84" s="26" t="s">
        <v>231</v>
      </c>
      <c r="K84" s="46" t="s">
        <v>84</v>
      </c>
    </row>
    <row r="85" spans="1:11" ht="17.25" x14ac:dyDescent="0.25">
      <c r="A85" s="22"/>
      <c r="B85" s="34" t="s">
        <v>88</v>
      </c>
      <c r="C85" s="24"/>
      <c r="D85" s="37"/>
      <c r="E85" s="20"/>
      <c r="F85" s="19"/>
      <c r="G85" s="19"/>
      <c r="H85" s="19"/>
      <c r="I85" s="19"/>
      <c r="K85" s="46"/>
    </row>
    <row r="86" spans="1:11" ht="17.25" x14ac:dyDescent="0.25">
      <c r="A86" s="22">
        <f>A84+1</f>
        <v>63</v>
      </c>
      <c r="B86" s="29" t="s">
        <v>177</v>
      </c>
      <c r="C86" s="24">
        <f>388</f>
        <v>388</v>
      </c>
      <c r="D86" s="20">
        <v>15.2</v>
      </c>
      <c r="E86" s="20">
        <v>15.2</v>
      </c>
      <c r="F86" s="19">
        <f>C86*E86</f>
        <v>5897.5999999999995</v>
      </c>
      <c r="G86" s="19"/>
      <c r="H86" s="19"/>
      <c r="I86" s="19">
        <f>SUM(F86+G86+H86)</f>
        <v>5897.5999999999995</v>
      </c>
      <c r="J86" s="26" t="s">
        <v>195</v>
      </c>
      <c r="K86" s="26" t="s">
        <v>88</v>
      </c>
    </row>
    <row r="87" spans="1:11" ht="17.25" x14ac:dyDescent="0.25">
      <c r="A87" s="22"/>
      <c r="B87" s="17" t="s">
        <v>90</v>
      </c>
      <c r="C87" s="24"/>
      <c r="D87" s="20"/>
      <c r="E87" s="20"/>
      <c r="F87" s="19"/>
      <c r="G87" s="19"/>
      <c r="H87" s="19"/>
      <c r="I87" s="19"/>
    </row>
    <row r="88" spans="1:11" ht="17.25" x14ac:dyDescent="0.3">
      <c r="A88" s="3">
        <f>A86+1</f>
        <v>64</v>
      </c>
      <c r="B88" s="27" t="s">
        <v>91</v>
      </c>
      <c r="C88" s="24">
        <f>410</f>
        <v>410</v>
      </c>
      <c r="D88" s="20">
        <v>15.2</v>
      </c>
      <c r="E88" s="20">
        <v>15.2</v>
      </c>
      <c r="F88" s="19">
        <f t="shared" ref="F88:F93" si="14">C88*E88</f>
        <v>6232</v>
      </c>
      <c r="G88" s="19"/>
      <c r="H88" s="19"/>
      <c r="I88" s="19">
        <f t="shared" ref="I88:I93" si="15">SUM(F88+G88+H88)</f>
        <v>6232</v>
      </c>
      <c r="J88" s="26" t="s">
        <v>195</v>
      </c>
      <c r="K88" s="26" t="s">
        <v>90</v>
      </c>
    </row>
    <row r="89" spans="1:11" ht="17.25" x14ac:dyDescent="0.25">
      <c r="A89" s="3">
        <f>A88+1</f>
        <v>65</v>
      </c>
      <c r="B89" s="23" t="s">
        <v>92</v>
      </c>
      <c r="C89" s="24">
        <f>280</f>
        <v>280</v>
      </c>
      <c r="D89" s="20">
        <v>15.2</v>
      </c>
      <c r="E89" s="20">
        <v>15.2</v>
      </c>
      <c r="F89" s="19">
        <f t="shared" si="14"/>
        <v>4256</v>
      </c>
      <c r="G89" s="19">
        <v>1037.2</v>
      </c>
      <c r="H89" s="19">
        <f>C89*5</f>
        <v>1400</v>
      </c>
      <c r="I89" s="19">
        <f t="shared" si="15"/>
        <v>6693.2</v>
      </c>
      <c r="J89" s="26" t="s">
        <v>210</v>
      </c>
      <c r="K89" s="26" t="s">
        <v>90</v>
      </c>
    </row>
    <row r="90" spans="1:11" ht="17.25" x14ac:dyDescent="0.25">
      <c r="A90" s="3">
        <f>A89+1</f>
        <v>66</v>
      </c>
      <c r="B90" s="30" t="s">
        <v>93</v>
      </c>
      <c r="C90" s="24">
        <f>318.76*1.04</f>
        <v>331.5104</v>
      </c>
      <c r="D90" s="20">
        <v>15.2</v>
      </c>
      <c r="E90" s="20">
        <v>15.2</v>
      </c>
      <c r="F90" s="19">
        <f t="shared" si="14"/>
        <v>5038.9580799999994</v>
      </c>
      <c r="G90" s="33"/>
      <c r="H90" s="19">
        <f>C90*5</f>
        <v>1657.5520000000001</v>
      </c>
      <c r="I90" s="19">
        <f t="shared" si="15"/>
        <v>6696.51008</v>
      </c>
      <c r="J90" s="26" t="s">
        <v>212</v>
      </c>
      <c r="K90" s="26" t="s">
        <v>90</v>
      </c>
    </row>
    <row r="91" spans="1:11" ht="17.25" x14ac:dyDescent="0.25">
      <c r="A91" s="3">
        <f>A90+1</f>
        <v>67</v>
      </c>
      <c r="B91" s="30" t="s">
        <v>94</v>
      </c>
      <c r="C91" s="24">
        <f>316.18*1.04</f>
        <v>328.8272</v>
      </c>
      <c r="D91" s="20">
        <v>15.2</v>
      </c>
      <c r="E91" s="20">
        <v>15.2</v>
      </c>
      <c r="F91" s="19">
        <f t="shared" si="14"/>
        <v>4998.1734399999996</v>
      </c>
      <c r="G91" s="33">
        <v>622.32000000000005</v>
      </c>
      <c r="H91" s="19">
        <f>C91*5</f>
        <v>1644.136</v>
      </c>
      <c r="I91" s="19">
        <f t="shared" si="15"/>
        <v>7264.6294399999988</v>
      </c>
      <c r="J91" s="26" t="s">
        <v>192</v>
      </c>
      <c r="K91" s="26" t="s">
        <v>90</v>
      </c>
    </row>
    <row r="92" spans="1:11" ht="17.25" x14ac:dyDescent="0.25">
      <c r="A92" s="3">
        <f>A91+1</f>
        <v>68</v>
      </c>
      <c r="B92" s="23" t="s">
        <v>95</v>
      </c>
      <c r="C92" s="24">
        <f>410</f>
        <v>410</v>
      </c>
      <c r="D92" s="20">
        <v>15.2</v>
      </c>
      <c r="E92" s="20">
        <v>15.2</v>
      </c>
      <c r="F92" s="19">
        <f t="shared" si="14"/>
        <v>6232</v>
      </c>
      <c r="G92" s="19">
        <v>622.32000000000005</v>
      </c>
      <c r="H92" s="19">
        <f>C92*5</f>
        <v>2050</v>
      </c>
      <c r="I92" s="19">
        <f t="shared" si="15"/>
        <v>8904.32</v>
      </c>
      <c r="J92" s="26" t="s">
        <v>193</v>
      </c>
      <c r="K92" s="26" t="s">
        <v>90</v>
      </c>
    </row>
    <row r="93" spans="1:11" ht="17.25" x14ac:dyDescent="0.25">
      <c r="A93" s="3">
        <f>A92+1</f>
        <v>69</v>
      </c>
      <c r="B93" s="23" t="s">
        <v>96</v>
      </c>
      <c r="C93" s="24">
        <v>280</v>
      </c>
      <c r="D93" s="20">
        <v>15.2</v>
      </c>
      <c r="E93" s="20">
        <v>15.2</v>
      </c>
      <c r="F93" s="19">
        <f t="shared" si="14"/>
        <v>4256</v>
      </c>
      <c r="G93" s="19"/>
      <c r="H93" s="19">
        <f>C93*5</f>
        <v>1400</v>
      </c>
      <c r="I93" s="19">
        <f t="shared" si="15"/>
        <v>5656</v>
      </c>
      <c r="J93" s="26" t="s">
        <v>210</v>
      </c>
      <c r="K93" s="26" t="s">
        <v>90</v>
      </c>
    </row>
    <row r="94" spans="1:11" ht="17.25" x14ac:dyDescent="0.25">
      <c r="A94" s="22"/>
      <c r="B94" s="17" t="s">
        <v>97</v>
      </c>
      <c r="C94" s="24"/>
      <c r="D94" s="20"/>
      <c r="E94" s="20"/>
      <c r="F94" s="19"/>
      <c r="G94" s="19"/>
      <c r="H94" s="19"/>
      <c r="I94" s="19"/>
    </row>
    <row r="95" spans="1:11" ht="17.25" x14ac:dyDescent="0.25">
      <c r="A95" s="22">
        <f>A93+1</f>
        <v>70</v>
      </c>
      <c r="B95" s="29" t="s">
        <v>98</v>
      </c>
      <c r="C95" s="24">
        <v>410</v>
      </c>
      <c r="D95" s="20">
        <v>15.2</v>
      </c>
      <c r="E95" s="20">
        <v>15.2</v>
      </c>
      <c r="F95" s="19">
        <f t="shared" ref="F95:F116" si="16">C95*E95</f>
        <v>6232</v>
      </c>
      <c r="G95" s="19"/>
      <c r="H95" s="19"/>
      <c r="I95" s="19">
        <f t="shared" ref="I95:I116" si="17">SUM(F95+G95+H95)</f>
        <v>6232</v>
      </c>
      <c r="J95" s="26" t="s">
        <v>194</v>
      </c>
      <c r="K95" s="26" t="s">
        <v>97</v>
      </c>
    </row>
    <row r="96" spans="1:11" ht="17.25" x14ac:dyDescent="0.25">
      <c r="A96" s="22">
        <f>A95+1</f>
        <v>71</v>
      </c>
      <c r="B96" s="23" t="s">
        <v>99</v>
      </c>
      <c r="C96" s="24">
        <f>269.11*1.04</f>
        <v>279.87440000000004</v>
      </c>
      <c r="D96" s="20">
        <v>15.2</v>
      </c>
      <c r="E96" s="20">
        <v>15.2</v>
      </c>
      <c r="F96" s="19">
        <f t="shared" si="16"/>
        <v>4254.0908800000007</v>
      </c>
      <c r="G96" s="19">
        <v>1244.6400000000001</v>
      </c>
      <c r="H96" s="19">
        <f t="shared" ref="H96:H116" si="18">C96*5</f>
        <v>1399.3720000000003</v>
      </c>
      <c r="I96" s="19">
        <f t="shared" si="17"/>
        <v>6898.1028800000013</v>
      </c>
      <c r="J96" s="26" t="s">
        <v>213</v>
      </c>
      <c r="K96" s="26" t="s">
        <v>97</v>
      </c>
    </row>
    <row r="97" spans="1:11" ht="17.25" x14ac:dyDescent="0.25">
      <c r="A97" s="22">
        <f>A96+1</f>
        <v>72</v>
      </c>
      <c r="B97" s="23" t="s">
        <v>100</v>
      </c>
      <c r="C97" s="24">
        <f t="shared" ref="C97:C104" si="19">269.11*1.04</f>
        <v>279.87440000000004</v>
      </c>
      <c r="D97" s="20">
        <v>15.2</v>
      </c>
      <c r="E97" s="20">
        <v>15.2</v>
      </c>
      <c r="F97" s="19">
        <f t="shared" si="16"/>
        <v>4254.0908800000007</v>
      </c>
      <c r="G97" s="19">
        <v>1452.08</v>
      </c>
      <c r="H97" s="19">
        <f t="shared" si="18"/>
        <v>1399.3720000000003</v>
      </c>
      <c r="I97" s="19">
        <f t="shared" si="17"/>
        <v>7105.5428800000009</v>
      </c>
      <c r="J97" s="26" t="s">
        <v>213</v>
      </c>
      <c r="K97" s="26" t="s">
        <v>97</v>
      </c>
    </row>
    <row r="98" spans="1:11" ht="17.25" x14ac:dyDescent="0.25">
      <c r="A98" s="22">
        <f t="shared" ref="A98:A152" si="20">A97+1</f>
        <v>73</v>
      </c>
      <c r="B98" s="23" t="s">
        <v>101</v>
      </c>
      <c r="C98" s="24">
        <f t="shared" si="19"/>
        <v>279.87440000000004</v>
      </c>
      <c r="D98" s="20">
        <v>15.2</v>
      </c>
      <c r="E98" s="20">
        <v>15.2</v>
      </c>
      <c r="F98" s="19">
        <f t="shared" si="16"/>
        <v>4254.0908800000007</v>
      </c>
      <c r="G98" s="19">
        <v>1037.2</v>
      </c>
      <c r="H98" s="19">
        <f t="shared" si="18"/>
        <v>1399.3720000000003</v>
      </c>
      <c r="I98" s="19">
        <f t="shared" si="17"/>
        <v>6690.6628800000008</v>
      </c>
      <c r="J98" s="26" t="s">
        <v>213</v>
      </c>
      <c r="K98" s="26" t="s">
        <v>97</v>
      </c>
    </row>
    <row r="99" spans="1:11" ht="17.25" x14ac:dyDescent="0.25">
      <c r="A99" s="22">
        <f t="shared" si="20"/>
        <v>74</v>
      </c>
      <c r="B99" s="23" t="s">
        <v>102</v>
      </c>
      <c r="C99" s="24">
        <f t="shared" si="19"/>
        <v>279.87440000000004</v>
      </c>
      <c r="D99" s="20">
        <v>15.2</v>
      </c>
      <c r="E99" s="20">
        <v>15.2</v>
      </c>
      <c r="F99" s="19">
        <f t="shared" si="16"/>
        <v>4254.0908800000007</v>
      </c>
      <c r="G99" s="19">
        <v>622.32000000000005</v>
      </c>
      <c r="H99" s="19">
        <f t="shared" si="18"/>
        <v>1399.3720000000003</v>
      </c>
      <c r="I99" s="19">
        <f t="shared" si="17"/>
        <v>6275.7828800000007</v>
      </c>
      <c r="J99" s="26" t="s">
        <v>213</v>
      </c>
      <c r="K99" s="26" t="s">
        <v>97</v>
      </c>
    </row>
    <row r="100" spans="1:11" ht="17.25" x14ac:dyDescent="0.25">
      <c r="A100" s="22">
        <f t="shared" si="20"/>
        <v>75</v>
      </c>
      <c r="B100" s="23" t="s">
        <v>103</v>
      </c>
      <c r="C100" s="24">
        <f t="shared" si="19"/>
        <v>279.87440000000004</v>
      </c>
      <c r="D100" s="20">
        <v>15.2</v>
      </c>
      <c r="E100" s="20">
        <v>15.2</v>
      </c>
      <c r="F100" s="19">
        <f t="shared" si="16"/>
        <v>4254.0908800000007</v>
      </c>
      <c r="G100" s="19">
        <v>1244.6400000000001</v>
      </c>
      <c r="H100" s="19">
        <f t="shared" si="18"/>
        <v>1399.3720000000003</v>
      </c>
      <c r="I100" s="19">
        <f t="shared" si="17"/>
        <v>6898.1028800000013</v>
      </c>
      <c r="J100" s="26" t="s">
        <v>213</v>
      </c>
      <c r="K100" s="26" t="s">
        <v>97</v>
      </c>
    </row>
    <row r="101" spans="1:11" ht="17.25" x14ac:dyDescent="0.25">
      <c r="A101" s="22">
        <f t="shared" si="20"/>
        <v>76</v>
      </c>
      <c r="B101" s="23" t="s">
        <v>104</v>
      </c>
      <c r="C101" s="24">
        <f t="shared" si="19"/>
        <v>279.87440000000004</v>
      </c>
      <c r="D101" s="20">
        <v>15.2</v>
      </c>
      <c r="E101" s="20">
        <v>15.2</v>
      </c>
      <c r="F101" s="19">
        <f t="shared" si="16"/>
        <v>4254.0908800000007</v>
      </c>
      <c r="G101" s="19">
        <v>1244.6400000000001</v>
      </c>
      <c r="H101" s="19">
        <f t="shared" si="18"/>
        <v>1399.3720000000003</v>
      </c>
      <c r="I101" s="19">
        <f t="shared" si="17"/>
        <v>6898.1028800000013</v>
      </c>
      <c r="J101" s="26" t="s">
        <v>213</v>
      </c>
      <c r="K101" s="26" t="s">
        <v>97</v>
      </c>
    </row>
    <row r="102" spans="1:11" ht="17.25" x14ac:dyDescent="0.25">
      <c r="A102" s="22">
        <f t="shared" si="20"/>
        <v>77</v>
      </c>
      <c r="B102" s="23" t="s">
        <v>105</v>
      </c>
      <c r="C102" s="24">
        <f t="shared" si="19"/>
        <v>279.87440000000004</v>
      </c>
      <c r="D102" s="20">
        <v>15.2</v>
      </c>
      <c r="E102" s="20">
        <v>15.2</v>
      </c>
      <c r="F102" s="19">
        <f t="shared" si="16"/>
        <v>4254.0908800000007</v>
      </c>
      <c r="G102" s="19">
        <v>829.76</v>
      </c>
      <c r="H102" s="19">
        <f t="shared" si="18"/>
        <v>1399.3720000000003</v>
      </c>
      <c r="I102" s="19">
        <f t="shared" si="17"/>
        <v>6483.2228800000012</v>
      </c>
      <c r="J102" s="26" t="s">
        <v>213</v>
      </c>
      <c r="K102" s="26" t="s">
        <v>97</v>
      </c>
    </row>
    <row r="103" spans="1:11" ht="17.25" x14ac:dyDescent="0.25">
      <c r="A103" s="22">
        <f t="shared" si="20"/>
        <v>78</v>
      </c>
      <c r="B103" s="23" t="s">
        <v>106</v>
      </c>
      <c r="C103" s="24">
        <f t="shared" si="19"/>
        <v>279.87440000000004</v>
      </c>
      <c r="D103" s="20">
        <v>15.2</v>
      </c>
      <c r="E103" s="20">
        <v>15.2</v>
      </c>
      <c r="F103" s="19">
        <f t="shared" si="16"/>
        <v>4254.0908800000007</v>
      </c>
      <c r="G103" s="19">
        <v>1244.6400000000001</v>
      </c>
      <c r="H103" s="19">
        <f t="shared" si="18"/>
        <v>1399.3720000000003</v>
      </c>
      <c r="I103" s="19">
        <f t="shared" si="17"/>
        <v>6898.1028800000013</v>
      </c>
      <c r="J103" s="26" t="s">
        <v>213</v>
      </c>
      <c r="K103" s="26" t="s">
        <v>97</v>
      </c>
    </row>
    <row r="104" spans="1:11" ht="17.25" x14ac:dyDescent="0.25">
      <c r="A104" s="22">
        <f t="shared" si="20"/>
        <v>79</v>
      </c>
      <c r="B104" s="23" t="s">
        <v>107</v>
      </c>
      <c r="C104" s="24">
        <f t="shared" si="19"/>
        <v>279.87440000000004</v>
      </c>
      <c r="D104" s="20">
        <v>15.2</v>
      </c>
      <c r="E104" s="20">
        <v>15.2</v>
      </c>
      <c r="F104" s="19">
        <f t="shared" si="16"/>
        <v>4254.0908800000007</v>
      </c>
      <c r="G104" s="19">
        <v>1037.2</v>
      </c>
      <c r="H104" s="19">
        <f t="shared" si="18"/>
        <v>1399.3720000000003</v>
      </c>
      <c r="I104" s="19">
        <f t="shared" si="17"/>
        <v>6690.6628800000008</v>
      </c>
      <c r="J104" s="26" t="s">
        <v>213</v>
      </c>
      <c r="K104" s="26" t="s">
        <v>97</v>
      </c>
    </row>
    <row r="105" spans="1:11" ht="17.25" x14ac:dyDescent="0.25">
      <c r="A105" s="22">
        <f t="shared" si="20"/>
        <v>80</v>
      </c>
      <c r="B105" s="23" t="s">
        <v>108</v>
      </c>
      <c r="C105" s="24">
        <f>253</f>
        <v>253</v>
      </c>
      <c r="D105" s="20">
        <v>15.2</v>
      </c>
      <c r="E105" s="20">
        <v>15.2</v>
      </c>
      <c r="F105" s="19">
        <f t="shared" si="16"/>
        <v>3845.6</v>
      </c>
      <c r="G105" s="19">
        <v>1244.6400000000001</v>
      </c>
      <c r="H105" s="19">
        <f t="shared" si="18"/>
        <v>1265</v>
      </c>
      <c r="I105" s="19">
        <f t="shared" si="17"/>
        <v>6355.24</v>
      </c>
      <c r="J105" s="26" t="s">
        <v>206</v>
      </c>
      <c r="K105" s="26" t="s">
        <v>97</v>
      </c>
    </row>
    <row r="106" spans="1:11" ht="17.25" x14ac:dyDescent="0.25">
      <c r="A106" s="22">
        <f t="shared" si="20"/>
        <v>81</v>
      </c>
      <c r="B106" s="23" t="s">
        <v>109</v>
      </c>
      <c r="C106" s="24">
        <f>137.01*1.04</f>
        <v>142.49039999999999</v>
      </c>
      <c r="D106" s="20">
        <v>15.2</v>
      </c>
      <c r="E106" s="20">
        <v>15.2</v>
      </c>
      <c r="F106" s="19">
        <f t="shared" si="16"/>
        <v>2165.8540799999996</v>
      </c>
      <c r="G106" s="19">
        <v>1244.6400000000001</v>
      </c>
      <c r="H106" s="19">
        <f t="shared" si="18"/>
        <v>712.452</v>
      </c>
      <c r="I106" s="19">
        <f t="shared" si="17"/>
        <v>4122.9460799999997</v>
      </c>
      <c r="J106" s="26" t="s">
        <v>206</v>
      </c>
      <c r="K106" s="26" t="s">
        <v>97</v>
      </c>
    </row>
    <row r="107" spans="1:11" ht="17.25" x14ac:dyDescent="0.25">
      <c r="A107" s="22">
        <f t="shared" si="20"/>
        <v>82</v>
      </c>
      <c r="B107" s="23" t="s">
        <v>110</v>
      </c>
      <c r="C107" s="24">
        <v>253</v>
      </c>
      <c r="D107" s="20">
        <v>15.2</v>
      </c>
      <c r="E107" s="20">
        <v>15.2</v>
      </c>
      <c r="F107" s="19">
        <f t="shared" si="16"/>
        <v>3845.6</v>
      </c>
      <c r="G107" s="19">
        <v>1244.6400000000001</v>
      </c>
      <c r="H107" s="19">
        <f t="shared" si="18"/>
        <v>1265</v>
      </c>
      <c r="I107" s="19">
        <f t="shared" si="17"/>
        <v>6355.24</v>
      </c>
      <c r="J107" s="26" t="s">
        <v>206</v>
      </c>
      <c r="K107" s="26" t="s">
        <v>97</v>
      </c>
    </row>
    <row r="108" spans="1:11" ht="17.25" x14ac:dyDescent="0.25">
      <c r="A108" s="22">
        <f t="shared" si="20"/>
        <v>83</v>
      </c>
      <c r="B108" s="23" t="s">
        <v>111</v>
      </c>
      <c r="C108" s="24">
        <v>253</v>
      </c>
      <c r="D108" s="20">
        <v>15.2</v>
      </c>
      <c r="E108" s="20">
        <v>15.2</v>
      </c>
      <c r="F108" s="19">
        <f t="shared" si="16"/>
        <v>3845.6</v>
      </c>
      <c r="G108" s="19">
        <v>1037.2</v>
      </c>
      <c r="H108" s="19">
        <f t="shared" si="18"/>
        <v>1265</v>
      </c>
      <c r="I108" s="19">
        <f t="shared" si="17"/>
        <v>6147.8</v>
      </c>
      <c r="J108" s="26" t="s">
        <v>206</v>
      </c>
      <c r="K108" s="26" t="s">
        <v>97</v>
      </c>
    </row>
    <row r="109" spans="1:11" ht="17.25" x14ac:dyDescent="0.25">
      <c r="A109" s="22">
        <f t="shared" si="20"/>
        <v>84</v>
      </c>
      <c r="B109" s="23" t="s">
        <v>112</v>
      </c>
      <c r="C109" s="24">
        <v>253</v>
      </c>
      <c r="D109" s="20">
        <v>15.2</v>
      </c>
      <c r="E109" s="20">
        <v>15.2</v>
      </c>
      <c r="F109" s="19">
        <f t="shared" si="16"/>
        <v>3845.6</v>
      </c>
      <c r="G109" s="19">
        <v>829.76</v>
      </c>
      <c r="H109" s="19">
        <f t="shared" si="18"/>
        <v>1265</v>
      </c>
      <c r="I109" s="19">
        <f t="shared" si="17"/>
        <v>5940.36</v>
      </c>
      <c r="J109" s="26" t="s">
        <v>206</v>
      </c>
      <c r="K109" s="26" t="s">
        <v>97</v>
      </c>
    </row>
    <row r="110" spans="1:11" ht="17.25" x14ac:dyDescent="0.25">
      <c r="A110" s="22">
        <f t="shared" si="20"/>
        <v>85</v>
      </c>
      <c r="B110" s="23" t="s">
        <v>113</v>
      </c>
      <c r="C110" s="24">
        <f>243.27*1.04</f>
        <v>253.00080000000003</v>
      </c>
      <c r="D110" s="20">
        <v>15.2</v>
      </c>
      <c r="E110" s="20">
        <v>15.2</v>
      </c>
      <c r="F110" s="19">
        <f t="shared" si="16"/>
        <v>3845.6121600000001</v>
      </c>
      <c r="G110" s="19">
        <v>1037.2</v>
      </c>
      <c r="H110" s="19">
        <f t="shared" si="18"/>
        <v>1265.0040000000001</v>
      </c>
      <c r="I110" s="19">
        <f t="shared" si="17"/>
        <v>6147.8161600000003</v>
      </c>
      <c r="J110" s="26" t="s">
        <v>206</v>
      </c>
      <c r="K110" s="26" t="s">
        <v>97</v>
      </c>
    </row>
    <row r="111" spans="1:11" ht="17.25" x14ac:dyDescent="0.25">
      <c r="A111" s="22">
        <f t="shared" si="20"/>
        <v>86</v>
      </c>
      <c r="B111" s="23" t="s">
        <v>114</v>
      </c>
      <c r="C111" s="24">
        <v>253</v>
      </c>
      <c r="D111" s="20">
        <v>15.2</v>
      </c>
      <c r="E111" s="20">
        <v>15.2</v>
      </c>
      <c r="F111" s="19">
        <f t="shared" si="16"/>
        <v>3845.6</v>
      </c>
      <c r="G111" s="19">
        <v>1037.2</v>
      </c>
      <c r="H111" s="19">
        <f t="shared" si="18"/>
        <v>1265</v>
      </c>
      <c r="I111" s="19">
        <f t="shared" si="17"/>
        <v>6147.8</v>
      </c>
      <c r="J111" s="26" t="s">
        <v>205</v>
      </c>
      <c r="K111" s="26" t="s">
        <v>97</v>
      </c>
    </row>
    <row r="112" spans="1:11" ht="17.25" x14ac:dyDescent="0.25">
      <c r="A112" s="22">
        <f t="shared" si="20"/>
        <v>87</v>
      </c>
      <c r="B112" s="23" t="s">
        <v>115</v>
      </c>
      <c r="C112" s="24">
        <v>253</v>
      </c>
      <c r="D112" s="20">
        <v>15.2</v>
      </c>
      <c r="E112" s="20">
        <v>15.2</v>
      </c>
      <c r="F112" s="19">
        <f t="shared" si="16"/>
        <v>3845.6</v>
      </c>
      <c r="G112" s="19"/>
      <c r="H112" s="19">
        <f t="shared" si="18"/>
        <v>1265</v>
      </c>
      <c r="I112" s="19">
        <f t="shared" si="17"/>
        <v>5110.6000000000004</v>
      </c>
      <c r="J112" s="26" t="s">
        <v>206</v>
      </c>
      <c r="K112" s="26" t="s">
        <v>97</v>
      </c>
    </row>
    <row r="113" spans="1:11" ht="17.25" x14ac:dyDescent="0.25">
      <c r="A113" s="22">
        <f t="shared" si="20"/>
        <v>88</v>
      </c>
      <c r="B113" s="29" t="s">
        <v>116</v>
      </c>
      <c r="C113" s="24">
        <f>338.66*1.04</f>
        <v>352.20640000000003</v>
      </c>
      <c r="D113" s="20">
        <v>15.2</v>
      </c>
      <c r="E113" s="20">
        <v>15.2</v>
      </c>
      <c r="F113" s="19">
        <f t="shared" si="16"/>
        <v>5353.5372800000005</v>
      </c>
      <c r="G113" s="19"/>
      <c r="H113" s="19">
        <f t="shared" si="18"/>
        <v>1761.0320000000002</v>
      </c>
      <c r="I113" s="19">
        <f t="shared" si="17"/>
        <v>7114.5692800000006</v>
      </c>
      <c r="J113" s="26" t="s">
        <v>205</v>
      </c>
      <c r="K113" s="26" t="s">
        <v>97</v>
      </c>
    </row>
    <row r="114" spans="1:11" ht="17.25" x14ac:dyDescent="0.25">
      <c r="A114" s="22">
        <f t="shared" si="20"/>
        <v>89</v>
      </c>
      <c r="B114" s="23" t="s">
        <v>117</v>
      </c>
      <c r="C114" s="24">
        <f>244.79*1.04</f>
        <v>254.58160000000001</v>
      </c>
      <c r="D114" s="20">
        <v>15.2</v>
      </c>
      <c r="E114" s="20">
        <v>15.2</v>
      </c>
      <c r="F114" s="19">
        <f t="shared" si="16"/>
        <v>3869.64032</v>
      </c>
      <c r="G114" s="19">
        <v>829.76</v>
      </c>
      <c r="H114" s="19">
        <f t="shared" si="18"/>
        <v>1272.9080000000001</v>
      </c>
      <c r="I114" s="19">
        <f t="shared" si="17"/>
        <v>5972.3083200000001</v>
      </c>
      <c r="J114" s="26" t="s">
        <v>214</v>
      </c>
      <c r="K114" s="26" t="s">
        <v>97</v>
      </c>
    </row>
    <row r="115" spans="1:11" ht="17.25" x14ac:dyDescent="0.25">
      <c r="A115" s="22">
        <f>A114+1</f>
        <v>90</v>
      </c>
      <c r="B115" s="23" t="s">
        <v>118</v>
      </c>
      <c r="C115" s="24">
        <f>244.79*1.04</f>
        <v>254.58160000000001</v>
      </c>
      <c r="D115" s="20">
        <v>15.2</v>
      </c>
      <c r="E115" s="20">
        <v>15.2</v>
      </c>
      <c r="F115" s="19">
        <f t="shared" si="16"/>
        <v>3869.64032</v>
      </c>
      <c r="G115" s="19">
        <v>1037.2</v>
      </c>
      <c r="H115" s="19">
        <f t="shared" si="18"/>
        <v>1272.9080000000001</v>
      </c>
      <c r="I115" s="19">
        <f t="shared" si="17"/>
        <v>6179.7483200000006</v>
      </c>
      <c r="J115" s="26" t="s">
        <v>214</v>
      </c>
      <c r="K115" s="26" t="s">
        <v>97</v>
      </c>
    </row>
    <row r="116" spans="1:11" ht="17.25" x14ac:dyDescent="0.25">
      <c r="A116" s="22">
        <f>A115+1</f>
        <v>91</v>
      </c>
      <c r="B116" s="29" t="s">
        <v>119</v>
      </c>
      <c r="C116" s="24">
        <f>244.79*1.04</f>
        <v>254.58160000000001</v>
      </c>
      <c r="D116" s="20">
        <v>15.2</v>
      </c>
      <c r="E116" s="20">
        <v>15.2</v>
      </c>
      <c r="F116" s="19">
        <f t="shared" si="16"/>
        <v>3869.64032</v>
      </c>
      <c r="G116" s="19"/>
      <c r="H116" s="19">
        <f t="shared" si="18"/>
        <v>1272.9080000000001</v>
      </c>
      <c r="I116" s="19">
        <f t="shared" si="17"/>
        <v>5142.5483199999999</v>
      </c>
      <c r="J116" s="26" t="s">
        <v>208</v>
      </c>
      <c r="K116" s="26" t="s">
        <v>97</v>
      </c>
    </row>
    <row r="117" spans="1:11" ht="17.25" x14ac:dyDescent="0.25">
      <c r="A117" s="22"/>
      <c r="B117" s="17" t="s">
        <v>120</v>
      </c>
      <c r="C117" s="24"/>
      <c r="D117" s="20"/>
      <c r="E117" s="20"/>
      <c r="F117" s="19"/>
      <c r="G117" s="19"/>
      <c r="H117" s="19"/>
      <c r="I117" s="19"/>
    </row>
    <row r="118" spans="1:11" ht="17.25" x14ac:dyDescent="0.3">
      <c r="A118" s="3">
        <f>A116+1</f>
        <v>92</v>
      </c>
      <c r="B118" s="28" t="s">
        <v>121</v>
      </c>
      <c r="C118" s="24">
        <v>410</v>
      </c>
      <c r="D118" s="20">
        <v>15.2</v>
      </c>
      <c r="E118" s="20">
        <v>15.2</v>
      </c>
      <c r="F118" s="19">
        <f t="shared" ref="F118:F140" si="21">C118*E118</f>
        <v>6232</v>
      </c>
      <c r="G118" s="19"/>
      <c r="H118" s="19"/>
      <c r="I118" s="19">
        <f t="shared" ref="I118:I140" si="22">SUM(F118+G118+H118)</f>
        <v>6232</v>
      </c>
      <c r="J118" s="26" t="s">
        <v>194</v>
      </c>
      <c r="K118" s="26" t="s">
        <v>215</v>
      </c>
    </row>
    <row r="119" spans="1:11" ht="17.25" x14ac:dyDescent="0.25">
      <c r="A119" s="22">
        <f>A118+1</f>
        <v>93</v>
      </c>
      <c r="B119" s="23" t="s">
        <v>122</v>
      </c>
      <c r="C119" s="24">
        <f>400.07*1.04</f>
        <v>416.07280000000003</v>
      </c>
      <c r="D119" s="20">
        <v>15.2</v>
      </c>
      <c r="E119" s="20">
        <v>15.2</v>
      </c>
      <c r="F119" s="19">
        <f t="shared" si="21"/>
        <v>6324.30656</v>
      </c>
      <c r="G119" s="19">
        <v>1037.2</v>
      </c>
      <c r="H119" s="19">
        <f t="shared" ref="H119:H140" si="23">C119*5</f>
        <v>2080.364</v>
      </c>
      <c r="I119" s="19">
        <f t="shared" si="22"/>
        <v>9441.8705599999994</v>
      </c>
      <c r="J119" s="26" t="s">
        <v>201</v>
      </c>
      <c r="K119" s="26" t="s">
        <v>215</v>
      </c>
    </row>
    <row r="120" spans="1:11" ht="17.25" x14ac:dyDescent="0.25">
      <c r="A120" s="22">
        <f t="shared" si="20"/>
        <v>94</v>
      </c>
      <c r="B120" s="23" t="s">
        <v>123</v>
      </c>
      <c r="C120" s="24">
        <v>300</v>
      </c>
      <c r="D120" s="20">
        <v>15.2</v>
      </c>
      <c r="E120" s="20">
        <v>15.2</v>
      </c>
      <c r="F120" s="19">
        <f t="shared" si="21"/>
        <v>4560</v>
      </c>
      <c r="G120" s="19">
        <v>1244.6400000000001</v>
      </c>
      <c r="H120" s="19">
        <f t="shared" si="23"/>
        <v>1500</v>
      </c>
      <c r="I120" s="19">
        <f t="shared" si="22"/>
        <v>7304.64</v>
      </c>
      <c r="J120" s="26" t="s">
        <v>207</v>
      </c>
      <c r="K120" s="26" t="s">
        <v>215</v>
      </c>
    </row>
    <row r="121" spans="1:11" ht="17.25" x14ac:dyDescent="0.25">
      <c r="A121" s="22">
        <f t="shared" si="20"/>
        <v>95</v>
      </c>
      <c r="B121" s="23" t="s">
        <v>124</v>
      </c>
      <c r="C121" s="24">
        <f>317.58*1.04</f>
        <v>330.28320000000002</v>
      </c>
      <c r="D121" s="20">
        <v>15.2</v>
      </c>
      <c r="E121" s="20">
        <v>15.2</v>
      </c>
      <c r="F121" s="19">
        <f t="shared" si="21"/>
        <v>5020.3046400000003</v>
      </c>
      <c r="G121" s="19">
        <v>1037.2</v>
      </c>
      <c r="H121" s="19">
        <f t="shared" si="23"/>
        <v>1651.4160000000002</v>
      </c>
      <c r="I121" s="19">
        <f t="shared" si="22"/>
        <v>7708.9206400000003</v>
      </c>
      <c r="J121" s="26" t="s">
        <v>211</v>
      </c>
      <c r="K121" s="26" t="s">
        <v>215</v>
      </c>
    </row>
    <row r="122" spans="1:11" ht="17.25" x14ac:dyDescent="0.25">
      <c r="A122" s="22">
        <f t="shared" si="20"/>
        <v>96</v>
      </c>
      <c r="B122" s="23" t="s">
        <v>125</v>
      </c>
      <c r="C122" s="24">
        <v>300</v>
      </c>
      <c r="D122" s="20">
        <v>15.2</v>
      </c>
      <c r="E122" s="20">
        <v>15.2</v>
      </c>
      <c r="F122" s="19">
        <f t="shared" si="21"/>
        <v>4560</v>
      </c>
      <c r="G122" s="19">
        <v>829.76</v>
      </c>
      <c r="H122" s="19">
        <f t="shared" si="23"/>
        <v>1500</v>
      </c>
      <c r="I122" s="19">
        <f t="shared" si="22"/>
        <v>6889.76</v>
      </c>
      <c r="J122" s="26" t="s">
        <v>216</v>
      </c>
      <c r="K122" s="26" t="s">
        <v>215</v>
      </c>
    </row>
    <row r="123" spans="1:11" ht="17.25" x14ac:dyDescent="0.25">
      <c r="A123" s="22">
        <f t="shared" si="20"/>
        <v>97</v>
      </c>
      <c r="B123" s="23" t="s">
        <v>126</v>
      </c>
      <c r="C123" s="24">
        <v>300</v>
      </c>
      <c r="D123" s="20">
        <v>15.2</v>
      </c>
      <c r="E123" s="20">
        <v>15.2</v>
      </c>
      <c r="F123" s="19">
        <f t="shared" si="21"/>
        <v>4560</v>
      </c>
      <c r="G123" s="19">
        <v>1244.6400000000001</v>
      </c>
      <c r="H123" s="19">
        <f t="shared" si="23"/>
        <v>1500</v>
      </c>
      <c r="I123" s="19">
        <f t="shared" si="22"/>
        <v>7304.64</v>
      </c>
      <c r="J123" s="26" t="s">
        <v>216</v>
      </c>
      <c r="K123" s="26" t="s">
        <v>215</v>
      </c>
    </row>
    <row r="124" spans="1:11" ht="17.25" x14ac:dyDescent="0.25">
      <c r="A124" s="22">
        <f t="shared" si="20"/>
        <v>98</v>
      </c>
      <c r="B124" s="23" t="s">
        <v>127</v>
      </c>
      <c r="C124" s="24">
        <v>300</v>
      </c>
      <c r="D124" s="20">
        <v>15.2</v>
      </c>
      <c r="E124" s="20">
        <v>15.2</v>
      </c>
      <c r="F124" s="19">
        <f t="shared" si="21"/>
        <v>4560</v>
      </c>
      <c r="G124" s="19">
        <v>829.76</v>
      </c>
      <c r="H124" s="19">
        <f t="shared" si="23"/>
        <v>1500</v>
      </c>
      <c r="I124" s="19">
        <f t="shared" si="22"/>
        <v>6889.76</v>
      </c>
      <c r="J124" s="26" t="s">
        <v>216</v>
      </c>
      <c r="K124" s="26" t="s">
        <v>215</v>
      </c>
    </row>
    <row r="125" spans="1:11" ht="17.25" x14ac:dyDescent="0.25">
      <c r="A125" s="22">
        <f t="shared" si="20"/>
        <v>99</v>
      </c>
      <c r="B125" s="23" t="s">
        <v>128</v>
      </c>
      <c r="C125" s="24">
        <v>300</v>
      </c>
      <c r="D125" s="20">
        <v>15.2</v>
      </c>
      <c r="E125" s="20">
        <v>15.2</v>
      </c>
      <c r="F125" s="19">
        <f t="shared" si="21"/>
        <v>4560</v>
      </c>
      <c r="G125" s="19">
        <v>1037.2</v>
      </c>
      <c r="H125" s="19">
        <f t="shared" si="23"/>
        <v>1500</v>
      </c>
      <c r="I125" s="19">
        <f t="shared" si="22"/>
        <v>7097.2</v>
      </c>
      <c r="J125" s="26" t="s">
        <v>216</v>
      </c>
      <c r="K125" s="26" t="s">
        <v>215</v>
      </c>
    </row>
    <row r="126" spans="1:11" ht="17.25" x14ac:dyDescent="0.25">
      <c r="A126" s="22">
        <f t="shared" si="20"/>
        <v>100</v>
      </c>
      <c r="B126" s="23" t="s">
        <v>129</v>
      </c>
      <c r="C126" s="24">
        <v>300</v>
      </c>
      <c r="D126" s="22">
        <v>15.2</v>
      </c>
      <c r="E126" s="20">
        <v>15.2</v>
      </c>
      <c r="F126" s="19">
        <f t="shared" si="21"/>
        <v>4560</v>
      </c>
      <c r="G126" s="19">
        <v>622.32000000000005</v>
      </c>
      <c r="H126" s="19">
        <f t="shared" si="23"/>
        <v>1500</v>
      </c>
      <c r="I126" s="19">
        <f t="shared" si="22"/>
        <v>6682.32</v>
      </c>
      <c r="J126" s="26" t="s">
        <v>216</v>
      </c>
      <c r="K126" s="26" t="s">
        <v>215</v>
      </c>
    </row>
    <row r="127" spans="1:11" ht="17.25" x14ac:dyDescent="0.25">
      <c r="A127" s="22">
        <f t="shared" si="20"/>
        <v>101</v>
      </c>
      <c r="B127" s="23" t="s">
        <v>130</v>
      </c>
      <c r="C127" s="24">
        <v>300</v>
      </c>
      <c r="D127" s="20">
        <v>15.2</v>
      </c>
      <c r="E127" s="20">
        <v>15.2</v>
      </c>
      <c r="F127" s="19">
        <f t="shared" si="21"/>
        <v>4560</v>
      </c>
      <c r="G127" s="19">
        <v>622.32000000000005</v>
      </c>
      <c r="H127" s="19">
        <f t="shared" si="23"/>
        <v>1500</v>
      </c>
      <c r="I127" s="19">
        <f t="shared" si="22"/>
        <v>6682.32</v>
      </c>
      <c r="J127" s="26" t="s">
        <v>216</v>
      </c>
      <c r="K127" s="26" t="s">
        <v>215</v>
      </c>
    </row>
    <row r="128" spans="1:11" ht="17.25" x14ac:dyDescent="0.25">
      <c r="A128" s="22">
        <f t="shared" si="20"/>
        <v>102</v>
      </c>
      <c r="B128" s="23" t="s">
        <v>131</v>
      </c>
      <c r="C128" s="24">
        <v>280</v>
      </c>
      <c r="D128" s="20">
        <v>15.2</v>
      </c>
      <c r="E128" s="20">
        <v>15.2</v>
      </c>
      <c r="F128" s="19">
        <f t="shared" si="21"/>
        <v>4256</v>
      </c>
      <c r="G128" s="19">
        <v>1244.6400000000001</v>
      </c>
      <c r="H128" s="19">
        <f t="shared" si="23"/>
        <v>1400</v>
      </c>
      <c r="I128" s="19">
        <f t="shared" si="22"/>
        <v>6900.64</v>
      </c>
      <c r="J128" s="26" t="s">
        <v>216</v>
      </c>
      <c r="K128" s="26" t="s">
        <v>215</v>
      </c>
    </row>
    <row r="129" spans="1:11" ht="17.25" x14ac:dyDescent="0.25">
      <c r="A129" s="22">
        <f t="shared" si="20"/>
        <v>103</v>
      </c>
      <c r="B129" s="23" t="s">
        <v>132</v>
      </c>
      <c r="C129" s="24">
        <v>280</v>
      </c>
      <c r="D129" s="20">
        <v>15.2</v>
      </c>
      <c r="E129" s="20">
        <v>15.2</v>
      </c>
      <c r="F129" s="19">
        <f t="shared" si="21"/>
        <v>4256</v>
      </c>
      <c r="G129" s="19">
        <v>1037.2</v>
      </c>
      <c r="H129" s="19">
        <f t="shared" si="23"/>
        <v>1400</v>
      </c>
      <c r="I129" s="19">
        <f t="shared" si="22"/>
        <v>6693.2</v>
      </c>
      <c r="J129" s="26" t="s">
        <v>217</v>
      </c>
      <c r="K129" s="26" t="s">
        <v>215</v>
      </c>
    </row>
    <row r="130" spans="1:11" ht="17.25" x14ac:dyDescent="0.25">
      <c r="A130" s="22">
        <f t="shared" si="20"/>
        <v>104</v>
      </c>
      <c r="B130" s="23" t="s">
        <v>133</v>
      </c>
      <c r="C130" s="24">
        <f>280</f>
        <v>280</v>
      </c>
      <c r="D130" s="20">
        <v>15.2</v>
      </c>
      <c r="E130" s="20">
        <v>15.2</v>
      </c>
      <c r="F130" s="19">
        <f t="shared" si="21"/>
        <v>4256</v>
      </c>
      <c r="G130" s="19">
        <v>1244.6400000000001</v>
      </c>
      <c r="H130" s="19">
        <f t="shared" si="23"/>
        <v>1400</v>
      </c>
      <c r="I130" s="19">
        <f t="shared" si="22"/>
        <v>6900.64</v>
      </c>
      <c r="J130" s="26" t="s">
        <v>217</v>
      </c>
      <c r="K130" s="26" t="s">
        <v>215</v>
      </c>
    </row>
    <row r="131" spans="1:11" ht="17.25" x14ac:dyDescent="0.25">
      <c r="A131" s="22">
        <f t="shared" si="20"/>
        <v>105</v>
      </c>
      <c r="B131" s="23" t="s">
        <v>134</v>
      </c>
      <c r="C131" s="24">
        <v>280</v>
      </c>
      <c r="D131" s="20">
        <v>15.2</v>
      </c>
      <c r="E131" s="20">
        <v>15.2</v>
      </c>
      <c r="F131" s="19">
        <f t="shared" si="21"/>
        <v>4256</v>
      </c>
      <c r="G131" s="19">
        <v>1244.6400000000001</v>
      </c>
      <c r="H131" s="19">
        <f t="shared" si="23"/>
        <v>1400</v>
      </c>
      <c r="I131" s="19">
        <f t="shared" si="22"/>
        <v>6900.64</v>
      </c>
      <c r="J131" s="26" t="s">
        <v>217</v>
      </c>
      <c r="K131" s="26" t="s">
        <v>215</v>
      </c>
    </row>
    <row r="132" spans="1:11" ht="17.25" x14ac:dyDescent="0.25">
      <c r="A132" s="22">
        <f t="shared" si="20"/>
        <v>106</v>
      </c>
      <c r="B132" s="23" t="s">
        <v>135</v>
      </c>
      <c r="C132" s="24">
        <f>280</f>
        <v>280</v>
      </c>
      <c r="D132" s="20">
        <v>15.2</v>
      </c>
      <c r="E132" s="20">
        <v>15.2</v>
      </c>
      <c r="F132" s="19">
        <f t="shared" si="21"/>
        <v>4256</v>
      </c>
      <c r="G132" s="19">
        <v>622.32000000000005</v>
      </c>
      <c r="H132" s="19">
        <f t="shared" si="23"/>
        <v>1400</v>
      </c>
      <c r="I132" s="19">
        <f t="shared" si="22"/>
        <v>6278.32</v>
      </c>
      <c r="J132" s="26" t="s">
        <v>217</v>
      </c>
      <c r="K132" s="26" t="s">
        <v>215</v>
      </c>
    </row>
    <row r="133" spans="1:11" ht="17.25" x14ac:dyDescent="0.25">
      <c r="A133" s="22">
        <f t="shared" si="20"/>
        <v>107</v>
      </c>
      <c r="B133" s="23" t="s">
        <v>136</v>
      </c>
      <c r="C133" s="24">
        <v>280</v>
      </c>
      <c r="D133" s="22">
        <v>15.2</v>
      </c>
      <c r="E133" s="20">
        <v>15.2</v>
      </c>
      <c r="F133" s="19">
        <f t="shared" si="21"/>
        <v>4256</v>
      </c>
      <c r="G133" s="19">
        <v>622.32000000000005</v>
      </c>
      <c r="H133" s="19">
        <f t="shared" si="23"/>
        <v>1400</v>
      </c>
      <c r="I133" s="19">
        <f t="shared" si="22"/>
        <v>6278.32</v>
      </c>
      <c r="J133" s="26" t="s">
        <v>217</v>
      </c>
      <c r="K133" s="26" t="s">
        <v>215</v>
      </c>
    </row>
    <row r="134" spans="1:11" ht="17.25" x14ac:dyDescent="0.25">
      <c r="A134" s="22">
        <f t="shared" si="20"/>
        <v>108</v>
      </c>
      <c r="B134" s="23" t="s">
        <v>137</v>
      </c>
      <c r="C134" s="24">
        <f>245.93*1.04</f>
        <v>255.7672</v>
      </c>
      <c r="D134" s="20">
        <v>15.2</v>
      </c>
      <c r="E134" s="20">
        <v>15.2</v>
      </c>
      <c r="F134" s="19">
        <f t="shared" si="21"/>
        <v>3887.6614399999999</v>
      </c>
      <c r="G134" s="19">
        <v>829.76</v>
      </c>
      <c r="H134" s="19">
        <f t="shared" si="23"/>
        <v>1278.836</v>
      </c>
      <c r="I134" s="19">
        <f t="shared" si="22"/>
        <v>5996.2574400000003</v>
      </c>
      <c r="J134" s="26" t="s">
        <v>206</v>
      </c>
      <c r="K134" s="26" t="s">
        <v>215</v>
      </c>
    </row>
    <row r="135" spans="1:11" ht="17.25" x14ac:dyDescent="0.25">
      <c r="A135" s="22">
        <f t="shared" si="20"/>
        <v>109</v>
      </c>
      <c r="B135" s="23" t="s">
        <v>138</v>
      </c>
      <c r="C135" s="24">
        <v>280</v>
      </c>
      <c r="D135" s="20">
        <v>15.2</v>
      </c>
      <c r="E135" s="20">
        <v>15.2</v>
      </c>
      <c r="F135" s="19">
        <f t="shared" si="21"/>
        <v>4256</v>
      </c>
      <c r="G135" s="19"/>
      <c r="H135" s="19">
        <f t="shared" si="23"/>
        <v>1400</v>
      </c>
      <c r="I135" s="19">
        <f t="shared" si="22"/>
        <v>5656</v>
      </c>
      <c r="J135" s="26" t="s">
        <v>218</v>
      </c>
      <c r="K135" s="26" t="s">
        <v>215</v>
      </c>
    </row>
    <row r="136" spans="1:11" ht="17.25" x14ac:dyDescent="0.25">
      <c r="A136" s="22">
        <f t="shared" si="20"/>
        <v>110</v>
      </c>
      <c r="B136" s="23" t="s">
        <v>139</v>
      </c>
      <c r="C136" s="24">
        <v>280</v>
      </c>
      <c r="D136" s="20">
        <v>15.2</v>
      </c>
      <c r="E136" s="20">
        <v>15.2</v>
      </c>
      <c r="F136" s="19">
        <f t="shared" si="21"/>
        <v>4256</v>
      </c>
      <c r="G136" s="19">
        <v>1659.52</v>
      </c>
      <c r="H136" s="19">
        <f t="shared" si="23"/>
        <v>1400</v>
      </c>
      <c r="I136" s="19">
        <f t="shared" si="22"/>
        <v>7315.52</v>
      </c>
      <c r="J136" s="26" t="s">
        <v>208</v>
      </c>
      <c r="K136" s="26" t="s">
        <v>215</v>
      </c>
    </row>
    <row r="137" spans="1:11" ht="17.25" x14ac:dyDescent="0.25">
      <c r="A137" s="22">
        <f t="shared" si="20"/>
        <v>111</v>
      </c>
      <c r="B137" s="29" t="s">
        <v>140</v>
      </c>
      <c r="C137" s="24">
        <v>280</v>
      </c>
      <c r="D137" s="20">
        <v>15.2</v>
      </c>
      <c r="E137" s="20">
        <v>15.2</v>
      </c>
      <c r="F137" s="19">
        <f t="shared" si="21"/>
        <v>4256</v>
      </c>
      <c r="G137" s="19">
        <v>1244.6400000000001</v>
      </c>
      <c r="H137" s="19">
        <f t="shared" si="23"/>
        <v>1400</v>
      </c>
      <c r="I137" s="19">
        <f t="shared" si="22"/>
        <v>6900.64</v>
      </c>
      <c r="J137" s="26" t="s">
        <v>208</v>
      </c>
      <c r="K137" s="26" t="s">
        <v>215</v>
      </c>
    </row>
    <row r="138" spans="1:11" ht="17.25" x14ac:dyDescent="0.25">
      <c r="A138" s="22">
        <f t="shared" si="20"/>
        <v>112</v>
      </c>
      <c r="B138" s="23" t="s">
        <v>141</v>
      </c>
      <c r="C138" s="24">
        <v>280</v>
      </c>
      <c r="D138" s="20">
        <v>15.2</v>
      </c>
      <c r="E138" s="20">
        <v>15.2</v>
      </c>
      <c r="F138" s="19">
        <f t="shared" si="21"/>
        <v>4256</v>
      </c>
      <c r="G138" s="19">
        <v>829.76</v>
      </c>
      <c r="H138" s="19">
        <f t="shared" si="23"/>
        <v>1400</v>
      </c>
      <c r="I138" s="19">
        <f t="shared" si="22"/>
        <v>6485.76</v>
      </c>
      <c r="J138" s="26" t="s">
        <v>210</v>
      </c>
      <c r="K138" s="26" t="s">
        <v>215</v>
      </c>
    </row>
    <row r="139" spans="1:11" ht="17.25" x14ac:dyDescent="0.25">
      <c r="A139" s="22">
        <f t="shared" si="20"/>
        <v>113</v>
      </c>
      <c r="B139" s="23" t="s">
        <v>142</v>
      </c>
      <c r="C139" s="24">
        <v>280</v>
      </c>
      <c r="D139" s="20">
        <v>15.2</v>
      </c>
      <c r="E139" s="20">
        <v>15.2</v>
      </c>
      <c r="F139" s="19">
        <f t="shared" si="21"/>
        <v>4256</v>
      </c>
      <c r="G139" s="19">
        <v>1244.6400000000001</v>
      </c>
      <c r="H139" s="19">
        <f t="shared" si="23"/>
        <v>1400</v>
      </c>
      <c r="I139" s="19">
        <f t="shared" si="22"/>
        <v>6900.64</v>
      </c>
      <c r="J139" s="26" t="s">
        <v>210</v>
      </c>
      <c r="K139" s="26" t="s">
        <v>215</v>
      </c>
    </row>
    <row r="140" spans="1:11" ht="17.25" x14ac:dyDescent="0.25">
      <c r="A140" s="22">
        <f t="shared" si="20"/>
        <v>114</v>
      </c>
      <c r="B140" s="23" t="s">
        <v>143</v>
      </c>
      <c r="C140" s="24">
        <f>252*1.04</f>
        <v>262.08</v>
      </c>
      <c r="D140" s="20">
        <v>15.2</v>
      </c>
      <c r="E140" s="20">
        <v>15.2</v>
      </c>
      <c r="F140" s="19">
        <f t="shared" si="21"/>
        <v>3983.6159999999995</v>
      </c>
      <c r="G140" s="19"/>
      <c r="H140" s="19">
        <f t="shared" si="23"/>
        <v>1310.3999999999999</v>
      </c>
      <c r="I140" s="19">
        <f t="shared" si="22"/>
        <v>5294.0159999999996</v>
      </c>
      <c r="J140" s="26" t="s">
        <v>219</v>
      </c>
      <c r="K140" s="26" t="s">
        <v>215</v>
      </c>
    </row>
    <row r="141" spans="1:11" ht="17.25" x14ac:dyDescent="0.25">
      <c r="A141" s="22"/>
      <c r="B141" s="38" t="s">
        <v>144</v>
      </c>
      <c r="C141" s="24"/>
      <c r="D141" s="20"/>
      <c r="E141" s="20"/>
      <c r="F141" s="19"/>
      <c r="G141" s="19"/>
      <c r="H141" s="19"/>
      <c r="I141" s="19"/>
    </row>
    <row r="142" spans="1:11" ht="31.5" x14ac:dyDescent="0.25">
      <c r="A142" s="22">
        <f>A140+1</f>
        <v>115</v>
      </c>
      <c r="B142" s="23" t="s">
        <v>145</v>
      </c>
      <c r="C142" s="24">
        <v>410</v>
      </c>
      <c r="D142" s="20">
        <v>15.2</v>
      </c>
      <c r="E142" s="20">
        <v>15.2</v>
      </c>
      <c r="F142" s="19">
        <f t="shared" ref="F142:F152" si="24">C142*E142</f>
        <v>6232</v>
      </c>
      <c r="G142" s="19">
        <v>829.76</v>
      </c>
      <c r="H142" s="19"/>
      <c r="I142" s="19">
        <f t="shared" ref="I142:I152" si="25">SUM(F142+G142+H142)</f>
        <v>7061.76</v>
      </c>
      <c r="J142" s="26" t="s">
        <v>194</v>
      </c>
      <c r="K142" s="46" t="s">
        <v>220</v>
      </c>
    </row>
    <row r="143" spans="1:11" ht="31.5" x14ac:dyDescent="0.25">
      <c r="A143" s="22">
        <f t="shared" si="20"/>
        <v>116</v>
      </c>
      <c r="B143" s="23" t="s">
        <v>146</v>
      </c>
      <c r="C143" s="24">
        <f>317.58*1.04</f>
        <v>330.28320000000002</v>
      </c>
      <c r="D143" s="20">
        <v>15.2</v>
      </c>
      <c r="E143" s="20">
        <v>15.2</v>
      </c>
      <c r="F143" s="19">
        <f t="shared" si="24"/>
        <v>5020.3046400000003</v>
      </c>
      <c r="G143" s="19">
        <v>1037.2</v>
      </c>
      <c r="H143" s="19">
        <f t="shared" ref="H143:H152" si="26">C143*5</f>
        <v>1651.4160000000002</v>
      </c>
      <c r="I143" s="19">
        <f t="shared" si="25"/>
        <v>7708.9206400000003</v>
      </c>
      <c r="J143" s="26" t="s">
        <v>192</v>
      </c>
      <c r="K143" s="46" t="s">
        <v>220</v>
      </c>
    </row>
    <row r="144" spans="1:11" ht="31.5" x14ac:dyDescent="0.25">
      <c r="A144" s="22">
        <f t="shared" si="20"/>
        <v>117</v>
      </c>
      <c r="B144" s="29" t="s">
        <v>147</v>
      </c>
      <c r="C144" s="24">
        <f>251.87*1.04</f>
        <v>261.94479999999999</v>
      </c>
      <c r="D144" s="20">
        <v>15.2</v>
      </c>
      <c r="E144" s="20">
        <v>15.2</v>
      </c>
      <c r="F144" s="19">
        <f t="shared" si="24"/>
        <v>3981.5609599999998</v>
      </c>
      <c r="G144" s="19"/>
      <c r="H144" s="19">
        <f t="shared" si="26"/>
        <v>1309.7239999999999</v>
      </c>
      <c r="I144" s="19">
        <f t="shared" si="25"/>
        <v>5291.28496</v>
      </c>
      <c r="J144" s="26" t="s">
        <v>221</v>
      </c>
      <c r="K144" s="46" t="s">
        <v>220</v>
      </c>
    </row>
    <row r="145" spans="1:11" ht="31.5" x14ac:dyDescent="0.25">
      <c r="A145" s="22">
        <f t="shared" si="20"/>
        <v>118</v>
      </c>
      <c r="B145" s="23" t="s">
        <v>148</v>
      </c>
      <c r="C145" s="24">
        <f>335.13*1.04</f>
        <v>348.53520000000003</v>
      </c>
      <c r="D145" s="20">
        <v>15.2</v>
      </c>
      <c r="E145" s="20">
        <v>15.2</v>
      </c>
      <c r="F145" s="19">
        <f t="shared" si="24"/>
        <v>5297.7350400000005</v>
      </c>
      <c r="G145" s="19">
        <v>1244.6400000000001</v>
      </c>
      <c r="H145" s="19">
        <f t="shared" si="26"/>
        <v>1742.6760000000002</v>
      </c>
      <c r="I145" s="19">
        <f t="shared" si="25"/>
        <v>8285.0510400000003</v>
      </c>
      <c r="J145" s="26" t="s">
        <v>221</v>
      </c>
      <c r="K145" s="46" t="s">
        <v>220</v>
      </c>
    </row>
    <row r="146" spans="1:11" ht="31.5" x14ac:dyDescent="0.25">
      <c r="A146" s="22">
        <f t="shared" si="20"/>
        <v>119</v>
      </c>
      <c r="B146" s="23" t="s">
        <v>149</v>
      </c>
      <c r="C146" s="24">
        <f>335.13*1.04</f>
        <v>348.53520000000003</v>
      </c>
      <c r="D146" s="20">
        <v>15.2</v>
      </c>
      <c r="E146" s="20">
        <v>15.2</v>
      </c>
      <c r="F146" s="19">
        <f t="shared" si="24"/>
        <v>5297.7350400000005</v>
      </c>
      <c r="G146" s="19">
        <v>829.76</v>
      </c>
      <c r="H146" s="19">
        <f t="shared" si="26"/>
        <v>1742.6760000000002</v>
      </c>
      <c r="I146" s="19">
        <f t="shared" si="25"/>
        <v>7870.1710400000011</v>
      </c>
      <c r="J146" s="26" t="s">
        <v>221</v>
      </c>
      <c r="K146" s="46" t="s">
        <v>220</v>
      </c>
    </row>
    <row r="147" spans="1:11" ht="31.5" x14ac:dyDescent="0.25">
      <c r="A147" s="22">
        <f t="shared" si="20"/>
        <v>120</v>
      </c>
      <c r="B147" s="29" t="s">
        <v>150</v>
      </c>
      <c r="C147" s="24">
        <f>335.13*1.04</f>
        <v>348.53520000000003</v>
      </c>
      <c r="D147" s="37">
        <v>15.2</v>
      </c>
      <c r="E147" s="20">
        <v>15.2</v>
      </c>
      <c r="F147" s="19">
        <f t="shared" si="24"/>
        <v>5297.7350400000005</v>
      </c>
      <c r="G147" s="19">
        <v>622.32000000000005</v>
      </c>
      <c r="H147" s="19">
        <f t="shared" si="26"/>
        <v>1742.6760000000002</v>
      </c>
      <c r="I147" s="19">
        <f t="shared" si="25"/>
        <v>7662.7310400000006</v>
      </c>
      <c r="J147" s="26" t="s">
        <v>222</v>
      </c>
      <c r="K147" s="46" t="s">
        <v>220</v>
      </c>
    </row>
    <row r="148" spans="1:11" ht="31.5" x14ac:dyDescent="0.25">
      <c r="A148" s="22">
        <f t="shared" si="20"/>
        <v>121</v>
      </c>
      <c r="B148" s="29" t="s">
        <v>151</v>
      </c>
      <c r="C148" s="24">
        <f>301.93*1.04</f>
        <v>314.00720000000001</v>
      </c>
      <c r="D148" s="37">
        <v>15.2</v>
      </c>
      <c r="E148" s="20">
        <v>15.2</v>
      </c>
      <c r="F148" s="19">
        <f t="shared" si="24"/>
        <v>4772.9094400000004</v>
      </c>
      <c r="G148" s="19"/>
      <c r="H148" s="19">
        <f t="shared" si="26"/>
        <v>1570.0360000000001</v>
      </c>
      <c r="I148" s="19">
        <f t="shared" si="25"/>
        <v>6342.9454400000004</v>
      </c>
      <c r="J148" s="26" t="s">
        <v>221</v>
      </c>
      <c r="K148" s="46" t="s">
        <v>220</v>
      </c>
    </row>
    <row r="149" spans="1:11" ht="31.5" x14ac:dyDescent="0.25">
      <c r="A149" s="22">
        <f t="shared" si="20"/>
        <v>122</v>
      </c>
      <c r="B149" s="23" t="s">
        <v>152</v>
      </c>
      <c r="C149" s="24">
        <f>261.98*1.04</f>
        <v>272.45920000000001</v>
      </c>
      <c r="D149" s="20">
        <v>15.2</v>
      </c>
      <c r="E149" s="20">
        <v>15.2</v>
      </c>
      <c r="F149" s="19">
        <f t="shared" si="24"/>
        <v>4141.3798399999996</v>
      </c>
      <c r="G149" s="19">
        <v>1244.6400000000001</v>
      </c>
      <c r="H149" s="19">
        <f t="shared" si="26"/>
        <v>1362.296</v>
      </c>
      <c r="I149" s="19">
        <f t="shared" si="25"/>
        <v>6748.3158400000002</v>
      </c>
      <c r="J149" s="26" t="s">
        <v>210</v>
      </c>
      <c r="K149" s="46" t="s">
        <v>220</v>
      </c>
    </row>
    <row r="150" spans="1:11" ht="31.5" x14ac:dyDescent="0.25">
      <c r="A150" s="22">
        <f t="shared" si="20"/>
        <v>123</v>
      </c>
      <c r="B150" s="29" t="s">
        <v>153</v>
      </c>
      <c r="C150" s="24">
        <f>261.98*1.04</f>
        <v>272.45920000000001</v>
      </c>
      <c r="D150" s="20">
        <v>15.2</v>
      </c>
      <c r="E150" s="20">
        <v>15.2</v>
      </c>
      <c r="F150" s="19">
        <f t="shared" si="24"/>
        <v>4141.3798399999996</v>
      </c>
      <c r="G150" s="33">
        <v>829.76</v>
      </c>
      <c r="H150" s="19">
        <f t="shared" si="26"/>
        <v>1362.296</v>
      </c>
      <c r="I150" s="19">
        <f t="shared" si="25"/>
        <v>6333.4358400000001</v>
      </c>
      <c r="J150" s="26" t="s">
        <v>210</v>
      </c>
      <c r="K150" s="46" t="s">
        <v>220</v>
      </c>
    </row>
    <row r="151" spans="1:11" ht="31.5" x14ac:dyDescent="0.25">
      <c r="A151" s="22">
        <f t="shared" si="20"/>
        <v>124</v>
      </c>
      <c r="B151" s="29" t="s">
        <v>154</v>
      </c>
      <c r="C151" s="24">
        <v>237.12</v>
      </c>
      <c r="D151" s="20">
        <v>15.2</v>
      </c>
      <c r="E151" s="20">
        <v>15.2</v>
      </c>
      <c r="F151" s="19">
        <f t="shared" si="24"/>
        <v>3604.2239999999997</v>
      </c>
      <c r="G151" s="33"/>
      <c r="H151" s="19">
        <f t="shared" si="26"/>
        <v>1185.5999999999999</v>
      </c>
      <c r="I151" s="19">
        <f t="shared" si="25"/>
        <v>4789.8239999999996</v>
      </c>
      <c r="J151" s="26" t="s">
        <v>223</v>
      </c>
      <c r="K151" s="46" t="s">
        <v>220</v>
      </c>
    </row>
    <row r="152" spans="1:11" ht="31.5" x14ac:dyDescent="0.25">
      <c r="A152" s="22">
        <f t="shared" si="20"/>
        <v>125</v>
      </c>
      <c r="B152" s="29" t="s">
        <v>155</v>
      </c>
      <c r="C152" s="24">
        <v>314.08</v>
      </c>
      <c r="D152" s="20">
        <v>15.2</v>
      </c>
      <c r="E152" s="20">
        <v>15.2</v>
      </c>
      <c r="F152" s="19">
        <f t="shared" si="24"/>
        <v>4774.0159999999996</v>
      </c>
      <c r="G152" s="33"/>
      <c r="H152" s="19">
        <f t="shared" si="26"/>
        <v>1570.3999999999999</v>
      </c>
      <c r="I152" s="19">
        <f t="shared" si="25"/>
        <v>6344.4159999999993</v>
      </c>
      <c r="J152" s="26" t="s">
        <v>224</v>
      </c>
      <c r="K152" s="46" t="s">
        <v>220</v>
      </c>
    </row>
    <row r="153" spans="1:11" ht="17.25" x14ac:dyDescent="0.25">
      <c r="A153" s="22"/>
      <c r="B153" s="17" t="s">
        <v>156</v>
      </c>
      <c r="C153" s="24"/>
      <c r="D153" s="20"/>
      <c r="E153" s="20"/>
      <c r="F153" s="19"/>
      <c r="G153" s="19"/>
      <c r="H153" s="19"/>
      <c r="I153" s="19"/>
      <c r="K153" s="46"/>
    </row>
    <row r="154" spans="1:11" ht="17.25" x14ac:dyDescent="0.25">
      <c r="A154" s="22">
        <f>A152+1</f>
        <v>126</v>
      </c>
      <c r="B154" s="30" t="s">
        <v>157</v>
      </c>
      <c r="C154" s="24">
        <f>400*1.04</f>
        <v>416</v>
      </c>
      <c r="D154" s="22">
        <v>15.2</v>
      </c>
      <c r="E154" s="20">
        <v>15.2</v>
      </c>
      <c r="F154" s="19">
        <f>C154*E154</f>
        <v>6323.2</v>
      </c>
      <c r="G154" s="19"/>
      <c r="H154" s="19"/>
      <c r="I154" s="19">
        <f>SUM(F154+G154+H154)</f>
        <v>6323.2</v>
      </c>
      <c r="J154" s="26" t="s">
        <v>195</v>
      </c>
      <c r="K154" s="26" t="s">
        <v>156</v>
      </c>
    </row>
    <row r="155" spans="1:11" ht="17.25" x14ac:dyDescent="0.25">
      <c r="A155" s="22">
        <f>A154+1</f>
        <v>127</v>
      </c>
      <c r="B155" s="23" t="s">
        <v>158</v>
      </c>
      <c r="C155" s="24">
        <v>410</v>
      </c>
      <c r="D155" s="20">
        <v>15.2</v>
      </c>
      <c r="E155" s="20">
        <v>15.2</v>
      </c>
      <c r="F155" s="19">
        <f>C155*E155</f>
        <v>6232</v>
      </c>
      <c r="G155" s="19"/>
      <c r="H155" s="19"/>
      <c r="I155" s="19">
        <f>SUM(F155+G155+H155)</f>
        <v>6232</v>
      </c>
      <c r="J155" s="26" t="s">
        <v>194</v>
      </c>
      <c r="K155" s="46" t="s">
        <v>225</v>
      </c>
    </row>
    <row r="156" spans="1:11" ht="17.25" x14ac:dyDescent="0.25">
      <c r="A156" s="22">
        <f>A155+1</f>
        <v>128</v>
      </c>
      <c r="B156" s="23" t="s">
        <v>159</v>
      </c>
      <c r="C156" s="24">
        <f>400*1.04</f>
        <v>416</v>
      </c>
      <c r="D156" s="20">
        <v>15.2</v>
      </c>
      <c r="E156" s="20">
        <v>15.2</v>
      </c>
      <c r="F156" s="19">
        <f>C156*E156</f>
        <v>6323.2</v>
      </c>
      <c r="G156" s="19">
        <v>1244.6400000000001</v>
      </c>
      <c r="H156" s="19">
        <f>C156*5</f>
        <v>2080</v>
      </c>
      <c r="I156" s="19">
        <f>SUM(F156+G156+H156)</f>
        <v>9647.84</v>
      </c>
      <c r="J156" s="47" t="s">
        <v>192</v>
      </c>
      <c r="K156" s="46" t="s">
        <v>33</v>
      </c>
    </row>
    <row r="157" spans="1:11" ht="31.5" x14ac:dyDescent="0.25">
      <c r="A157" s="22">
        <f>A156+1</f>
        <v>129</v>
      </c>
      <c r="B157" s="23" t="s">
        <v>160</v>
      </c>
      <c r="C157" s="24">
        <f>400.07*1.04</f>
        <v>416.07280000000003</v>
      </c>
      <c r="D157" s="20">
        <v>15.2</v>
      </c>
      <c r="E157" s="20">
        <v>15.2</v>
      </c>
      <c r="F157" s="19">
        <f>C157*E157</f>
        <v>6324.30656</v>
      </c>
      <c r="G157" s="32">
        <v>1037.2</v>
      </c>
      <c r="H157" s="19">
        <f>C157*5</f>
        <v>2080.364</v>
      </c>
      <c r="I157" s="19">
        <f>SUM(F157+G157+H157)</f>
        <v>9441.8705599999994</v>
      </c>
      <c r="J157" s="26" t="s">
        <v>195</v>
      </c>
      <c r="K157" s="46" t="s">
        <v>226</v>
      </c>
    </row>
    <row r="158" spans="1:11" ht="17.25" x14ac:dyDescent="0.25">
      <c r="A158" s="22"/>
      <c r="B158" s="17" t="s">
        <v>161</v>
      </c>
      <c r="C158" s="24"/>
      <c r="D158" s="20"/>
      <c r="E158" s="20"/>
      <c r="F158" s="19"/>
      <c r="G158" s="19"/>
      <c r="H158" s="19"/>
      <c r="I158" s="19"/>
      <c r="J158" s="26" t="s">
        <v>227</v>
      </c>
      <c r="K158" s="46" t="s">
        <v>45</v>
      </c>
    </row>
    <row r="159" spans="1:11" ht="17.25" x14ac:dyDescent="0.25">
      <c r="A159" s="22">
        <f>A157+1</f>
        <v>130</v>
      </c>
      <c r="B159" s="23" t="s">
        <v>162</v>
      </c>
      <c r="C159" s="24">
        <f>383.88*1.04</f>
        <v>399.23520000000002</v>
      </c>
      <c r="D159" s="20">
        <v>15.2</v>
      </c>
      <c r="E159" s="20">
        <v>15.2</v>
      </c>
      <c r="F159" s="19">
        <f>C159*E159</f>
        <v>6068.3750399999999</v>
      </c>
      <c r="G159" s="19">
        <v>1037.2</v>
      </c>
      <c r="H159" s="19">
        <f>C159*5</f>
        <v>1996.1760000000002</v>
      </c>
      <c r="I159" s="19">
        <f>SUM(F159+G159+H159)</f>
        <v>9101.7510399999992</v>
      </c>
      <c r="J159" s="26" t="s">
        <v>192</v>
      </c>
      <c r="K159" s="26" t="s">
        <v>161</v>
      </c>
    </row>
    <row r="160" spans="1:11" ht="17.25" x14ac:dyDescent="0.25">
      <c r="A160" s="22">
        <f>A159+1</f>
        <v>131</v>
      </c>
      <c r="B160" s="23" t="s">
        <v>163</v>
      </c>
      <c r="C160" s="24">
        <f>263.16*1.04</f>
        <v>273.68640000000005</v>
      </c>
      <c r="D160" s="20">
        <v>15.2</v>
      </c>
      <c r="E160" s="20">
        <v>15.2</v>
      </c>
      <c r="F160" s="19">
        <f>C160*E160</f>
        <v>4160.0332800000006</v>
      </c>
      <c r="G160" s="19">
        <v>622.32000000000005</v>
      </c>
      <c r="H160" s="19">
        <f>C160*5</f>
        <v>1368.4320000000002</v>
      </c>
      <c r="I160" s="19">
        <f>SUM(F160+G160+H160)</f>
        <v>6150.7852800000001</v>
      </c>
      <c r="J160" s="26" t="s">
        <v>213</v>
      </c>
      <c r="K160" s="26" t="s">
        <v>215</v>
      </c>
    </row>
    <row r="161" spans="1:11" ht="17.25" x14ac:dyDescent="0.25">
      <c r="A161" s="22">
        <f>A160+1</f>
        <v>132</v>
      </c>
      <c r="B161" s="29" t="s">
        <v>164</v>
      </c>
      <c r="C161" s="24">
        <v>207.44</v>
      </c>
      <c r="D161" s="20">
        <v>15.2</v>
      </c>
      <c r="E161" s="20">
        <v>15.2</v>
      </c>
      <c r="F161" s="19">
        <f>C161*E161</f>
        <v>3153.0879999999997</v>
      </c>
      <c r="G161" s="19">
        <v>622.32000000000005</v>
      </c>
      <c r="H161" s="19">
        <f>C161*5</f>
        <v>1037.2</v>
      </c>
      <c r="I161" s="19">
        <f>SUM(F161+G161+H161)</f>
        <v>4812.6080000000002</v>
      </c>
      <c r="J161" s="26" t="s">
        <v>210</v>
      </c>
      <c r="K161" s="26" t="s">
        <v>161</v>
      </c>
    </row>
    <row r="162" spans="1:11" ht="17.25" x14ac:dyDescent="0.25">
      <c r="A162" s="22"/>
      <c r="B162" s="34" t="s">
        <v>165</v>
      </c>
      <c r="C162" s="24"/>
      <c r="D162" s="20"/>
      <c r="E162" s="20"/>
      <c r="F162" s="19"/>
      <c r="G162" s="19"/>
      <c r="H162" s="19"/>
      <c r="I162" s="19"/>
    </row>
    <row r="163" spans="1:11" ht="17.25" x14ac:dyDescent="0.25">
      <c r="A163" s="22">
        <f>A161+1</f>
        <v>133</v>
      </c>
      <c r="B163" s="29" t="s">
        <v>166</v>
      </c>
      <c r="C163" s="24">
        <v>388</v>
      </c>
      <c r="D163" s="20">
        <v>15.2</v>
      </c>
      <c r="E163" s="20">
        <v>15.2</v>
      </c>
      <c r="F163" s="19">
        <f>C163*E163</f>
        <v>5897.5999999999995</v>
      </c>
      <c r="G163" s="19"/>
      <c r="H163" s="19"/>
      <c r="I163" s="19">
        <f>SUM(F163+G163+H163)</f>
        <v>5897.5999999999995</v>
      </c>
      <c r="J163" s="26" t="s">
        <v>165</v>
      </c>
      <c r="K163" s="26" t="s">
        <v>232</v>
      </c>
    </row>
    <row r="164" spans="1:11" ht="17.25" x14ac:dyDescent="0.25">
      <c r="A164" s="22"/>
      <c r="B164" s="34" t="s">
        <v>167</v>
      </c>
      <c r="C164" s="24"/>
      <c r="D164" s="20"/>
      <c r="E164" s="20"/>
      <c r="F164" s="19"/>
      <c r="G164" s="19"/>
      <c r="H164" s="19"/>
      <c r="I164" s="19"/>
    </row>
    <row r="165" spans="1:11" ht="17.25" x14ac:dyDescent="0.25">
      <c r="A165" s="22">
        <f>A163+1</f>
        <v>134</v>
      </c>
      <c r="B165" s="29" t="s">
        <v>168</v>
      </c>
      <c r="C165" s="24">
        <v>388</v>
      </c>
      <c r="D165" s="20">
        <v>15.2</v>
      </c>
      <c r="E165" s="20">
        <v>15.2</v>
      </c>
      <c r="F165" s="19">
        <f>C165*E165</f>
        <v>5897.5999999999995</v>
      </c>
      <c r="G165" s="19"/>
      <c r="H165" s="19"/>
      <c r="I165" s="19">
        <f>SUM(F165+G165+H165)</f>
        <v>5897.5999999999995</v>
      </c>
      <c r="J165" s="26" t="s">
        <v>167</v>
      </c>
      <c r="K165" s="26" t="s">
        <v>15</v>
      </c>
    </row>
    <row r="166" spans="1:11" ht="17.25" x14ac:dyDescent="0.3">
      <c r="A166" s="39"/>
      <c r="B166" s="40" t="s">
        <v>169</v>
      </c>
      <c r="C166" s="24"/>
      <c r="D166" s="20"/>
      <c r="E166" s="20"/>
      <c r="F166" s="19"/>
      <c r="G166" s="19"/>
      <c r="H166" s="19"/>
      <c r="I166" s="19"/>
    </row>
    <row r="167" spans="1:11" ht="17.25" x14ac:dyDescent="0.3">
      <c r="A167" s="39">
        <f>A165+1</f>
        <v>135</v>
      </c>
      <c r="B167" s="1" t="s">
        <v>170</v>
      </c>
      <c r="C167" s="24">
        <v>410</v>
      </c>
      <c r="D167" s="20">
        <v>15.2</v>
      </c>
      <c r="E167" s="20">
        <v>15.2</v>
      </c>
      <c r="F167" s="19">
        <f>C167*E167</f>
        <v>6232</v>
      </c>
      <c r="G167" s="19"/>
      <c r="H167" s="19"/>
      <c r="I167" s="19">
        <f>SUM(F167+G167+H167)</f>
        <v>6232</v>
      </c>
      <c r="J167" s="26" t="s">
        <v>169</v>
      </c>
      <c r="K167" s="26" t="s">
        <v>228</v>
      </c>
    </row>
    <row r="168" spans="1:11" ht="17.25" x14ac:dyDescent="0.25">
      <c r="A168" s="16"/>
      <c r="B168" s="41"/>
      <c r="I168" s="41"/>
    </row>
    <row r="169" spans="1:11" ht="17.25" x14ac:dyDescent="0.25">
      <c r="A169" s="16"/>
      <c r="B169" s="43"/>
      <c r="I169" s="41"/>
    </row>
    <row r="170" spans="1:11" ht="17.25" x14ac:dyDescent="0.25">
      <c r="A170" s="16"/>
      <c r="I170" s="41"/>
    </row>
    <row r="171" spans="1:11" ht="17.25" x14ac:dyDescent="0.25">
      <c r="A171" s="22"/>
      <c r="I171" s="41"/>
    </row>
    <row r="172" spans="1:11" ht="17.25" x14ac:dyDescent="0.25">
      <c r="A172" s="30"/>
      <c r="I172" s="41"/>
    </row>
    <row r="173" spans="1:11" ht="17.25" x14ac:dyDescent="0.25">
      <c r="A173" s="30"/>
      <c r="I173" s="41"/>
    </row>
    <row r="174" spans="1:11" ht="17.25" x14ac:dyDescent="0.25">
      <c r="A174" s="30"/>
    </row>
    <row r="175" spans="1:11" ht="17.25" x14ac:dyDescent="0.3">
      <c r="A175" s="27" t="s">
        <v>0</v>
      </c>
    </row>
    <row r="177" spans="6:6" x14ac:dyDescent="0.25">
      <c r="F177" s="1" t="s">
        <v>0</v>
      </c>
    </row>
    <row r="193" spans="2:2" x14ac:dyDescent="0.25">
      <c r="B193" s="2" t="s">
        <v>0</v>
      </c>
    </row>
  </sheetData>
  <mergeCells count="14">
    <mergeCell ref="J7:J9"/>
    <mergeCell ref="K7:K9"/>
    <mergeCell ref="C3:F3"/>
    <mergeCell ref="E4:F4"/>
    <mergeCell ref="C6:F6"/>
    <mergeCell ref="F7:F9"/>
    <mergeCell ref="G7:G8"/>
    <mergeCell ref="H7:H8"/>
    <mergeCell ref="I7:I9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workbookViewId="0">
      <selection activeCell="I1" sqref="I1:J1048576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5.5703125" style="1" customWidth="1"/>
    <col min="9" max="9" width="28.42578125" style="26" customWidth="1"/>
    <col min="10" max="10" width="30.28515625" style="26" customWidth="1"/>
  </cols>
  <sheetData>
    <row r="1" spans="1:10" x14ac:dyDescent="0.25">
      <c r="B1" s="2" t="s">
        <v>0</v>
      </c>
      <c r="J1" s="26" t="s">
        <v>0</v>
      </c>
    </row>
    <row r="2" spans="1:10" x14ac:dyDescent="0.25">
      <c r="A2" s="3" t="s">
        <v>0</v>
      </c>
      <c r="C2"/>
      <c r="D2"/>
      <c r="E2"/>
      <c r="F2"/>
      <c r="G2"/>
      <c r="H2"/>
      <c r="I2"/>
      <c r="J2"/>
    </row>
    <row r="3" spans="1:10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7"/>
      <c r="I3" s="44"/>
      <c r="J3" s="45"/>
    </row>
    <row r="4" spans="1:10" x14ac:dyDescent="0.25">
      <c r="A4" s="4" t="s">
        <v>0</v>
      </c>
      <c r="B4" s="5"/>
      <c r="C4" s="8"/>
      <c r="E4" s="110"/>
      <c r="F4" s="110"/>
      <c r="G4" s="9"/>
      <c r="H4" s="7"/>
    </row>
    <row r="5" spans="1:10" x14ac:dyDescent="0.25">
      <c r="A5" s="4"/>
      <c r="B5" s="5"/>
      <c r="C5" s="10"/>
      <c r="D5" s="10"/>
      <c r="E5" s="10"/>
      <c r="F5" s="10"/>
      <c r="G5" s="10"/>
      <c r="H5" s="7"/>
    </row>
    <row r="6" spans="1:10" x14ac:dyDescent="0.25">
      <c r="A6" s="11"/>
      <c r="B6" s="12"/>
      <c r="C6" s="111" t="s">
        <v>1</v>
      </c>
      <c r="D6" s="112"/>
      <c r="E6" s="112"/>
      <c r="F6" s="113"/>
      <c r="G6" s="13"/>
      <c r="H6" s="14"/>
    </row>
    <row r="7" spans="1:10" ht="15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06" t="s">
        <v>171</v>
      </c>
      <c r="H7" s="106" t="s">
        <v>11</v>
      </c>
      <c r="I7" s="103" t="s">
        <v>187</v>
      </c>
      <c r="J7" s="103" t="s">
        <v>188</v>
      </c>
    </row>
    <row r="8" spans="1:10" ht="15" x14ac:dyDescent="0.25">
      <c r="A8" s="93"/>
      <c r="B8" s="95"/>
      <c r="C8" s="98"/>
      <c r="D8" s="101"/>
      <c r="E8" s="101"/>
      <c r="F8" s="107"/>
      <c r="G8" s="108"/>
      <c r="H8" s="107"/>
      <c r="I8" s="104"/>
      <c r="J8" s="104"/>
    </row>
    <row r="9" spans="1:10" ht="15" x14ac:dyDescent="0.25">
      <c r="A9" s="93"/>
      <c r="B9" s="96"/>
      <c r="C9" s="99"/>
      <c r="D9" s="102"/>
      <c r="E9" s="102"/>
      <c r="F9" s="108"/>
      <c r="G9" s="15" t="s">
        <v>12</v>
      </c>
      <c r="H9" s="108"/>
      <c r="I9" s="105"/>
      <c r="J9" s="105"/>
    </row>
    <row r="10" spans="1:10" ht="17.25" x14ac:dyDescent="0.25">
      <c r="A10" s="16"/>
      <c r="B10" s="17" t="s">
        <v>15</v>
      </c>
      <c r="C10" s="18"/>
      <c r="D10" s="20"/>
      <c r="E10" s="20"/>
      <c r="F10" s="19"/>
      <c r="G10" s="19"/>
      <c r="H10" s="21"/>
    </row>
    <row r="11" spans="1:10" ht="17.25" x14ac:dyDescent="0.25">
      <c r="A11" s="22">
        <v>1</v>
      </c>
      <c r="B11" s="23" t="s">
        <v>16</v>
      </c>
      <c r="C11" s="24">
        <v>940</v>
      </c>
      <c r="D11" s="20">
        <v>15.2</v>
      </c>
      <c r="E11" s="20">
        <v>15.2</v>
      </c>
      <c r="F11" s="19">
        <f>C11*E11</f>
        <v>14288</v>
      </c>
      <c r="G11" s="19">
        <v>100</v>
      </c>
      <c r="H11" s="19">
        <f>SUM(F11+G11)</f>
        <v>14388</v>
      </c>
      <c r="I11" s="26" t="s">
        <v>189</v>
      </c>
      <c r="J11" s="26" t="s">
        <v>190</v>
      </c>
    </row>
    <row r="12" spans="1:10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</row>
    <row r="13" spans="1:10" ht="17.25" x14ac:dyDescent="0.25">
      <c r="A13" s="22">
        <f>A11+1</f>
        <v>2</v>
      </c>
      <c r="B13" s="23" t="s">
        <v>18</v>
      </c>
      <c r="C13" s="24">
        <v>810</v>
      </c>
      <c r="D13" s="20">
        <v>15.2</v>
      </c>
      <c r="E13" s="20">
        <v>15.2</v>
      </c>
      <c r="F13" s="19">
        <f>C13*E13</f>
        <v>12312</v>
      </c>
      <c r="G13" s="19">
        <v>100</v>
      </c>
      <c r="H13" s="19">
        <f>SUM(F13+G13)</f>
        <v>12412</v>
      </c>
      <c r="I13" s="26" t="s">
        <v>191</v>
      </c>
      <c r="J13" s="26" t="s">
        <v>17</v>
      </c>
    </row>
    <row r="14" spans="1:10" ht="17.25" x14ac:dyDescent="0.25">
      <c r="A14" s="22">
        <f>A13+1</f>
        <v>3</v>
      </c>
      <c r="B14" s="23" t="s">
        <v>19</v>
      </c>
      <c r="C14" s="24">
        <v>493.31</v>
      </c>
      <c r="D14" s="20">
        <v>15.2</v>
      </c>
      <c r="E14" s="20">
        <v>15.2</v>
      </c>
      <c r="F14" s="19">
        <f>C14*E14</f>
        <v>7498.3119999999999</v>
      </c>
      <c r="G14" s="19">
        <v>100</v>
      </c>
      <c r="H14" s="19">
        <f>SUM(F14+G14)</f>
        <v>7598.3119999999999</v>
      </c>
      <c r="I14" s="26" t="s">
        <v>192</v>
      </c>
      <c r="J14" s="26" t="s">
        <v>17</v>
      </c>
    </row>
    <row r="15" spans="1:10" ht="17.25" x14ac:dyDescent="0.25">
      <c r="A15" s="22">
        <f>A14+1</f>
        <v>4</v>
      </c>
      <c r="B15" s="23" t="s">
        <v>20</v>
      </c>
      <c r="C15" s="24">
        <f>402.28*1.04</f>
        <v>418.37119999999999</v>
      </c>
      <c r="D15" s="20">
        <v>15.2</v>
      </c>
      <c r="E15" s="20">
        <v>15.2</v>
      </c>
      <c r="F15" s="19">
        <f>C15*E15</f>
        <v>6359.2422399999996</v>
      </c>
      <c r="G15" s="19">
        <v>100</v>
      </c>
      <c r="H15" s="19">
        <f>SUM(F15+G15)</f>
        <v>6459.2422399999996</v>
      </c>
      <c r="I15" s="26" t="s">
        <v>192</v>
      </c>
      <c r="J15" s="26" t="s">
        <v>61</v>
      </c>
    </row>
    <row r="16" spans="1:10" ht="17.25" x14ac:dyDescent="0.25">
      <c r="A16" s="22">
        <f>A15+1</f>
        <v>5</v>
      </c>
      <c r="B16" s="23" t="s">
        <v>21</v>
      </c>
      <c r="C16" s="24">
        <f>336.47*1.04</f>
        <v>349.92880000000002</v>
      </c>
      <c r="D16" s="20">
        <v>15.2</v>
      </c>
      <c r="E16" s="20">
        <v>15.2</v>
      </c>
      <c r="F16" s="19">
        <f>C16*E16</f>
        <v>5318.9177600000003</v>
      </c>
      <c r="G16" s="19">
        <v>100</v>
      </c>
      <c r="H16" s="19">
        <f>SUM(F16+G16)</f>
        <v>5418.9177600000003</v>
      </c>
      <c r="I16" s="26" t="s">
        <v>192</v>
      </c>
      <c r="J16" s="26" t="s">
        <v>17</v>
      </c>
    </row>
    <row r="17" spans="1:10" ht="17.25" x14ac:dyDescent="0.25">
      <c r="A17" s="22">
        <f>A16+1</f>
        <v>6</v>
      </c>
      <c r="B17" s="23" t="s">
        <v>22</v>
      </c>
      <c r="C17" s="24">
        <f>319.39*1.04</f>
        <v>332.16559999999998</v>
      </c>
      <c r="D17" s="20">
        <v>15.2</v>
      </c>
      <c r="E17" s="20">
        <v>15.2</v>
      </c>
      <c r="F17" s="19">
        <f>C17*E17</f>
        <v>5048.9171199999992</v>
      </c>
      <c r="G17" s="19">
        <v>100</v>
      </c>
      <c r="H17" s="19">
        <f>SUM(F17+G17)</f>
        <v>5148.9171199999992</v>
      </c>
      <c r="I17" s="26" t="s">
        <v>193</v>
      </c>
      <c r="J17" s="26" t="s">
        <v>17</v>
      </c>
    </row>
    <row r="18" spans="1:10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</row>
    <row r="19" spans="1:10" ht="17.25" x14ac:dyDescent="0.3">
      <c r="A19" s="26">
        <f>A17+1</f>
        <v>7</v>
      </c>
      <c r="B19" s="28" t="s">
        <v>24</v>
      </c>
      <c r="C19" s="24">
        <v>570</v>
      </c>
      <c r="D19" s="20">
        <v>15.2</v>
      </c>
      <c r="E19" s="20">
        <v>15.2</v>
      </c>
      <c r="F19" s="19">
        <f>C19*E19</f>
        <v>8664</v>
      </c>
      <c r="G19" s="19">
        <v>100</v>
      </c>
      <c r="H19" s="19">
        <f>SUM(F19+G19)</f>
        <v>8764</v>
      </c>
      <c r="I19" s="26" t="s">
        <v>194</v>
      </c>
      <c r="J19" s="26" t="s">
        <v>23</v>
      </c>
    </row>
    <row r="20" spans="1:10" ht="17.25" x14ac:dyDescent="0.25">
      <c r="A20" s="22">
        <f>A19+1</f>
        <v>8</v>
      </c>
      <c r="B20" s="23" t="s">
        <v>25</v>
      </c>
      <c r="C20" s="24">
        <f>317.58*1.04</f>
        <v>330.28320000000002</v>
      </c>
      <c r="D20" s="20">
        <v>15.2</v>
      </c>
      <c r="E20" s="20">
        <v>15.2</v>
      </c>
      <c r="F20" s="19">
        <f>C20*E20</f>
        <v>5020.3046400000003</v>
      </c>
      <c r="G20" s="19">
        <v>100</v>
      </c>
      <c r="H20" s="19">
        <f>SUM(F20+G20)</f>
        <v>5120.3046400000003</v>
      </c>
      <c r="I20" s="26" t="s">
        <v>196</v>
      </c>
      <c r="J20" s="26" t="s">
        <v>23</v>
      </c>
    </row>
    <row r="21" spans="1:10" ht="17.25" x14ac:dyDescent="0.25">
      <c r="A21" s="22">
        <f>A20+1</f>
        <v>9</v>
      </c>
      <c r="B21" s="23" t="s">
        <v>26</v>
      </c>
      <c r="C21" s="24">
        <f>365.6*1.04</f>
        <v>380.22400000000005</v>
      </c>
      <c r="D21" s="20">
        <v>15.2</v>
      </c>
      <c r="E21" s="20">
        <v>15.2</v>
      </c>
      <c r="F21" s="19">
        <f>C21*E21</f>
        <v>5779.4048000000003</v>
      </c>
      <c r="G21" s="19">
        <v>100</v>
      </c>
      <c r="H21" s="19">
        <f>SUM(F21+G21)</f>
        <v>5879.4048000000003</v>
      </c>
      <c r="I21" s="26" t="s">
        <v>192</v>
      </c>
      <c r="J21" s="26" t="s">
        <v>23</v>
      </c>
    </row>
    <row r="22" spans="1:10" ht="17.25" x14ac:dyDescent="0.3">
      <c r="A22" s="22">
        <f>A21+1</f>
        <v>10</v>
      </c>
      <c r="B22" s="28" t="s">
        <v>27</v>
      </c>
      <c r="C22" s="24">
        <f>262.08*1.04</f>
        <v>272.56319999999999</v>
      </c>
      <c r="D22" s="20">
        <v>15.2</v>
      </c>
      <c r="E22" s="20">
        <v>15.2</v>
      </c>
      <c r="F22" s="19">
        <f>C22*E22</f>
        <v>4142.9606399999993</v>
      </c>
      <c r="G22" s="19">
        <v>100</v>
      </c>
      <c r="H22" s="19">
        <f>SUM(F22+G22)</f>
        <v>4242.9606399999993</v>
      </c>
      <c r="I22" s="26" t="s">
        <v>197</v>
      </c>
      <c r="J22" s="26" t="s">
        <v>23</v>
      </c>
    </row>
    <row r="23" spans="1:10" ht="17.25" x14ac:dyDescent="0.25">
      <c r="A23" s="22">
        <f>A22+1</f>
        <v>11</v>
      </c>
      <c r="B23" s="29" t="s">
        <v>28</v>
      </c>
      <c r="C23" s="24">
        <f>361</f>
        <v>361</v>
      </c>
      <c r="D23" s="20">
        <v>15.2</v>
      </c>
      <c r="E23" s="20">
        <v>15.2</v>
      </c>
      <c r="F23" s="19">
        <f>C23*E23</f>
        <v>5487.2</v>
      </c>
      <c r="G23" s="19">
        <v>100</v>
      </c>
      <c r="H23" s="19">
        <f>SUM(F23+G23)</f>
        <v>5587.2</v>
      </c>
      <c r="I23" s="26" t="s">
        <v>192</v>
      </c>
      <c r="J23" s="26" t="s">
        <v>23</v>
      </c>
    </row>
    <row r="24" spans="1:10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</row>
    <row r="25" spans="1:10" ht="17.25" x14ac:dyDescent="0.25">
      <c r="A25" s="22">
        <f>A23+1</f>
        <v>12</v>
      </c>
      <c r="B25" s="23" t="s">
        <v>30</v>
      </c>
      <c r="C25" s="24">
        <f>402.28*1.04</f>
        <v>418.37119999999999</v>
      </c>
      <c r="D25" s="20">
        <v>15.2</v>
      </c>
      <c r="E25" s="20">
        <v>15.2</v>
      </c>
      <c r="F25" s="19">
        <f>C25*E25</f>
        <v>6359.2422399999996</v>
      </c>
      <c r="G25" s="19">
        <v>100</v>
      </c>
      <c r="H25" s="19">
        <f>SUM(F25+G25)</f>
        <v>6459.2422399999996</v>
      </c>
      <c r="I25" s="26" t="s">
        <v>192</v>
      </c>
      <c r="J25" s="26" t="s">
        <v>229</v>
      </c>
    </row>
    <row r="26" spans="1:10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</row>
    <row r="27" spans="1:10" ht="17.25" x14ac:dyDescent="0.25">
      <c r="A27" s="22">
        <f>A25+1</f>
        <v>13</v>
      </c>
      <c r="B27" s="23" t="s">
        <v>32</v>
      </c>
      <c r="C27" s="24">
        <f>400.07*1.04</f>
        <v>416.07280000000003</v>
      </c>
      <c r="D27" s="20">
        <v>15.2</v>
      </c>
      <c r="E27" s="20">
        <v>15.2</v>
      </c>
      <c r="F27" s="19">
        <f>C27*E27</f>
        <v>6324.30656</v>
      </c>
      <c r="G27" s="19">
        <v>100</v>
      </c>
      <c r="H27" s="19">
        <f>SUM(F27+G27)</f>
        <v>6424.30656</v>
      </c>
      <c r="I27" s="26" t="s">
        <v>198</v>
      </c>
      <c r="J27" s="26" t="s">
        <v>33</v>
      </c>
    </row>
    <row r="28" spans="1:10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</row>
    <row r="29" spans="1:10" ht="17.25" x14ac:dyDescent="0.25">
      <c r="A29" s="22">
        <f>A27+1</f>
        <v>14</v>
      </c>
      <c r="B29" s="23" t="s">
        <v>34</v>
      </c>
      <c r="C29" s="24">
        <v>440</v>
      </c>
      <c r="D29" s="20">
        <v>15.2</v>
      </c>
      <c r="E29" s="20">
        <v>15.2</v>
      </c>
      <c r="F29" s="19">
        <f t="shared" ref="F29:F35" si="0">C29*E29</f>
        <v>6688</v>
      </c>
      <c r="G29" s="19">
        <v>100</v>
      </c>
      <c r="H29" s="19">
        <f t="shared" ref="H29:H35" si="1">SUM(F29+G29)</f>
        <v>6788</v>
      </c>
      <c r="I29" s="26" t="s">
        <v>198</v>
      </c>
      <c r="J29" s="26" t="s">
        <v>33</v>
      </c>
    </row>
    <row r="30" spans="1:10" ht="17.25" x14ac:dyDescent="0.25">
      <c r="A30" s="22">
        <f t="shared" ref="A30:A35" si="2">A29+1</f>
        <v>15</v>
      </c>
      <c r="B30" s="29" t="s">
        <v>35</v>
      </c>
      <c r="C30" s="24">
        <v>430</v>
      </c>
      <c r="D30" s="20">
        <v>15.2</v>
      </c>
      <c r="E30" s="20">
        <v>15.2</v>
      </c>
      <c r="F30" s="19">
        <f t="shared" si="0"/>
        <v>6536</v>
      </c>
      <c r="G30" s="19">
        <v>100</v>
      </c>
      <c r="H30" s="19">
        <f t="shared" si="1"/>
        <v>6636</v>
      </c>
      <c r="I30" s="26" t="s">
        <v>199</v>
      </c>
      <c r="J30" s="26" t="s">
        <v>33</v>
      </c>
    </row>
    <row r="31" spans="1:10" ht="17.25" x14ac:dyDescent="0.25">
      <c r="A31" s="22">
        <f t="shared" si="2"/>
        <v>16</v>
      </c>
      <c r="B31" s="23" t="s">
        <v>36</v>
      </c>
      <c r="C31" s="24">
        <f>275.05*1.04</f>
        <v>286.05200000000002</v>
      </c>
      <c r="D31" s="20">
        <v>15.2</v>
      </c>
      <c r="E31" s="20">
        <v>15.2</v>
      </c>
      <c r="F31" s="19">
        <f t="shared" si="0"/>
        <v>4347.9903999999997</v>
      </c>
      <c r="G31" s="19">
        <v>100</v>
      </c>
      <c r="H31" s="19">
        <f t="shared" si="1"/>
        <v>4447.9903999999997</v>
      </c>
      <c r="I31" s="26" t="s">
        <v>196</v>
      </c>
      <c r="J31" s="26" t="s">
        <v>33</v>
      </c>
    </row>
    <row r="32" spans="1:10" ht="17.25" x14ac:dyDescent="0.25">
      <c r="A32" s="22">
        <f t="shared" si="2"/>
        <v>17</v>
      </c>
      <c r="B32" s="23" t="s">
        <v>37</v>
      </c>
      <c r="C32" s="24">
        <f>400.07*1.04</f>
        <v>416.07280000000003</v>
      </c>
      <c r="D32" s="20">
        <v>15.2</v>
      </c>
      <c r="E32" s="20">
        <v>15.2</v>
      </c>
      <c r="F32" s="19">
        <f t="shared" si="0"/>
        <v>6324.30656</v>
      </c>
      <c r="G32" s="19">
        <v>100</v>
      </c>
      <c r="H32" s="19">
        <f t="shared" si="1"/>
        <v>6424.30656</v>
      </c>
      <c r="I32" s="26" t="s">
        <v>198</v>
      </c>
      <c r="J32" s="26" t="s">
        <v>33</v>
      </c>
    </row>
    <row r="33" spans="1:10" ht="17.25" x14ac:dyDescent="0.25">
      <c r="A33" s="22">
        <f t="shared" si="2"/>
        <v>18</v>
      </c>
      <c r="B33" s="23" t="s">
        <v>38</v>
      </c>
      <c r="C33" s="24">
        <f>400.07*1.04</f>
        <v>416.07280000000003</v>
      </c>
      <c r="D33" s="20">
        <v>15.2</v>
      </c>
      <c r="E33" s="20">
        <v>15.2</v>
      </c>
      <c r="F33" s="19">
        <f t="shared" si="0"/>
        <v>6324.30656</v>
      </c>
      <c r="G33" s="19">
        <v>100</v>
      </c>
      <c r="H33" s="19">
        <f t="shared" si="1"/>
        <v>6424.30656</v>
      </c>
      <c r="I33" s="26" t="s">
        <v>198</v>
      </c>
      <c r="J33" s="26" t="s">
        <v>33</v>
      </c>
    </row>
    <row r="34" spans="1:10" ht="17.25" x14ac:dyDescent="0.25">
      <c r="A34" s="22">
        <f t="shared" si="2"/>
        <v>19</v>
      </c>
      <c r="B34" s="23" t="s">
        <v>39</v>
      </c>
      <c r="C34" s="24">
        <f>400.07*1.04</f>
        <v>416.07280000000003</v>
      </c>
      <c r="D34" s="20">
        <v>15.2</v>
      </c>
      <c r="E34" s="20">
        <v>15.2</v>
      </c>
      <c r="F34" s="19">
        <f t="shared" si="0"/>
        <v>6324.30656</v>
      </c>
      <c r="G34" s="19">
        <v>100</v>
      </c>
      <c r="H34" s="19">
        <f t="shared" si="1"/>
        <v>6424.30656</v>
      </c>
      <c r="I34" s="26" t="s">
        <v>198</v>
      </c>
      <c r="J34" s="26" t="s">
        <v>33</v>
      </c>
    </row>
    <row r="35" spans="1:10" ht="17.25" x14ac:dyDescent="0.25">
      <c r="A35" s="22">
        <f t="shared" si="2"/>
        <v>20</v>
      </c>
      <c r="B35" s="23" t="s">
        <v>40</v>
      </c>
      <c r="C35" s="24">
        <f>309.56*1.04</f>
        <v>321.94240000000002</v>
      </c>
      <c r="D35" s="20">
        <v>15.2</v>
      </c>
      <c r="E35" s="20">
        <v>15.2</v>
      </c>
      <c r="F35" s="19">
        <f t="shared" si="0"/>
        <v>4893.52448</v>
      </c>
      <c r="G35" s="19">
        <v>100</v>
      </c>
      <c r="H35" s="19">
        <f t="shared" si="1"/>
        <v>4993.52448</v>
      </c>
      <c r="I35" s="26" t="s">
        <v>199</v>
      </c>
      <c r="J35" s="26" t="s">
        <v>230</v>
      </c>
    </row>
    <row r="36" spans="1:10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</row>
    <row r="37" spans="1:10" ht="17.25" x14ac:dyDescent="0.25">
      <c r="A37" s="22">
        <f>A35+1</f>
        <v>21</v>
      </c>
      <c r="B37" s="29" t="s">
        <v>42</v>
      </c>
      <c r="C37" s="24">
        <v>410</v>
      </c>
      <c r="D37" s="20">
        <v>15.2</v>
      </c>
      <c r="E37" s="20">
        <v>15.2</v>
      </c>
      <c r="F37" s="19">
        <f>C37*E37</f>
        <v>6232</v>
      </c>
      <c r="G37" s="19">
        <v>100</v>
      </c>
      <c r="H37" s="19">
        <f>SUM(F37+G37)</f>
        <v>6332</v>
      </c>
      <c r="I37" s="26" t="s">
        <v>194</v>
      </c>
      <c r="J37" s="26" t="s">
        <v>41</v>
      </c>
    </row>
    <row r="38" spans="1:10" ht="17.25" x14ac:dyDescent="0.25">
      <c r="A38" s="22">
        <f>A37+1</f>
        <v>22</v>
      </c>
      <c r="B38" s="23" t="s">
        <v>43</v>
      </c>
      <c r="C38" s="24">
        <f>395.3*1.04</f>
        <v>411.11200000000002</v>
      </c>
      <c r="D38" s="20">
        <v>15.2</v>
      </c>
      <c r="E38" s="20">
        <v>15.2</v>
      </c>
      <c r="F38" s="19">
        <f>C38*E38</f>
        <v>6248.9023999999999</v>
      </c>
      <c r="G38" s="19">
        <v>100</v>
      </c>
      <c r="H38" s="19">
        <f>SUM(F38+G38)</f>
        <v>6348.9023999999999</v>
      </c>
      <c r="I38" s="26" t="s">
        <v>200</v>
      </c>
      <c r="J38" s="26" t="s">
        <v>41</v>
      </c>
    </row>
    <row r="39" spans="1:10" ht="17.25" x14ac:dyDescent="0.25">
      <c r="A39" s="22">
        <f>A38+1</f>
        <v>23</v>
      </c>
      <c r="B39" s="30" t="s">
        <v>44</v>
      </c>
      <c r="C39" s="24">
        <f>318.84*1.04</f>
        <v>331.59359999999998</v>
      </c>
      <c r="D39" s="22">
        <v>15.2</v>
      </c>
      <c r="E39" s="20">
        <v>15.2</v>
      </c>
      <c r="F39" s="19">
        <f>C39*E39</f>
        <v>5040.2227199999998</v>
      </c>
      <c r="G39" s="19">
        <v>100</v>
      </c>
      <c r="H39" s="19">
        <f>SUM(F39+G39)</f>
        <v>5140.2227199999998</v>
      </c>
      <c r="I39" s="26" t="s">
        <v>192</v>
      </c>
      <c r="J39" s="26" t="s">
        <v>41</v>
      </c>
    </row>
    <row r="40" spans="1:10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</row>
    <row r="41" spans="1:10" ht="17.25" x14ac:dyDescent="0.25">
      <c r="A41" s="22">
        <f>A39+1</f>
        <v>24</v>
      </c>
      <c r="B41" s="31" t="s">
        <v>46</v>
      </c>
      <c r="C41" s="24">
        <v>410</v>
      </c>
      <c r="D41" s="20">
        <v>15.2</v>
      </c>
      <c r="E41" s="20">
        <v>15.2</v>
      </c>
      <c r="F41" s="19">
        <f>C41*E41</f>
        <v>6232</v>
      </c>
      <c r="G41" s="32">
        <v>100</v>
      </c>
      <c r="H41" s="19">
        <f>SUM(F41+G41)</f>
        <v>6332</v>
      </c>
      <c r="I41" s="26" t="s">
        <v>194</v>
      </c>
      <c r="J41" s="26" t="s">
        <v>45</v>
      </c>
    </row>
    <row r="42" spans="1:10" ht="17.25" x14ac:dyDescent="0.25">
      <c r="A42" s="22">
        <f>A41+1</f>
        <v>25</v>
      </c>
      <c r="B42" s="23" t="s">
        <v>47</v>
      </c>
      <c r="C42" s="24">
        <f>400.07*1.04</f>
        <v>416.07280000000003</v>
      </c>
      <c r="D42" s="20">
        <v>15.2</v>
      </c>
      <c r="E42" s="20">
        <v>15.2</v>
      </c>
      <c r="F42" s="19">
        <f>C42*E42</f>
        <v>6324.30656</v>
      </c>
      <c r="G42" s="32">
        <v>100</v>
      </c>
      <c r="H42" s="19">
        <f>SUM(F42+G42)</f>
        <v>6424.30656</v>
      </c>
      <c r="I42" s="26" t="s">
        <v>201</v>
      </c>
      <c r="J42" s="26" t="s">
        <v>45</v>
      </c>
    </row>
    <row r="43" spans="1:10" ht="17.25" x14ac:dyDescent="0.25">
      <c r="A43" s="22">
        <f>A42+1</f>
        <v>26</v>
      </c>
      <c r="B43" s="23" t="s">
        <v>48</v>
      </c>
      <c r="C43" s="24">
        <f>400</f>
        <v>400</v>
      </c>
      <c r="D43" s="20">
        <v>15.2</v>
      </c>
      <c r="E43" s="20">
        <v>15.2</v>
      </c>
      <c r="F43" s="19">
        <f>C43*E43</f>
        <v>6080</v>
      </c>
      <c r="G43" s="32">
        <v>100</v>
      </c>
      <c r="H43" s="19">
        <f>SUM(F43+G43)</f>
        <v>6180</v>
      </c>
      <c r="I43" s="26" t="s">
        <v>201</v>
      </c>
      <c r="J43" s="26" t="s">
        <v>45</v>
      </c>
    </row>
    <row r="44" spans="1:10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</row>
    <row r="45" spans="1:10" ht="17.25" x14ac:dyDescent="0.25">
      <c r="A45" s="22">
        <f>A43+1</f>
        <v>27</v>
      </c>
      <c r="B45" s="23" t="s">
        <v>50</v>
      </c>
      <c r="C45" s="24">
        <f>410</f>
        <v>410</v>
      </c>
      <c r="D45" s="20">
        <v>15.2</v>
      </c>
      <c r="E45" s="20">
        <v>15.2</v>
      </c>
      <c r="F45" s="19">
        <f>C45*E45</f>
        <v>6232</v>
      </c>
      <c r="G45" s="19">
        <v>100</v>
      </c>
      <c r="H45" s="19">
        <f>SUM(F45+G45)</f>
        <v>6332</v>
      </c>
      <c r="I45" s="26" t="s">
        <v>195</v>
      </c>
      <c r="J45" s="26" t="s">
        <v>49</v>
      </c>
    </row>
    <row r="46" spans="1:10" ht="47.25" x14ac:dyDescent="0.25">
      <c r="A46" s="22">
        <f>A45+1</f>
        <v>28</v>
      </c>
      <c r="B46" s="23" t="s">
        <v>51</v>
      </c>
      <c r="C46" s="24">
        <f>345.39*1.04</f>
        <v>359.2056</v>
      </c>
      <c r="D46" s="20">
        <v>15.2</v>
      </c>
      <c r="E46" s="20">
        <v>15.2</v>
      </c>
      <c r="F46" s="19">
        <f>C46*E46</f>
        <v>5459.9251199999999</v>
      </c>
      <c r="G46" s="19">
        <v>100</v>
      </c>
      <c r="H46" s="19">
        <f>SUM(F46+G46)</f>
        <v>5559.9251199999999</v>
      </c>
      <c r="I46" s="46" t="s">
        <v>202</v>
      </c>
      <c r="J46" s="26" t="s">
        <v>49</v>
      </c>
    </row>
    <row r="47" spans="1:10" ht="47.25" x14ac:dyDescent="0.25">
      <c r="A47" s="22">
        <f>A46+1</f>
        <v>29</v>
      </c>
      <c r="B47" s="23" t="s">
        <v>52</v>
      </c>
      <c r="C47" s="24">
        <f>345.39*1.04</f>
        <v>359.2056</v>
      </c>
      <c r="D47" s="20">
        <v>15.2</v>
      </c>
      <c r="E47" s="20">
        <v>15.2</v>
      </c>
      <c r="F47" s="19">
        <f>C47*E47</f>
        <v>5459.9251199999999</v>
      </c>
      <c r="G47" s="19">
        <v>100</v>
      </c>
      <c r="H47" s="19">
        <f>SUM(F47+G47)</f>
        <v>5559.9251199999999</v>
      </c>
      <c r="I47" s="46" t="s">
        <v>203</v>
      </c>
      <c r="J47" s="26" t="s">
        <v>49</v>
      </c>
    </row>
    <row r="48" spans="1:10" ht="47.25" x14ac:dyDescent="0.25">
      <c r="A48" s="22">
        <f>A47+1</f>
        <v>30</v>
      </c>
      <c r="B48" s="23" t="s">
        <v>53</v>
      </c>
      <c r="C48" s="24">
        <f>316.18*1.04</f>
        <v>328.8272</v>
      </c>
      <c r="D48" s="20">
        <v>15.2</v>
      </c>
      <c r="E48" s="20">
        <v>15.2</v>
      </c>
      <c r="F48" s="19">
        <f>C48*E48</f>
        <v>4998.1734399999996</v>
      </c>
      <c r="G48" s="19">
        <v>100</v>
      </c>
      <c r="H48" s="19">
        <f>SUM(F48+G48)</f>
        <v>5098.1734399999996</v>
      </c>
      <c r="I48" s="46" t="s">
        <v>204</v>
      </c>
      <c r="J48" s="26" t="s">
        <v>49</v>
      </c>
    </row>
    <row r="49" spans="1:10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46"/>
    </row>
    <row r="50" spans="1:10" ht="17.25" x14ac:dyDescent="0.25">
      <c r="A50" s="22">
        <f>A48+1</f>
        <v>31</v>
      </c>
      <c r="B50" s="23" t="s">
        <v>55</v>
      </c>
      <c r="C50" s="24">
        <f>388</f>
        <v>388</v>
      </c>
      <c r="D50" s="20">
        <v>15.2</v>
      </c>
      <c r="E50" s="20">
        <v>15.2</v>
      </c>
      <c r="F50" s="19">
        <f t="shared" ref="F50:F56" si="3">C50*E50</f>
        <v>5897.5999999999995</v>
      </c>
      <c r="G50" s="19">
        <v>100</v>
      </c>
      <c r="H50" s="19">
        <f t="shared" ref="H50:H56" si="4">SUM(F50+G50)</f>
        <v>5997.5999999999995</v>
      </c>
      <c r="I50" s="26" t="s">
        <v>194</v>
      </c>
      <c r="J50" s="26" t="s">
        <v>54</v>
      </c>
    </row>
    <row r="51" spans="1:10" ht="17.25" x14ac:dyDescent="0.25">
      <c r="A51" s="22">
        <f t="shared" ref="A51:A56" si="5">A50+1</f>
        <v>32</v>
      </c>
      <c r="B51" s="23" t="s">
        <v>56</v>
      </c>
      <c r="C51" s="24">
        <f>402.27*1.04</f>
        <v>418.36079999999998</v>
      </c>
      <c r="D51" s="20">
        <v>15.2</v>
      </c>
      <c r="E51" s="20">
        <v>15.2</v>
      </c>
      <c r="F51" s="19">
        <f t="shared" si="3"/>
        <v>6359.0841599999994</v>
      </c>
      <c r="G51" s="19">
        <v>100</v>
      </c>
      <c r="H51" s="19">
        <f t="shared" si="4"/>
        <v>6459.0841599999994</v>
      </c>
      <c r="I51" s="26" t="s">
        <v>192</v>
      </c>
      <c r="J51" s="26" t="s">
        <v>54</v>
      </c>
    </row>
    <row r="52" spans="1:10" ht="17.25" x14ac:dyDescent="0.25">
      <c r="A52" s="22">
        <f t="shared" si="5"/>
        <v>33</v>
      </c>
      <c r="B52" s="23" t="s">
        <v>57</v>
      </c>
      <c r="C52" s="24">
        <f>130.89*1.04</f>
        <v>136.12559999999999</v>
      </c>
      <c r="D52" s="20">
        <v>0</v>
      </c>
      <c r="E52" s="20">
        <v>0</v>
      </c>
      <c r="F52" s="19">
        <f t="shared" si="3"/>
        <v>0</v>
      </c>
      <c r="G52" s="19">
        <v>0</v>
      </c>
      <c r="H52" s="19">
        <f t="shared" si="4"/>
        <v>0</v>
      </c>
      <c r="I52" s="26" t="s">
        <v>205</v>
      </c>
      <c r="J52" s="26" t="s">
        <v>54</v>
      </c>
    </row>
    <row r="53" spans="1:10" ht="17.25" x14ac:dyDescent="0.25">
      <c r="A53" s="22">
        <f t="shared" si="5"/>
        <v>34</v>
      </c>
      <c r="B53" s="23" t="s">
        <v>58</v>
      </c>
      <c r="C53" s="24">
        <f>128.83*1.04</f>
        <v>133.98320000000001</v>
      </c>
      <c r="D53" s="20">
        <v>15.2</v>
      </c>
      <c r="E53" s="20">
        <v>15.2</v>
      </c>
      <c r="F53" s="19">
        <f t="shared" si="3"/>
        <v>2036.5446400000001</v>
      </c>
      <c r="G53" s="19">
        <v>100</v>
      </c>
      <c r="H53" s="19">
        <f t="shared" si="4"/>
        <v>2136.5446400000001</v>
      </c>
      <c r="I53" s="26" t="s">
        <v>205</v>
      </c>
      <c r="J53" s="26" t="s">
        <v>54</v>
      </c>
    </row>
    <row r="54" spans="1:10" ht="17.25" x14ac:dyDescent="0.25">
      <c r="A54" s="22">
        <f t="shared" si="5"/>
        <v>35</v>
      </c>
      <c r="B54" s="23" t="s">
        <v>59</v>
      </c>
      <c r="C54" s="24">
        <f>95.28*1.04</f>
        <v>99.091200000000001</v>
      </c>
      <c r="D54" s="20">
        <v>15.2</v>
      </c>
      <c r="E54" s="20">
        <v>15.2</v>
      </c>
      <c r="F54" s="19">
        <f t="shared" si="3"/>
        <v>1506.18624</v>
      </c>
      <c r="G54" s="19">
        <v>100</v>
      </c>
      <c r="H54" s="19">
        <f t="shared" si="4"/>
        <v>1606.18624</v>
      </c>
      <c r="I54" s="26" t="s">
        <v>206</v>
      </c>
      <c r="J54" s="26" t="s">
        <v>54</v>
      </c>
    </row>
    <row r="55" spans="1:10" ht="17.25" x14ac:dyDescent="0.25">
      <c r="A55" s="22">
        <f t="shared" si="5"/>
        <v>36</v>
      </c>
      <c r="B55" s="23" t="s">
        <v>60</v>
      </c>
      <c r="C55" s="24">
        <f>237.61*1.04</f>
        <v>247.11440000000002</v>
      </c>
      <c r="D55" s="20">
        <v>15.2</v>
      </c>
      <c r="E55" s="20">
        <v>15.2</v>
      </c>
      <c r="F55" s="19">
        <f t="shared" si="3"/>
        <v>3756.13888</v>
      </c>
      <c r="G55" s="19">
        <v>100</v>
      </c>
      <c r="H55" s="19">
        <f t="shared" si="4"/>
        <v>3856.13888</v>
      </c>
      <c r="I55" s="26" t="s">
        <v>207</v>
      </c>
      <c r="J55" s="26" t="s">
        <v>54</v>
      </c>
    </row>
    <row r="56" spans="1:10" ht="17.25" x14ac:dyDescent="0.25">
      <c r="A56" s="22">
        <f t="shared" si="5"/>
        <v>37</v>
      </c>
      <c r="B56" s="23" t="s">
        <v>175</v>
      </c>
      <c r="C56" s="24">
        <v>136.12</v>
      </c>
      <c r="D56" s="20">
        <v>15.2</v>
      </c>
      <c r="E56" s="20">
        <v>15.2</v>
      </c>
      <c r="F56" s="19">
        <f t="shared" si="3"/>
        <v>2069.0239999999999</v>
      </c>
      <c r="G56" s="19">
        <v>100</v>
      </c>
      <c r="H56" s="19">
        <f t="shared" si="4"/>
        <v>2169.0239999999999</v>
      </c>
      <c r="I56" s="26" t="s">
        <v>206</v>
      </c>
      <c r="J56" s="26" t="s">
        <v>54</v>
      </c>
    </row>
    <row r="57" spans="1:10" ht="17.25" x14ac:dyDescent="0.25">
      <c r="A57" s="22"/>
      <c r="B57" s="17" t="s">
        <v>61</v>
      </c>
      <c r="C57" s="24"/>
      <c r="D57" s="20"/>
      <c r="E57" s="20"/>
      <c r="F57" s="19"/>
      <c r="G57" s="19"/>
      <c r="H57" s="19"/>
    </row>
    <row r="58" spans="1:10" ht="17.25" x14ac:dyDescent="0.25">
      <c r="A58" s="22">
        <f>A60+1</f>
        <v>40</v>
      </c>
      <c r="B58" s="23" t="s">
        <v>65</v>
      </c>
      <c r="C58" s="24">
        <f>328.57*1.04</f>
        <v>341.71280000000002</v>
      </c>
      <c r="D58" s="20">
        <v>15.2</v>
      </c>
      <c r="E58" s="20">
        <v>15.2</v>
      </c>
      <c r="F58" s="19">
        <f>C58*E58</f>
        <v>5194.0345600000001</v>
      </c>
      <c r="G58" s="19">
        <v>100</v>
      </c>
      <c r="H58" s="19">
        <f>SUM(F58+G58)</f>
        <v>5294.0345600000001</v>
      </c>
      <c r="I58" s="26" t="s">
        <v>194</v>
      </c>
      <c r="J58" s="26" t="s">
        <v>61</v>
      </c>
    </row>
    <row r="59" spans="1:10" ht="17.25" x14ac:dyDescent="0.25">
      <c r="A59" s="22">
        <f>A56+1</f>
        <v>38</v>
      </c>
      <c r="B59" s="23" t="s">
        <v>63</v>
      </c>
      <c r="C59" s="24">
        <f>336.47*1.04</f>
        <v>349.92880000000002</v>
      </c>
      <c r="D59" s="20">
        <v>15.2</v>
      </c>
      <c r="E59" s="20">
        <v>15.2</v>
      </c>
      <c r="F59" s="19">
        <f t="shared" ref="F59:F70" si="6">C59*E59</f>
        <v>5318.9177600000003</v>
      </c>
      <c r="G59" s="19">
        <v>100</v>
      </c>
      <c r="H59" s="19">
        <f t="shared" ref="H59:H70" si="7">SUM(F59+G59)</f>
        <v>5418.9177600000003</v>
      </c>
      <c r="I59" s="26" t="s">
        <v>192</v>
      </c>
      <c r="J59" s="26" t="s">
        <v>61</v>
      </c>
    </row>
    <row r="60" spans="1:10" ht="17.25" x14ac:dyDescent="0.25">
      <c r="A60" s="22">
        <f>A59+1</f>
        <v>39</v>
      </c>
      <c r="B60" s="23" t="s">
        <v>64</v>
      </c>
      <c r="C60" s="24">
        <f>360.84*1.04</f>
        <v>375.27359999999999</v>
      </c>
      <c r="D60" s="20">
        <v>15.2</v>
      </c>
      <c r="E60" s="20">
        <v>15.2</v>
      </c>
      <c r="F60" s="19">
        <f t="shared" si="6"/>
        <v>5704.1587199999994</v>
      </c>
      <c r="G60" s="19">
        <v>100</v>
      </c>
      <c r="H60" s="19">
        <f t="shared" si="7"/>
        <v>5804.1587199999994</v>
      </c>
      <c r="I60" s="26" t="s">
        <v>192</v>
      </c>
      <c r="J60" s="26" t="s">
        <v>61</v>
      </c>
    </row>
    <row r="61" spans="1:10" ht="17.25" x14ac:dyDescent="0.25">
      <c r="A61" s="22">
        <f>A58+1</f>
        <v>41</v>
      </c>
      <c r="B61" s="23" t="s">
        <v>66</v>
      </c>
      <c r="C61" s="24">
        <f>379.27*1.04</f>
        <v>394.44079999999997</v>
      </c>
      <c r="D61" s="20">
        <v>15.2</v>
      </c>
      <c r="E61" s="20">
        <v>15.2</v>
      </c>
      <c r="F61" s="19">
        <f t="shared" si="6"/>
        <v>5995.5001599999996</v>
      </c>
      <c r="G61" s="19">
        <v>100</v>
      </c>
      <c r="H61" s="19">
        <f t="shared" si="7"/>
        <v>6095.5001599999996</v>
      </c>
      <c r="I61" s="26" t="s">
        <v>192</v>
      </c>
      <c r="J61" s="26" t="s">
        <v>61</v>
      </c>
    </row>
    <row r="62" spans="1:10" ht="17.25" x14ac:dyDescent="0.25">
      <c r="A62" s="22">
        <f t="shared" ref="A62:A65" si="8">A61+1</f>
        <v>42</v>
      </c>
      <c r="B62" s="23" t="s">
        <v>67</v>
      </c>
      <c r="C62" s="24">
        <f>371</f>
        <v>371</v>
      </c>
      <c r="D62" s="20">
        <v>15.2</v>
      </c>
      <c r="E62" s="20">
        <v>15.2</v>
      </c>
      <c r="F62" s="19">
        <f t="shared" si="6"/>
        <v>5639.2</v>
      </c>
      <c r="G62" s="19">
        <v>100</v>
      </c>
      <c r="H62" s="19">
        <f t="shared" si="7"/>
        <v>5739.2</v>
      </c>
      <c r="I62" s="26" t="s">
        <v>192</v>
      </c>
      <c r="J62" s="26" t="s">
        <v>61</v>
      </c>
    </row>
    <row r="63" spans="1:10" ht="17.25" x14ac:dyDescent="0.25">
      <c r="A63" s="22">
        <f t="shared" si="8"/>
        <v>43</v>
      </c>
      <c r="B63" s="23" t="s">
        <v>68</v>
      </c>
      <c r="C63" s="24">
        <f>251.87*1.04</f>
        <v>261.94479999999999</v>
      </c>
      <c r="D63" s="20">
        <v>15.2</v>
      </c>
      <c r="E63" s="20">
        <v>15.2</v>
      </c>
      <c r="F63" s="19">
        <f t="shared" si="6"/>
        <v>3981.5609599999998</v>
      </c>
      <c r="G63" s="19">
        <v>100</v>
      </c>
      <c r="H63" s="19">
        <f t="shared" si="7"/>
        <v>4081.5609599999998</v>
      </c>
      <c r="I63" s="26" t="s">
        <v>208</v>
      </c>
      <c r="J63" s="26" t="s">
        <v>61</v>
      </c>
    </row>
    <row r="64" spans="1:10" ht="17.25" x14ac:dyDescent="0.25">
      <c r="A64" s="22">
        <f t="shared" si="8"/>
        <v>44</v>
      </c>
      <c r="B64" s="23" t="s">
        <v>69</v>
      </c>
      <c r="C64" s="24">
        <f>251.87*1.04</f>
        <v>261.94479999999999</v>
      </c>
      <c r="D64" s="20">
        <v>15.2</v>
      </c>
      <c r="E64" s="20">
        <v>15.2</v>
      </c>
      <c r="F64" s="19">
        <f t="shared" si="6"/>
        <v>3981.5609599999998</v>
      </c>
      <c r="G64" s="19">
        <v>100</v>
      </c>
      <c r="H64" s="19">
        <f t="shared" si="7"/>
        <v>4081.5609599999998</v>
      </c>
      <c r="I64" s="26" t="s">
        <v>208</v>
      </c>
      <c r="J64" s="26" t="s">
        <v>61</v>
      </c>
    </row>
    <row r="65" spans="1:10" ht="17.25" x14ac:dyDescent="0.25">
      <c r="A65" s="22">
        <f t="shared" si="8"/>
        <v>45</v>
      </c>
      <c r="B65" s="23" t="s">
        <v>70</v>
      </c>
      <c r="C65" s="24">
        <f>251.87*1.04</f>
        <v>261.94479999999999</v>
      </c>
      <c r="D65" s="20">
        <v>15.2</v>
      </c>
      <c r="E65" s="20">
        <v>15.2</v>
      </c>
      <c r="F65" s="19">
        <f t="shared" si="6"/>
        <v>3981.5609599999998</v>
      </c>
      <c r="G65" s="19">
        <v>100</v>
      </c>
      <c r="H65" s="19">
        <f t="shared" si="7"/>
        <v>4081.5609599999998</v>
      </c>
      <c r="I65" s="26" t="s">
        <v>208</v>
      </c>
      <c r="J65" s="26" t="s">
        <v>61</v>
      </c>
    </row>
    <row r="66" spans="1:10" ht="17.25" x14ac:dyDescent="0.25">
      <c r="A66" s="22">
        <f>A65+1</f>
        <v>46</v>
      </c>
      <c r="B66" s="23" t="s">
        <v>71</v>
      </c>
      <c r="C66" s="24">
        <f>251.87*1.04</f>
        <v>261.94479999999999</v>
      </c>
      <c r="D66" s="20">
        <v>15.2</v>
      </c>
      <c r="E66" s="20">
        <v>15.2</v>
      </c>
      <c r="F66" s="19">
        <f t="shared" si="6"/>
        <v>3981.5609599999998</v>
      </c>
      <c r="G66" s="19">
        <v>100</v>
      </c>
      <c r="H66" s="19">
        <f t="shared" si="7"/>
        <v>4081.5609599999998</v>
      </c>
      <c r="I66" s="26" t="s">
        <v>208</v>
      </c>
      <c r="J66" s="26" t="s">
        <v>61</v>
      </c>
    </row>
    <row r="67" spans="1:10" ht="17.25" x14ac:dyDescent="0.25">
      <c r="A67" s="22">
        <f>A66+1</f>
        <v>47</v>
      </c>
      <c r="B67" s="23" t="s">
        <v>72</v>
      </c>
      <c r="C67" s="24">
        <f>319.39*1.04</f>
        <v>332.16559999999998</v>
      </c>
      <c r="D67" s="20">
        <v>15.2</v>
      </c>
      <c r="E67" s="20">
        <v>15.2</v>
      </c>
      <c r="F67" s="19">
        <f t="shared" si="6"/>
        <v>5048.9171199999992</v>
      </c>
      <c r="G67" s="19">
        <v>100</v>
      </c>
      <c r="H67" s="19">
        <f t="shared" si="7"/>
        <v>5148.9171199999992</v>
      </c>
      <c r="I67" s="26" t="s">
        <v>193</v>
      </c>
      <c r="J67" s="26" t="s">
        <v>61</v>
      </c>
    </row>
    <row r="68" spans="1:10" ht="17.25" x14ac:dyDescent="0.25">
      <c r="A68" s="22">
        <f>A67+1</f>
        <v>48</v>
      </c>
      <c r="B68" s="30" t="s">
        <v>73</v>
      </c>
      <c r="C68" s="24">
        <f>319.39*1.04</f>
        <v>332.16559999999998</v>
      </c>
      <c r="D68" s="20">
        <v>15.2</v>
      </c>
      <c r="E68" s="20">
        <v>15.2</v>
      </c>
      <c r="F68" s="19">
        <f t="shared" si="6"/>
        <v>5048.9171199999992</v>
      </c>
      <c r="G68" s="19">
        <v>100</v>
      </c>
      <c r="H68" s="19">
        <f t="shared" si="7"/>
        <v>5148.9171199999992</v>
      </c>
      <c r="I68" s="26" t="s">
        <v>209</v>
      </c>
      <c r="J68" s="26" t="s">
        <v>61</v>
      </c>
    </row>
    <row r="69" spans="1:10" ht="17.25" x14ac:dyDescent="0.25">
      <c r="A69" s="22">
        <f>A68+1</f>
        <v>49</v>
      </c>
      <c r="B69" s="23" t="s">
        <v>74</v>
      </c>
      <c r="C69" s="24">
        <f>319.39*1.04</f>
        <v>332.16559999999998</v>
      </c>
      <c r="D69" s="20">
        <v>15.2</v>
      </c>
      <c r="E69" s="20">
        <v>15.2</v>
      </c>
      <c r="F69" s="19">
        <f t="shared" si="6"/>
        <v>5048.9171199999992</v>
      </c>
      <c r="G69" s="19">
        <v>100</v>
      </c>
      <c r="H69" s="19">
        <f t="shared" si="7"/>
        <v>5148.9171199999992</v>
      </c>
      <c r="I69" s="26" t="s">
        <v>193</v>
      </c>
      <c r="J69" s="26" t="s">
        <v>61</v>
      </c>
    </row>
    <row r="70" spans="1:10" ht="17.25" x14ac:dyDescent="0.25">
      <c r="A70" s="22">
        <f>A69+1</f>
        <v>50</v>
      </c>
      <c r="B70" s="23" t="s">
        <v>75</v>
      </c>
      <c r="C70" s="24">
        <v>207.44</v>
      </c>
      <c r="D70" s="20">
        <v>15.2</v>
      </c>
      <c r="E70" s="20">
        <v>15.2</v>
      </c>
      <c r="F70" s="19">
        <f t="shared" si="6"/>
        <v>3153.0879999999997</v>
      </c>
      <c r="G70" s="19">
        <v>100</v>
      </c>
      <c r="H70" s="19">
        <f t="shared" si="7"/>
        <v>3253.0879999999997</v>
      </c>
      <c r="I70" s="26" t="s">
        <v>219</v>
      </c>
      <c r="J70" s="26" t="s">
        <v>61</v>
      </c>
    </row>
    <row r="71" spans="1:10" ht="17.25" x14ac:dyDescent="0.25">
      <c r="A71" s="22"/>
      <c r="B71" s="17" t="s">
        <v>76</v>
      </c>
      <c r="C71" s="24"/>
      <c r="D71" s="20"/>
      <c r="E71" s="20"/>
      <c r="F71" s="19"/>
      <c r="G71" s="19"/>
      <c r="H71" s="19"/>
    </row>
    <row r="72" spans="1:10" ht="17.25" x14ac:dyDescent="0.25">
      <c r="A72" s="22">
        <f>A70+1</f>
        <v>51</v>
      </c>
      <c r="B72" s="23" t="s">
        <v>77</v>
      </c>
      <c r="C72" s="24">
        <f>261.98*1.04</f>
        <v>272.45920000000001</v>
      </c>
      <c r="D72" s="20">
        <v>15.2</v>
      </c>
      <c r="E72" s="20">
        <v>15.2</v>
      </c>
      <c r="F72" s="19">
        <f t="shared" ref="F72:F78" si="9">C72*E72</f>
        <v>4141.3798399999996</v>
      </c>
      <c r="G72" s="19">
        <v>100</v>
      </c>
      <c r="H72" s="19">
        <f t="shared" ref="H72:H78" si="10">SUM(F72+G72)</f>
        <v>4241.3798399999996</v>
      </c>
      <c r="I72" s="26" t="s">
        <v>208</v>
      </c>
      <c r="J72" s="26" t="s">
        <v>76</v>
      </c>
    </row>
    <row r="73" spans="1:10" ht="17.25" x14ac:dyDescent="0.25">
      <c r="A73" s="22">
        <f t="shared" ref="A73:A78" si="11">A72+1</f>
        <v>52</v>
      </c>
      <c r="B73" s="23" t="s">
        <v>78</v>
      </c>
      <c r="C73" s="24">
        <f>251.87*1.04</f>
        <v>261.94479999999999</v>
      </c>
      <c r="D73" s="20">
        <v>15.2</v>
      </c>
      <c r="E73" s="20">
        <v>15.2</v>
      </c>
      <c r="F73" s="19">
        <f t="shared" si="9"/>
        <v>3981.5609599999998</v>
      </c>
      <c r="G73" s="19">
        <v>100</v>
      </c>
      <c r="H73" s="19">
        <f t="shared" si="10"/>
        <v>4081.5609599999998</v>
      </c>
      <c r="I73" s="26" t="s">
        <v>208</v>
      </c>
      <c r="J73" s="26" t="s">
        <v>76</v>
      </c>
    </row>
    <row r="74" spans="1:10" ht="17.25" x14ac:dyDescent="0.25">
      <c r="A74" s="22">
        <f t="shared" si="11"/>
        <v>53</v>
      </c>
      <c r="B74" s="29" t="s">
        <v>79</v>
      </c>
      <c r="C74" s="24">
        <f>269.11*1.04</f>
        <v>279.87440000000004</v>
      </c>
      <c r="D74" s="22">
        <v>15.2</v>
      </c>
      <c r="E74" s="20">
        <v>15.2</v>
      </c>
      <c r="F74" s="19">
        <f t="shared" si="9"/>
        <v>4254.0908800000007</v>
      </c>
      <c r="G74" s="19">
        <v>100</v>
      </c>
      <c r="H74" s="19">
        <f t="shared" si="10"/>
        <v>4354.0908800000007</v>
      </c>
      <c r="I74" s="26" t="s">
        <v>208</v>
      </c>
      <c r="J74" s="26" t="s">
        <v>76</v>
      </c>
    </row>
    <row r="75" spans="1:10" ht="17.25" x14ac:dyDescent="0.25">
      <c r="A75" s="22">
        <f t="shared" si="11"/>
        <v>54</v>
      </c>
      <c r="B75" s="23" t="s">
        <v>80</v>
      </c>
      <c r="C75" s="24">
        <f>251.87*1.04</f>
        <v>261.94479999999999</v>
      </c>
      <c r="D75" s="20">
        <v>15.2</v>
      </c>
      <c r="E75" s="20">
        <v>15.2</v>
      </c>
      <c r="F75" s="19">
        <f t="shared" si="9"/>
        <v>3981.5609599999998</v>
      </c>
      <c r="G75" s="19">
        <v>100</v>
      </c>
      <c r="H75" s="19">
        <f t="shared" si="10"/>
        <v>4081.5609599999998</v>
      </c>
      <c r="I75" s="26" t="s">
        <v>208</v>
      </c>
      <c r="J75" s="26" t="s">
        <v>76</v>
      </c>
    </row>
    <row r="76" spans="1:10" ht="17.25" x14ac:dyDescent="0.25">
      <c r="A76" s="22">
        <f t="shared" si="11"/>
        <v>55</v>
      </c>
      <c r="B76" s="23" t="s">
        <v>81</v>
      </c>
      <c r="C76" s="24">
        <f>251.87*1.04</f>
        <v>261.94479999999999</v>
      </c>
      <c r="D76" s="20">
        <v>15.2</v>
      </c>
      <c r="E76" s="20">
        <v>15.2</v>
      </c>
      <c r="F76" s="19">
        <f t="shared" si="9"/>
        <v>3981.5609599999998</v>
      </c>
      <c r="G76" s="19">
        <v>100</v>
      </c>
      <c r="H76" s="19">
        <f t="shared" si="10"/>
        <v>4081.5609599999998</v>
      </c>
      <c r="I76" s="26" t="s">
        <v>208</v>
      </c>
      <c r="J76" s="26" t="s">
        <v>76</v>
      </c>
    </row>
    <row r="77" spans="1:10" ht="17.25" x14ac:dyDescent="0.25">
      <c r="A77" s="3">
        <f t="shared" si="11"/>
        <v>56</v>
      </c>
      <c r="B77" s="23" t="s">
        <v>82</v>
      </c>
      <c r="C77" s="24">
        <f>280</f>
        <v>280</v>
      </c>
      <c r="D77" s="20">
        <v>15.2</v>
      </c>
      <c r="E77" s="20">
        <v>15.2</v>
      </c>
      <c r="F77" s="19">
        <f t="shared" si="9"/>
        <v>4256</v>
      </c>
      <c r="G77" s="19">
        <v>100</v>
      </c>
      <c r="H77" s="19">
        <f t="shared" si="10"/>
        <v>4356</v>
      </c>
      <c r="I77" s="26" t="s">
        <v>208</v>
      </c>
      <c r="J77" s="26" t="s">
        <v>76</v>
      </c>
    </row>
    <row r="78" spans="1:10" ht="17.25" x14ac:dyDescent="0.25">
      <c r="A78" s="22">
        <f t="shared" si="11"/>
        <v>57</v>
      </c>
      <c r="B78" s="23" t="s">
        <v>83</v>
      </c>
      <c r="C78" s="24">
        <f>366.8*1.04</f>
        <v>381.47200000000004</v>
      </c>
      <c r="D78" s="20">
        <v>15.2</v>
      </c>
      <c r="E78" s="20">
        <v>15.2</v>
      </c>
      <c r="F78" s="19">
        <f t="shared" si="9"/>
        <v>5798.3744000000006</v>
      </c>
      <c r="G78" s="19">
        <v>100</v>
      </c>
      <c r="H78" s="19">
        <f t="shared" si="10"/>
        <v>5898.3744000000006</v>
      </c>
      <c r="I78" s="26" t="s">
        <v>211</v>
      </c>
      <c r="J78" s="26" t="s">
        <v>90</v>
      </c>
    </row>
    <row r="79" spans="1:10" ht="17.25" x14ac:dyDescent="0.25">
      <c r="A79" s="22"/>
      <c r="B79" s="34" t="s">
        <v>84</v>
      </c>
      <c r="C79" s="24"/>
      <c r="D79" s="35"/>
      <c r="E79" s="20"/>
      <c r="F79" s="36"/>
      <c r="G79" s="36"/>
      <c r="H79" s="19"/>
    </row>
    <row r="80" spans="1:10" ht="31.5" x14ac:dyDescent="0.25">
      <c r="A80" s="22">
        <f>A78+1</f>
        <v>58</v>
      </c>
      <c r="B80" s="25" t="s">
        <v>176</v>
      </c>
      <c r="C80" s="24">
        <v>450.65</v>
      </c>
      <c r="D80" s="37">
        <v>15.2</v>
      </c>
      <c r="E80" s="20">
        <v>15.2</v>
      </c>
      <c r="F80" s="19">
        <f>C80*E80</f>
        <v>6849.8799999999992</v>
      </c>
      <c r="G80" s="19">
        <v>100</v>
      </c>
      <c r="H80" s="19">
        <f>SUM(F80+G80)</f>
        <v>6949.8799999999992</v>
      </c>
      <c r="I80" s="26" t="s">
        <v>194</v>
      </c>
      <c r="J80" s="46" t="s">
        <v>84</v>
      </c>
    </row>
    <row r="81" spans="1:10" ht="31.5" x14ac:dyDescent="0.25">
      <c r="A81" s="22">
        <f>A80+1</f>
        <v>59</v>
      </c>
      <c r="B81" s="25" t="s">
        <v>85</v>
      </c>
      <c r="C81" s="24">
        <f>305.88*1.04</f>
        <v>318.11520000000002</v>
      </c>
      <c r="D81" s="37">
        <v>15.2</v>
      </c>
      <c r="E81" s="20">
        <v>15.2</v>
      </c>
      <c r="F81" s="19">
        <f>C81*E81</f>
        <v>4835.3510400000005</v>
      </c>
      <c r="G81" s="19">
        <v>100</v>
      </c>
      <c r="H81" s="19">
        <f>SUM(F81+G81)</f>
        <v>4935.3510400000005</v>
      </c>
      <c r="I81" s="26" t="s">
        <v>192</v>
      </c>
      <c r="J81" s="46" t="s">
        <v>84</v>
      </c>
    </row>
    <row r="82" spans="1:10" ht="31.5" x14ac:dyDescent="0.25">
      <c r="A82" s="22">
        <f>A81+1</f>
        <v>60</v>
      </c>
      <c r="B82" s="25" t="s">
        <v>86</v>
      </c>
      <c r="C82" s="24">
        <f>336.47*1.04</f>
        <v>349.92880000000002</v>
      </c>
      <c r="D82" s="20">
        <v>15.2</v>
      </c>
      <c r="E82" s="20">
        <v>15.2</v>
      </c>
      <c r="F82" s="19">
        <f>C82*E82</f>
        <v>5318.9177600000003</v>
      </c>
      <c r="G82" s="19">
        <v>100</v>
      </c>
      <c r="H82" s="19">
        <f>SUM(F82+G82)</f>
        <v>5418.9177600000003</v>
      </c>
      <c r="I82" s="26" t="s">
        <v>192</v>
      </c>
      <c r="J82" s="46" t="s">
        <v>84</v>
      </c>
    </row>
    <row r="83" spans="1:10" ht="31.5" x14ac:dyDescent="0.25">
      <c r="A83" s="22">
        <f>A82+1</f>
        <v>61</v>
      </c>
      <c r="B83" s="25" t="s">
        <v>87</v>
      </c>
      <c r="C83" s="24">
        <v>349.93</v>
      </c>
      <c r="D83" s="20">
        <v>15.2</v>
      </c>
      <c r="E83" s="20">
        <v>15.2</v>
      </c>
      <c r="F83" s="19">
        <f>C83*E83</f>
        <v>5318.9359999999997</v>
      </c>
      <c r="G83" s="19">
        <v>100</v>
      </c>
      <c r="H83" s="19">
        <f>SUM(F83+G83)</f>
        <v>5418.9359999999997</v>
      </c>
      <c r="I83" s="26" t="s">
        <v>231</v>
      </c>
      <c r="J83" s="46" t="s">
        <v>84</v>
      </c>
    </row>
    <row r="84" spans="1:10" ht="17.25" x14ac:dyDescent="0.25">
      <c r="A84" s="22"/>
      <c r="B84" s="34" t="s">
        <v>88</v>
      </c>
      <c r="C84" s="24"/>
      <c r="D84" s="37"/>
      <c r="E84" s="20"/>
      <c r="F84" s="19"/>
      <c r="G84" s="19"/>
      <c r="H84" s="19"/>
      <c r="J84" s="46"/>
    </row>
    <row r="85" spans="1:10" ht="17.25" x14ac:dyDescent="0.25">
      <c r="A85" s="22">
        <f>A83+1</f>
        <v>62</v>
      </c>
      <c r="B85" s="29" t="s">
        <v>177</v>
      </c>
      <c r="C85" s="24">
        <f>388</f>
        <v>388</v>
      </c>
      <c r="D85" s="20">
        <v>15.2</v>
      </c>
      <c r="E85" s="20">
        <v>15.2</v>
      </c>
      <c r="F85" s="19">
        <f>C85*E85</f>
        <v>5897.5999999999995</v>
      </c>
      <c r="G85" s="19">
        <v>100</v>
      </c>
      <c r="H85" s="19">
        <f>SUM(F85+G85)</f>
        <v>5997.5999999999995</v>
      </c>
      <c r="I85" s="26" t="s">
        <v>195</v>
      </c>
      <c r="J85" s="26" t="s">
        <v>88</v>
      </c>
    </row>
    <row r="86" spans="1:10" ht="17.25" x14ac:dyDescent="0.25">
      <c r="A86" s="22"/>
      <c r="B86" s="17" t="s">
        <v>90</v>
      </c>
      <c r="C86" s="24"/>
      <c r="D86" s="20"/>
      <c r="E86" s="20"/>
      <c r="F86" s="19"/>
      <c r="G86" s="19"/>
      <c r="H86" s="19"/>
    </row>
    <row r="87" spans="1:10" ht="17.25" x14ac:dyDescent="0.3">
      <c r="A87" s="3">
        <f>A85+1</f>
        <v>63</v>
      </c>
      <c r="B87" s="27" t="s">
        <v>91</v>
      </c>
      <c r="C87" s="24">
        <f>410</f>
        <v>410</v>
      </c>
      <c r="D87" s="20">
        <v>15.2</v>
      </c>
      <c r="E87" s="20">
        <v>15.2</v>
      </c>
      <c r="F87" s="19">
        <f t="shared" ref="F87:F92" si="12">C87*E87</f>
        <v>6232</v>
      </c>
      <c r="G87" s="19">
        <v>100</v>
      </c>
      <c r="H87" s="19">
        <f t="shared" ref="H87:H92" si="13">SUM(F87+G87)</f>
        <v>6332</v>
      </c>
      <c r="I87" s="26" t="s">
        <v>195</v>
      </c>
      <c r="J87" s="26" t="s">
        <v>90</v>
      </c>
    </row>
    <row r="88" spans="1:10" ht="17.25" x14ac:dyDescent="0.25">
      <c r="A88" s="3">
        <f>A87+1</f>
        <v>64</v>
      </c>
      <c r="B88" s="23" t="s">
        <v>92</v>
      </c>
      <c r="C88" s="24">
        <f>280</f>
        <v>280</v>
      </c>
      <c r="D88" s="20">
        <v>15.2</v>
      </c>
      <c r="E88" s="20">
        <v>15.2</v>
      </c>
      <c r="F88" s="19">
        <f t="shared" si="12"/>
        <v>4256</v>
      </c>
      <c r="G88" s="19">
        <v>100</v>
      </c>
      <c r="H88" s="19">
        <f t="shared" si="13"/>
        <v>4356</v>
      </c>
      <c r="I88" s="26" t="s">
        <v>210</v>
      </c>
      <c r="J88" s="26" t="s">
        <v>90</v>
      </c>
    </row>
    <row r="89" spans="1:10" ht="17.25" x14ac:dyDescent="0.25">
      <c r="A89" s="3">
        <f>A88+1</f>
        <v>65</v>
      </c>
      <c r="B89" s="30" t="s">
        <v>93</v>
      </c>
      <c r="C89" s="24">
        <f>318.76*1.04</f>
        <v>331.5104</v>
      </c>
      <c r="D89" s="20">
        <v>15.2</v>
      </c>
      <c r="E89" s="20">
        <v>15.2</v>
      </c>
      <c r="F89" s="19">
        <f t="shared" si="12"/>
        <v>5038.9580799999994</v>
      </c>
      <c r="G89" s="33">
        <v>100</v>
      </c>
      <c r="H89" s="19">
        <f t="shared" si="13"/>
        <v>5138.9580799999994</v>
      </c>
      <c r="I89" s="26" t="s">
        <v>212</v>
      </c>
      <c r="J89" s="26" t="s">
        <v>90</v>
      </c>
    </row>
    <row r="90" spans="1:10" ht="17.25" x14ac:dyDescent="0.25">
      <c r="A90" s="3">
        <f>A89+1</f>
        <v>66</v>
      </c>
      <c r="B90" s="30" t="s">
        <v>94</v>
      </c>
      <c r="C90" s="24">
        <f>316.18*1.04</f>
        <v>328.8272</v>
      </c>
      <c r="D90" s="20">
        <v>15.2</v>
      </c>
      <c r="E90" s="20">
        <v>15.2</v>
      </c>
      <c r="F90" s="19">
        <f t="shared" si="12"/>
        <v>4998.1734399999996</v>
      </c>
      <c r="G90" s="33">
        <v>100</v>
      </c>
      <c r="H90" s="19">
        <f t="shared" si="13"/>
        <v>5098.1734399999996</v>
      </c>
      <c r="I90" s="26" t="s">
        <v>192</v>
      </c>
      <c r="J90" s="26" t="s">
        <v>90</v>
      </c>
    </row>
    <row r="91" spans="1:10" ht="17.25" x14ac:dyDescent="0.25">
      <c r="A91" s="3">
        <f>A90+1</f>
        <v>67</v>
      </c>
      <c r="B91" s="23" t="s">
        <v>95</v>
      </c>
      <c r="C91" s="24">
        <f>410</f>
        <v>410</v>
      </c>
      <c r="D91" s="20">
        <v>15.2</v>
      </c>
      <c r="E91" s="20">
        <v>15.2</v>
      </c>
      <c r="F91" s="19">
        <f t="shared" si="12"/>
        <v>6232</v>
      </c>
      <c r="G91" s="19">
        <v>100</v>
      </c>
      <c r="H91" s="19">
        <f t="shared" si="13"/>
        <v>6332</v>
      </c>
      <c r="I91" s="26" t="s">
        <v>193</v>
      </c>
      <c r="J91" s="26" t="s">
        <v>90</v>
      </c>
    </row>
    <row r="92" spans="1:10" ht="17.25" x14ac:dyDescent="0.25">
      <c r="A92" s="3">
        <f>A91+1</f>
        <v>68</v>
      </c>
      <c r="B92" s="23" t="s">
        <v>96</v>
      </c>
      <c r="C92" s="24">
        <v>280</v>
      </c>
      <c r="D92" s="20">
        <v>15.2</v>
      </c>
      <c r="E92" s="20">
        <v>15.2</v>
      </c>
      <c r="F92" s="19">
        <f t="shared" si="12"/>
        <v>4256</v>
      </c>
      <c r="G92" s="19">
        <v>100</v>
      </c>
      <c r="H92" s="19">
        <f t="shared" si="13"/>
        <v>4356</v>
      </c>
      <c r="I92" s="26" t="s">
        <v>210</v>
      </c>
      <c r="J92" s="26" t="s">
        <v>90</v>
      </c>
    </row>
    <row r="93" spans="1:10" ht="17.25" x14ac:dyDescent="0.25">
      <c r="A93" s="22"/>
      <c r="B93" s="17" t="s">
        <v>97</v>
      </c>
      <c r="C93" s="24"/>
      <c r="D93" s="20"/>
      <c r="E93" s="20"/>
      <c r="F93" s="19"/>
      <c r="G93" s="19"/>
      <c r="H93" s="19"/>
    </row>
    <row r="94" spans="1:10" ht="17.25" x14ac:dyDescent="0.25">
      <c r="A94" s="22">
        <f>A92+1</f>
        <v>69</v>
      </c>
      <c r="B94" s="29" t="s">
        <v>98</v>
      </c>
      <c r="C94" s="24">
        <v>410</v>
      </c>
      <c r="D94" s="20">
        <v>15.2</v>
      </c>
      <c r="E94" s="20">
        <v>15.2</v>
      </c>
      <c r="F94" s="19">
        <f t="shared" ref="F94:F115" si="14">C94*E94</f>
        <v>6232</v>
      </c>
      <c r="G94" s="19">
        <v>100</v>
      </c>
      <c r="H94" s="19">
        <f t="shared" ref="H94:H115" si="15">SUM(F94+G94)</f>
        <v>6332</v>
      </c>
      <c r="I94" s="26" t="s">
        <v>195</v>
      </c>
      <c r="J94" s="26" t="s">
        <v>97</v>
      </c>
    </row>
    <row r="95" spans="1:10" ht="17.25" x14ac:dyDescent="0.25">
      <c r="A95" s="22">
        <f>A94+1</f>
        <v>70</v>
      </c>
      <c r="B95" s="23" t="s">
        <v>99</v>
      </c>
      <c r="C95" s="24">
        <f>269.11*1.04</f>
        <v>279.87440000000004</v>
      </c>
      <c r="D95" s="20">
        <v>15.2</v>
      </c>
      <c r="E95" s="20">
        <v>15.2</v>
      </c>
      <c r="F95" s="19">
        <f t="shared" si="14"/>
        <v>4254.0908800000007</v>
      </c>
      <c r="G95" s="19">
        <v>100</v>
      </c>
      <c r="H95" s="19">
        <f t="shared" si="15"/>
        <v>4354.0908800000007</v>
      </c>
      <c r="I95" s="26" t="s">
        <v>213</v>
      </c>
      <c r="J95" s="26" t="s">
        <v>97</v>
      </c>
    </row>
    <row r="96" spans="1:10" ht="17.25" x14ac:dyDescent="0.25">
      <c r="A96" s="22">
        <f>A95+1</f>
        <v>71</v>
      </c>
      <c r="B96" s="23" t="s">
        <v>100</v>
      </c>
      <c r="C96" s="24">
        <f t="shared" ref="C96:C103" si="16">269.11*1.04</f>
        <v>279.87440000000004</v>
      </c>
      <c r="D96" s="20">
        <v>15.2</v>
      </c>
      <c r="E96" s="20">
        <v>15.2</v>
      </c>
      <c r="F96" s="19">
        <f t="shared" si="14"/>
        <v>4254.0908800000007</v>
      </c>
      <c r="G96" s="19">
        <v>100</v>
      </c>
      <c r="H96" s="19">
        <f t="shared" si="15"/>
        <v>4354.0908800000007</v>
      </c>
      <c r="I96" s="26" t="s">
        <v>213</v>
      </c>
      <c r="J96" s="26" t="s">
        <v>97</v>
      </c>
    </row>
    <row r="97" spans="1:10" ht="17.25" x14ac:dyDescent="0.25">
      <c r="A97" s="22">
        <f t="shared" ref="A97:A150" si="17">A96+1</f>
        <v>72</v>
      </c>
      <c r="B97" s="23" t="s">
        <v>101</v>
      </c>
      <c r="C97" s="24">
        <f t="shared" si="16"/>
        <v>279.87440000000004</v>
      </c>
      <c r="D97" s="20">
        <v>15.2</v>
      </c>
      <c r="E97" s="20">
        <v>15.2</v>
      </c>
      <c r="F97" s="19">
        <f t="shared" si="14"/>
        <v>4254.0908800000007</v>
      </c>
      <c r="G97" s="19">
        <v>100</v>
      </c>
      <c r="H97" s="19">
        <f t="shared" si="15"/>
        <v>4354.0908800000007</v>
      </c>
      <c r="I97" s="26" t="s">
        <v>213</v>
      </c>
      <c r="J97" s="26" t="s">
        <v>97</v>
      </c>
    </row>
    <row r="98" spans="1:10" ht="17.25" x14ac:dyDescent="0.25">
      <c r="A98" s="22">
        <f t="shared" si="17"/>
        <v>73</v>
      </c>
      <c r="B98" s="23" t="s">
        <v>102</v>
      </c>
      <c r="C98" s="24">
        <f t="shared" si="16"/>
        <v>279.87440000000004</v>
      </c>
      <c r="D98" s="20">
        <v>15.2</v>
      </c>
      <c r="E98" s="20">
        <v>15.2</v>
      </c>
      <c r="F98" s="19">
        <f t="shared" si="14"/>
        <v>4254.0908800000007</v>
      </c>
      <c r="G98" s="19">
        <v>100</v>
      </c>
      <c r="H98" s="19">
        <f t="shared" si="15"/>
        <v>4354.0908800000007</v>
      </c>
      <c r="I98" s="26" t="s">
        <v>213</v>
      </c>
      <c r="J98" s="26" t="s">
        <v>97</v>
      </c>
    </row>
    <row r="99" spans="1:10" ht="17.25" x14ac:dyDescent="0.25">
      <c r="A99" s="22">
        <f t="shared" si="17"/>
        <v>74</v>
      </c>
      <c r="B99" s="23" t="s">
        <v>103</v>
      </c>
      <c r="C99" s="24">
        <f t="shared" si="16"/>
        <v>279.87440000000004</v>
      </c>
      <c r="D99" s="20">
        <v>15.2</v>
      </c>
      <c r="E99" s="20">
        <v>15.2</v>
      </c>
      <c r="F99" s="19">
        <f t="shared" si="14"/>
        <v>4254.0908800000007</v>
      </c>
      <c r="G99" s="19">
        <v>100</v>
      </c>
      <c r="H99" s="19">
        <f t="shared" si="15"/>
        <v>4354.0908800000007</v>
      </c>
      <c r="I99" s="26" t="s">
        <v>213</v>
      </c>
      <c r="J99" s="26" t="s">
        <v>97</v>
      </c>
    </row>
    <row r="100" spans="1:10" ht="17.25" x14ac:dyDescent="0.25">
      <c r="A100" s="22">
        <f t="shared" si="17"/>
        <v>75</v>
      </c>
      <c r="B100" s="23" t="s">
        <v>104</v>
      </c>
      <c r="C100" s="24">
        <f t="shared" si="16"/>
        <v>279.87440000000004</v>
      </c>
      <c r="D100" s="20">
        <v>15.2</v>
      </c>
      <c r="E100" s="20">
        <v>15.2</v>
      </c>
      <c r="F100" s="19">
        <f t="shared" si="14"/>
        <v>4254.0908800000007</v>
      </c>
      <c r="G100" s="19">
        <v>100</v>
      </c>
      <c r="H100" s="19">
        <f t="shared" si="15"/>
        <v>4354.0908800000007</v>
      </c>
      <c r="I100" s="26" t="s">
        <v>213</v>
      </c>
      <c r="J100" s="26" t="s">
        <v>97</v>
      </c>
    </row>
    <row r="101" spans="1:10" ht="17.25" x14ac:dyDescent="0.25">
      <c r="A101" s="22">
        <f t="shared" si="17"/>
        <v>76</v>
      </c>
      <c r="B101" s="23" t="s">
        <v>105</v>
      </c>
      <c r="C101" s="24">
        <f t="shared" si="16"/>
        <v>279.87440000000004</v>
      </c>
      <c r="D101" s="20">
        <v>15.2</v>
      </c>
      <c r="E101" s="20">
        <v>15.2</v>
      </c>
      <c r="F101" s="19">
        <f t="shared" si="14"/>
        <v>4254.0908800000007</v>
      </c>
      <c r="G101" s="19">
        <v>100</v>
      </c>
      <c r="H101" s="19">
        <f t="shared" si="15"/>
        <v>4354.0908800000007</v>
      </c>
      <c r="I101" s="26" t="s">
        <v>213</v>
      </c>
      <c r="J101" s="26" t="s">
        <v>97</v>
      </c>
    </row>
    <row r="102" spans="1:10" ht="17.25" x14ac:dyDescent="0.25">
      <c r="A102" s="22">
        <f t="shared" si="17"/>
        <v>77</v>
      </c>
      <c r="B102" s="23" t="s">
        <v>106</v>
      </c>
      <c r="C102" s="24">
        <f t="shared" si="16"/>
        <v>279.87440000000004</v>
      </c>
      <c r="D102" s="20">
        <v>15.2</v>
      </c>
      <c r="E102" s="20">
        <v>15.2</v>
      </c>
      <c r="F102" s="19">
        <f t="shared" si="14"/>
        <v>4254.0908800000007</v>
      </c>
      <c r="G102" s="19">
        <v>100</v>
      </c>
      <c r="H102" s="19">
        <f t="shared" si="15"/>
        <v>4354.0908800000007</v>
      </c>
      <c r="I102" s="26" t="s">
        <v>213</v>
      </c>
      <c r="J102" s="26" t="s">
        <v>97</v>
      </c>
    </row>
    <row r="103" spans="1:10" ht="17.25" x14ac:dyDescent="0.25">
      <c r="A103" s="22">
        <f t="shared" si="17"/>
        <v>78</v>
      </c>
      <c r="B103" s="23" t="s">
        <v>107</v>
      </c>
      <c r="C103" s="24">
        <f t="shared" si="16"/>
        <v>279.87440000000004</v>
      </c>
      <c r="D103" s="20">
        <v>15.2</v>
      </c>
      <c r="E103" s="20">
        <v>15.2</v>
      </c>
      <c r="F103" s="19">
        <f t="shared" si="14"/>
        <v>4254.0908800000007</v>
      </c>
      <c r="G103" s="19">
        <v>100</v>
      </c>
      <c r="H103" s="19">
        <f t="shared" si="15"/>
        <v>4354.0908800000007</v>
      </c>
      <c r="I103" s="26" t="s">
        <v>213</v>
      </c>
      <c r="J103" s="26" t="s">
        <v>97</v>
      </c>
    </row>
    <row r="104" spans="1:10" ht="17.25" x14ac:dyDescent="0.25">
      <c r="A104" s="22">
        <f t="shared" si="17"/>
        <v>79</v>
      </c>
      <c r="B104" s="23" t="s">
        <v>108</v>
      </c>
      <c r="C104" s="24">
        <f>253</f>
        <v>253</v>
      </c>
      <c r="D104" s="20">
        <v>15.2</v>
      </c>
      <c r="E104" s="20">
        <v>15.2</v>
      </c>
      <c r="F104" s="19">
        <f t="shared" si="14"/>
        <v>3845.6</v>
      </c>
      <c r="G104" s="19">
        <v>100</v>
      </c>
      <c r="H104" s="19">
        <f t="shared" si="15"/>
        <v>3945.6</v>
      </c>
      <c r="I104" s="26" t="s">
        <v>206</v>
      </c>
      <c r="J104" s="26" t="s">
        <v>97</v>
      </c>
    </row>
    <row r="105" spans="1:10" ht="17.25" x14ac:dyDescent="0.25">
      <c r="A105" s="22">
        <f t="shared" si="17"/>
        <v>80</v>
      </c>
      <c r="B105" s="23" t="s">
        <v>109</v>
      </c>
      <c r="C105" s="24">
        <f>137.01*1.04</f>
        <v>142.49039999999999</v>
      </c>
      <c r="D105" s="20">
        <v>15.2</v>
      </c>
      <c r="E105" s="20">
        <v>15.2</v>
      </c>
      <c r="F105" s="19">
        <f t="shared" si="14"/>
        <v>2165.8540799999996</v>
      </c>
      <c r="G105" s="19">
        <v>100</v>
      </c>
      <c r="H105" s="19">
        <f t="shared" si="15"/>
        <v>2265.8540799999996</v>
      </c>
      <c r="I105" s="26" t="s">
        <v>206</v>
      </c>
      <c r="J105" s="26" t="s">
        <v>97</v>
      </c>
    </row>
    <row r="106" spans="1:10" ht="17.25" x14ac:dyDescent="0.25">
      <c r="A106" s="22">
        <f t="shared" si="17"/>
        <v>81</v>
      </c>
      <c r="B106" s="23" t="s">
        <v>110</v>
      </c>
      <c r="C106" s="24">
        <v>253</v>
      </c>
      <c r="D106" s="20">
        <v>15.2</v>
      </c>
      <c r="E106" s="20">
        <v>15.2</v>
      </c>
      <c r="F106" s="19">
        <f t="shared" si="14"/>
        <v>3845.6</v>
      </c>
      <c r="G106" s="19">
        <v>100</v>
      </c>
      <c r="H106" s="19">
        <f t="shared" si="15"/>
        <v>3945.6</v>
      </c>
      <c r="I106" s="26" t="s">
        <v>206</v>
      </c>
      <c r="J106" s="26" t="s">
        <v>97</v>
      </c>
    </row>
    <row r="107" spans="1:10" ht="17.25" x14ac:dyDescent="0.25">
      <c r="A107" s="22">
        <f t="shared" si="17"/>
        <v>82</v>
      </c>
      <c r="B107" s="23" t="s">
        <v>111</v>
      </c>
      <c r="C107" s="24">
        <v>253</v>
      </c>
      <c r="D107" s="20">
        <v>15.2</v>
      </c>
      <c r="E107" s="20">
        <v>15.2</v>
      </c>
      <c r="F107" s="19">
        <f t="shared" si="14"/>
        <v>3845.6</v>
      </c>
      <c r="G107" s="19">
        <v>100</v>
      </c>
      <c r="H107" s="19">
        <f t="shared" si="15"/>
        <v>3945.6</v>
      </c>
      <c r="I107" s="26" t="s">
        <v>206</v>
      </c>
      <c r="J107" s="26" t="s">
        <v>97</v>
      </c>
    </row>
    <row r="108" spans="1:10" ht="17.25" x14ac:dyDescent="0.25">
      <c r="A108" s="22">
        <f t="shared" si="17"/>
        <v>83</v>
      </c>
      <c r="B108" s="23" t="s">
        <v>112</v>
      </c>
      <c r="C108" s="24">
        <v>253</v>
      </c>
      <c r="D108" s="20">
        <v>15.2</v>
      </c>
      <c r="E108" s="20">
        <v>15.2</v>
      </c>
      <c r="F108" s="19">
        <f t="shared" si="14"/>
        <v>3845.6</v>
      </c>
      <c r="G108" s="19">
        <v>100</v>
      </c>
      <c r="H108" s="19">
        <f t="shared" si="15"/>
        <v>3945.6</v>
      </c>
      <c r="I108" s="26" t="s">
        <v>206</v>
      </c>
      <c r="J108" s="26" t="s">
        <v>97</v>
      </c>
    </row>
    <row r="109" spans="1:10" ht="17.25" x14ac:dyDescent="0.25">
      <c r="A109" s="22">
        <f t="shared" si="17"/>
        <v>84</v>
      </c>
      <c r="B109" s="23" t="s">
        <v>113</v>
      </c>
      <c r="C109" s="24">
        <f>243.27*1.04</f>
        <v>253.00080000000003</v>
      </c>
      <c r="D109" s="20">
        <v>15.2</v>
      </c>
      <c r="E109" s="20">
        <v>15.2</v>
      </c>
      <c r="F109" s="19">
        <f t="shared" si="14"/>
        <v>3845.6121600000001</v>
      </c>
      <c r="G109" s="19">
        <v>100</v>
      </c>
      <c r="H109" s="19">
        <f t="shared" si="15"/>
        <v>3945.6121600000001</v>
      </c>
      <c r="I109" s="26" t="s">
        <v>206</v>
      </c>
      <c r="J109" s="26" t="s">
        <v>97</v>
      </c>
    </row>
    <row r="110" spans="1:10" ht="17.25" x14ac:dyDescent="0.25">
      <c r="A110" s="22">
        <f t="shared" si="17"/>
        <v>85</v>
      </c>
      <c r="B110" s="23" t="s">
        <v>114</v>
      </c>
      <c r="C110" s="24">
        <v>253</v>
      </c>
      <c r="D110" s="20">
        <v>15.2</v>
      </c>
      <c r="E110" s="20">
        <v>15.2</v>
      </c>
      <c r="F110" s="19">
        <f t="shared" si="14"/>
        <v>3845.6</v>
      </c>
      <c r="G110" s="19">
        <v>100</v>
      </c>
      <c r="H110" s="19">
        <f t="shared" si="15"/>
        <v>3945.6</v>
      </c>
      <c r="I110" s="26" t="s">
        <v>205</v>
      </c>
      <c r="J110" s="26" t="s">
        <v>97</v>
      </c>
    </row>
    <row r="111" spans="1:10" ht="17.25" x14ac:dyDescent="0.25">
      <c r="A111" s="22">
        <f t="shared" si="17"/>
        <v>86</v>
      </c>
      <c r="B111" s="23" t="s">
        <v>115</v>
      </c>
      <c r="C111" s="24">
        <v>253</v>
      </c>
      <c r="D111" s="20">
        <v>15.2</v>
      </c>
      <c r="E111" s="20">
        <v>15.2</v>
      </c>
      <c r="F111" s="19">
        <f t="shared" si="14"/>
        <v>3845.6</v>
      </c>
      <c r="G111" s="19">
        <v>100</v>
      </c>
      <c r="H111" s="19">
        <f t="shared" si="15"/>
        <v>3945.6</v>
      </c>
      <c r="I111" s="26" t="s">
        <v>206</v>
      </c>
      <c r="J111" s="26" t="s">
        <v>97</v>
      </c>
    </row>
    <row r="112" spans="1:10" ht="17.25" x14ac:dyDescent="0.25">
      <c r="A112" s="22">
        <f t="shared" si="17"/>
        <v>87</v>
      </c>
      <c r="B112" s="29" t="s">
        <v>116</v>
      </c>
      <c r="C112" s="24">
        <f>338.66*1.04</f>
        <v>352.20640000000003</v>
      </c>
      <c r="D112" s="20">
        <v>15.2</v>
      </c>
      <c r="E112" s="20">
        <v>15.2</v>
      </c>
      <c r="F112" s="19">
        <f t="shared" si="14"/>
        <v>5353.5372800000005</v>
      </c>
      <c r="G112" s="19">
        <v>100</v>
      </c>
      <c r="H112" s="19">
        <f t="shared" si="15"/>
        <v>5453.5372800000005</v>
      </c>
      <c r="I112" s="26" t="s">
        <v>205</v>
      </c>
      <c r="J112" s="26" t="s">
        <v>97</v>
      </c>
    </row>
    <row r="113" spans="1:10" ht="17.25" x14ac:dyDescent="0.25">
      <c r="A113" s="22">
        <f t="shared" si="17"/>
        <v>88</v>
      </c>
      <c r="B113" s="23" t="s">
        <v>117</v>
      </c>
      <c r="C113" s="24">
        <f>244.79*1.04</f>
        <v>254.58160000000001</v>
      </c>
      <c r="D113" s="20">
        <v>15.2</v>
      </c>
      <c r="E113" s="20">
        <v>15.2</v>
      </c>
      <c r="F113" s="19">
        <f t="shared" si="14"/>
        <v>3869.64032</v>
      </c>
      <c r="G113" s="19">
        <v>100</v>
      </c>
      <c r="H113" s="19">
        <f t="shared" si="15"/>
        <v>3969.64032</v>
      </c>
      <c r="I113" s="26" t="s">
        <v>214</v>
      </c>
      <c r="J113" s="26" t="s">
        <v>97</v>
      </c>
    </row>
    <row r="114" spans="1:10" ht="17.25" x14ac:dyDescent="0.25">
      <c r="A114" s="22">
        <f>A113+1</f>
        <v>89</v>
      </c>
      <c r="B114" s="23" t="s">
        <v>118</v>
      </c>
      <c r="C114" s="24">
        <f>244.79*1.04</f>
        <v>254.58160000000001</v>
      </c>
      <c r="D114" s="20">
        <v>15.2</v>
      </c>
      <c r="E114" s="20">
        <v>15.2</v>
      </c>
      <c r="F114" s="19">
        <f t="shared" si="14"/>
        <v>3869.64032</v>
      </c>
      <c r="G114" s="19">
        <v>100</v>
      </c>
      <c r="H114" s="19">
        <f t="shared" si="15"/>
        <v>3969.64032</v>
      </c>
      <c r="I114" s="26" t="s">
        <v>214</v>
      </c>
      <c r="J114" s="26" t="s">
        <v>97</v>
      </c>
    </row>
    <row r="115" spans="1:10" ht="17.25" x14ac:dyDescent="0.25">
      <c r="A115" s="22">
        <f>A114+1</f>
        <v>90</v>
      </c>
      <c r="B115" s="29" t="s">
        <v>119</v>
      </c>
      <c r="C115" s="24">
        <f>244.79*1.04</f>
        <v>254.58160000000001</v>
      </c>
      <c r="D115" s="20">
        <v>15.2</v>
      </c>
      <c r="E115" s="20">
        <v>15.2</v>
      </c>
      <c r="F115" s="19">
        <f t="shared" si="14"/>
        <v>3869.64032</v>
      </c>
      <c r="G115" s="19">
        <v>100</v>
      </c>
      <c r="H115" s="19">
        <f t="shared" si="15"/>
        <v>3969.64032</v>
      </c>
      <c r="I115" s="26" t="s">
        <v>208</v>
      </c>
      <c r="J115" s="26" t="s">
        <v>97</v>
      </c>
    </row>
    <row r="116" spans="1:10" ht="17.25" x14ac:dyDescent="0.25">
      <c r="A116" s="22"/>
      <c r="B116" s="17" t="s">
        <v>120</v>
      </c>
      <c r="C116" s="24"/>
      <c r="D116" s="20"/>
      <c r="E116" s="20"/>
      <c r="F116" s="19"/>
      <c r="G116" s="19"/>
      <c r="H116" s="19"/>
    </row>
    <row r="117" spans="1:10" ht="17.25" x14ac:dyDescent="0.3">
      <c r="A117" s="3">
        <f>A115+1</f>
        <v>91</v>
      </c>
      <c r="B117" s="28" t="s">
        <v>121</v>
      </c>
      <c r="C117" s="24">
        <v>410</v>
      </c>
      <c r="D117" s="20">
        <v>15.2</v>
      </c>
      <c r="E117" s="20">
        <v>15.2</v>
      </c>
      <c r="F117" s="19">
        <f t="shared" ref="F117:F139" si="18">C117*E117</f>
        <v>6232</v>
      </c>
      <c r="G117" s="19">
        <v>100</v>
      </c>
      <c r="H117" s="19">
        <f t="shared" ref="H117:H139" si="19">SUM(F117+G117)</f>
        <v>6332</v>
      </c>
      <c r="I117" s="26" t="s">
        <v>194</v>
      </c>
      <c r="J117" s="26" t="s">
        <v>215</v>
      </c>
    </row>
    <row r="118" spans="1:10" ht="17.25" x14ac:dyDescent="0.25">
      <c r="A118" s="22">
        <f>A117+1</f>
        <v>92</v>
      </c>
      <c r="B118" s="23" t="s">
        <v>122</v>
      </c>
      <c r="C118" s="24">
        <f>400.07*1.04</f>
        <v>416.07280000000003</v>
      </c>
      <c r="D118" s="20">
        <v>15.2</v>
      </c>
      <c r="E118" s="20">
        <v>15.2</v>
      </c>
      <c r="F118" s="19">
        <f t="shared" si="18"/>
        <v>6324.30656</v>
      </c>
      <c r="G118" s="19">
        <v>100</v>
      </c>
      <c r="H118" s="19">
        <f t="shared" si="19"/>
        <v>6424.30656</v>
      </c>
      <c r="I118" s="26" t="s">
        <v>201</v>
      </c>
      <c r="J118" s="26" t="s">
        <v>215</v>
      </c>
    </row>
    <row r="119" spans="1:10" ht="17.25" x14ac:dyDescent="0.25">
      <c r="A119" s="22">
        <f t="shared" si="17"/>
        <v>93</v>
      </c>
      <c r="B119" s="23" t="s">
        <v>123</v>
      </c>
      <c r="C119" s="24">
        <v>300</v>
      </c>
      <c r="D119" s="20">
        <v>15.2</v>
      </c>
      <c r="E119" s="20">
        <v>15.2</v>
      </c>
      <c r="F119" s="19">
        <f t="shared" si="18"/>
        <v>4560</v>
      </c>
      <c r="G119" s="19">
        <v>100</v>
      </c>
      <c r="H119" s="19">
        <f t="shared" si="19"/>
        <v>4660</v>
      </c>
      <c r="I119" s="26" t="s">
        <v>207</v>
      </c>
      <c r="J119" s="26" t="s">
        <v>215</v>
      </c>
    </row>
    <row r="120" spans="1:10" ht="17.25" x14ac:dyDescent="0.25">
      <c r="A120" s="22">
        <f t="shared" si="17"/>
        <v>94</v>
      </c>
      <c r="B120" s="23" t="s">
        <v>124</v>
      </c>
      <c r="C120" s="24">
        <f>317.58*1.04</f>
        <v>330.28320000000002</v>
      </c>
      <c r="D120" s="20">
        <v>15.2</v>
      </c>
      <c r="E120" s="20">
        <v>15.2</v>
      </c>
      <c r="F120" s="19">
        <f t="shared" si="18"/>
        <v>5020.3046400000003</v>
      </c>
      <c r="G120" s="19">
        <v>100</v>
      </c>
      <c r="H120" s="19">
        <f t="shared" si="19"/>
        <v>5120.3046400000003</v>
      </c>
      <c r="I120" s="26" t="s">
        <v>211</v>
      </c>
      <c r="J120" s="26" t="s">
        <v>215</v>
      </c>
    </row>
    <row r="121" spans="1:10" ht="17.25" x14ac:dyDescent="0.25">
      <c r="A121" s="22">
        <f t="shared" si="17"/>
        <v>95</v>
      </c>
      <c r="B121" s="23" t="s">
        <v>125</v>
      </c>
      <c r="C121" s="24">
        <v>300</v>
      </c>
      <c r="D121" s="20">
        <v>15.2</v>
      </c>
      <c r="E121" s="20">
        <v>15.2</v>
      </c>
      <c r="F121" s="19">
        <f t="shared" si="18"/>
        <v>4560</v>
      </c>
      <c r="G121" s="19">
        <v>100</v>
      </c>
      <c r="H121" s="19">
        <f t="shared" si="19"/>
        <v>4660</v>
      </c>
      <c r="I121" s="26" t="s">
        <v>216</v>
      </c>
      <c r="J121" s="26" t="s">
        <v>215</v>
      </c>
    </row>
    <row r="122" spans="1:10" ht="17.25" x14ac:dyDescent="0.25">
      <c r="A122" s="22">
        <f t="shared" si="17"/>
        <v>96</v>
      </c>
      <c r="B122" s="23" t="s">
        <v>126</v>
      </c>
      <c r="C122" s="24">
        <v>300</v>
      </c>
      <c r="D122" s="20">
        <v>15.2</v>
      </c>
      <c r="E122" s="20">
        <v>15.2</v>
      </c>
      <c r="F122" s="19">
        <f t="shared" si="18"/>
        <v>4560</v>
      </c>
      <c r="G122" s="19">
        <v>100</v>
      </c>
      <c r="H122" s="19">
        <f t="shared" si="19"/>
        <v>4660</v>
      </c>
      <c r="I122" s="26" t="s">
        <v>216</v>
      </c>
      <c r="J122" s="26" t="s">
        <v>215</v>
      </c>
    </row>
    <row r="123" spans="1:10" ht="17.25" x14ac:dyDescent="0.25">
      <c r="A123" s="22">
        <f t="shared" si="17"/>
        <v>97</v>
      </c>
      <c r="B123" s="23" t="s">
        <v>127</v>
      </c>
      <c r="C123" s="24">
        <v>300</v>
      </c>
      <c r="D123" s="20">
        <v>15.2</v>
      </c>
      <c r="E123" s="20">
        <v>15.2</v>
      </c>
      <c r="F123" s="19">
        <f t="shared" si="18"/>
        <v>4560</v>
      </c>
      <c r="G123" s="19">
        <v>100</v>
      </c>
      <c r="H123" s="19">
        <f t="shared" si="19"/>
        <v>4660</v>
      </c>
      <c r="I123" s="26" t="s">
        <v>216</v>
      </c>
      <c r="J123" s="26" t="s">
        <v>215</v>
      </c>
    </row>
    <row r="124" spans="1:10" ht="17.25" x14ac:dyDescent="0.25">
      <c r="A124" s="22">
        <f t="shared" si="17"/>
        <v>98</v>
      </c>
      <c r="B124" s="23" t="s">
        <v>128</v>
      </c>
      <c r="C124" s="24">
        <v>300</v>
      </c>
      <c r="D124" s="20">
        <v>15.2</v>
      </c>
      <c r="E124" s="20">
        <v>15.2</v>
      </c>
      <c r="F124" s="19">
        <f t="shared" si="18"/>
        <v>4560</v>
      </c>
      <c r="G124" s="19">
        <v>100</v>
      </c>
      <c r="H124" s="19">
        <f t="shared" si="19"/>
        <v>4660</v>
      </c>
      <c r="I124" s="26" t="s">
        <v>216</v>
      </c>
      <c r="J124" s="26" t="s">
        <v>215</v>
      </c>
    </row>
    <row r="125" spans="1:10" ht="17.25" x14ac:dyDescent="0.25">
      <c r="A125" s="22">
        <f t="shared" si="17"/>
        <v>99</v>
      </c>
      <c r="B125" s="23" t="s">
        <v>129</v>
      </c>
      <c r="C125" s="24">
        <v>300</v>
      </c>
      <c r="D125" s="22">
        <v>15.2</v>
      </c>
      <c r="E125" s="20">
        <v>15.2</v>
      </c>
      <c r="F125" s="19">
        <f t="shared" si="18"/>
        <v>4560</v>
      </c>
      <c r="G125" s="19">
        <v>100</v>
      </c>
      <c r="H125" s="19">
        <f t="shared" si="19"/>
        <v>4660</v>
      </c>
      <c r="I125" s="26" t="s">
        <v>216</v>
      </c>
      <c r="J125" s="26" t="s">
        <v>215</v>
      </c>
    </row>
    <row r="126" spans="1:10" ht="17.25" x14ac:dyDescent="0.25">
      <c r="A126" s="22">
        <f t="shared" si="17"/>
        <v>100</v>
      </c>
      <c r="B126" s="23" t="s">
        <v>130</v>
      </c>
      <c r="C126" s="24">
        <v>300</v>
      </c>
      <c r="D126" s="20">
        <v>15.2</v>
      </c>
      <c r="E126" s="20">
        <v>15.2</v>
      </c>
      <c r="F126" s="19">
        <f t="shared" si="18"/>
        <v>4560</v>
      </c>
      <c r="G126" s="19">
        <v>100</v>
      </c>
      <c r="H126" s="19">
        <f t="shared" si="19"/>
        <v>4660</v>
      </c>
      <c r="I126" s="26" t="s">
        <v>216</v>
      </c>
      <c r="J126" s="26" t="s">
        <v>215</v>
      </c>
    </row>
    <row r="127" spans="1:10" ht="17.25" x14ac:dyDescent="0.25">
      <c r="A127" s="22">
        <f t="shared" si="17"/>
        <v>101</v>
      </c>
      <c r="B127" s="23" t="s">
        <v>131</v>
      </c>
      <c r="C127" s="24">
        <v>280</v>
      </c>
      <c r="D127" s="20">
        <v>15.2</v>
      </c>
      <c r="E127" s="20">
        <v>15.2</v>
      </c>
      <c r="F127" s="19">
        <f t="shared" si="18"/>
        <v>4256</v>
      </c>
      <c r="G127" s="19">
        <v>100</v>
      </c>
      <c r="H127" s="19">
        <f t="shared" si="19"/>
        <v>4356</v>
      </c>
      <c r="I127" s="26" t="s">
        <v>216</v>
      </c>
      <c r="J127" s="26" t="s">
        <v>215</v>
      </c>
    </row>
    <row r="128" spans="1:10" ht="17.25" x14ac:dyDescent="0.25">
      <c r="A128" s="22">
        <f t="shared" si="17"/>
        <v>102</v>
      </c>
      <c r="B128" s="23" t="s">
        <v>132</v>
      </c>
      <c r="C128" s="24">
        <v>280</v>
      </c>
      <c r="D128" s="20">
        <v>15.2</v>
      </c>
      <c r="E128" s="20">
        <v>15.2</v>
      </c>
      <c r="F128" s="19">
        <f t="shared" si="18"/>
        <v>4256</v>
      </c>
      <c r="G128" s="19">
        <v>100</v>
      </c>
      <c r="H128" s="19">
        <f t="shared" si="19"/>
        <v>4356</v>
      </c>
      <c r="I128" s="26" t="s">
        <v>217</v>
      </c>
      <c r="J128" s="26" t="s">
        <v>215</v>
      </c>
    </row>
    <row r="129" spans="1:10" ht="17.25" x14ac:dyDescent="0.25">
      <c r="A129" s="22">
        <f t="shared" si="17"/>
        <v>103</v>
      </c>
      <c r="B129" s="23" t="s">
        <v>133</v>
      </c>
      <c r="C129" s="24">
        <f>280</f>
        <v>280</v>
      </c>
      <c r="D129" s="20">
        <v>15.2</v>
      </c>
      <c r="E129" s="20">
        <v>15.2</v>
      </c>
      <c r="F129" s="19">
        <f t="shared" si="18"/>
        <v>4256</v>
      </c>
      <c r="G129" s="19">
        <v>100</v>
      </c>
      <c r="H129" s="19">
        <f t="shared" si="19"/>
        <v>4356</v>
      </c>
      <c r="I129" s="26" t="s">
        <v>217</v>
      </c>
      <c r="J129" s="26" t="s">
        <v>215</v>
      </c>
    </row>
    <row r="130" spans="1:10" ht="17.25" x14ac:dyDescent="0.25">
      <c r="A130" s="22">
        <f t="shared" si="17"/>
        <v>104</v>
      </c>
      <c r="B130" s="23" t="s">
        <v>134</v>
      </c>
      <c r="C130" s="24">
        <v>280</v>
      </c>
      <c r="D130" s="20">
        <v>15.2</v>
      </c>
      <c r="E130" s="20">
        <v>15.2</v>
      </c>
      <c r="F130" s="19">
        <f t="shared" si="18"/>
        <v>4256</v>
      </c>
      <c r="G130" s="19">
        <v>100</v>
      </c>
      <c r="H130" s="19">
        <f t="shared" si="19"/>
        <v>4356</v>
      </c>
      <c r="I130" s="26" t="s">
        <v>217</v>
      </c>
      <c r="J130" s="26" t="s">
        <v>215</v>
      </c>
    </row>
    <row r="131" spans="1:10" ht="17.25" x14ac:dyDescent="0.25">
      <c r="A131" s="22">
        <f t="shared" si="17"/>
        <v>105</v>
      </c>
      <c r="B131" s="23" t="s">
        <v>135</v>
      </c>
      <c r="C131" s="24">
        <f>280</f>
        <v>280</v>
      </c>
      <c r="D131" s="20">
        <v>15.2</v>
      </c>
      <c r="E131" s="20">
        <v>15.2</v>
      </c>
      <c r="F131" s="19">
        <f t="shared" si="18"/>
        <v>4256</v>
      </c>
      <c r="G131" s="19">
        <v>100</v>
      </c>
      <c r="H131" s="19">
        <f t="shared" si="19"/>
        <v>4356</v>
      </c>
      <c r="I131" s="26" t="s">
        <v>217</v>
      </c>
      <c r="J131" s="26" t="s">
        <v>215</v>
      </c>
    </row>
    <row r="132" spans="1:10" ht="17.25" x14ac:dyDescent="0.25">
      <c r="A132" s="22">
        <f t="shared" si="17"/>
        <v>106</v>
      </c>
      <c r="B132" s="23" t="s">
        <v>136</v>
      </c>
      <c r="C132" s="24">
        <v>280</v>
      </c>
      <c r="D132" s="22">
        <v>15.2</v>
      </c>
      <c r="E132" s="20">
        <v>15.2</v>
      </c>
      <c r="F132" s="19">
        <f t="shared" si="18"/>
        <v>4256</v>
      </c>
      <c r="G132" s="19">
        <v>100</v>
      </c>
      <c r="H132" s="19">
        <f t="shared" si="19"/>
        <v>4356</v>
      </c>
      <c r="I132" s="26" t="s">
        <v>217</v>
      </c>
      <c r="J132" s="26" t="s">
        <v>215</v>
      </c>
    </row>
    <row r="133" spans="1:10" ht="17.25" x14ac:dyDescent="0.25">
      <c r="A133" s="22">
        <f t="shared" si="17"/>
        <v>107</v>
      </c>
      <c r="B133" s="23" t="s">
        <v>137</v>
      </c>
      <c r="C133" s="24">
        <f>245.93*1.04</f>
        <v>255.7672</v>
      </c>
      <c r="D133" s="20">
        <v>15.2</v>
      </c>
      <c r="E133" s="20">
        <v>15.2</v>
      </c>
      <c r="F133" s="19">
        <f t="shared" si="18"/>
        <v>3887.6614399999999</v>
      </c>
      <c r="G133" s="19">
        <v>100</v>
      </c>
      <c r="H133" s="19">
        <f t="shared" si="19"/>
        <v>3987.6614399999999</v>
      </c>
      <c r="I133" s="26" t="s">
        <v>206</v>
      </c>
      <c r="J133" s="26" t="s">
        <v>215</v>
      </c>
    </row>
    <row r="134" spans="1:10" ht="17.25" x14ac:dyDescent="0.25">
      <c r="A134" s="22">
        <f t="shared" si="17"/>
        <v>108</v>
      </c>
      <c r="B134" s="23" t="s">
        <v>138</v>
      </c>
      <c r="C134" s="24">
        <v>280</v>
      </c>
      <c r="D134" s="20">
        <v>15.2</v>
      </c>
      <c r="E134" s="20">
        <v>15.2</v>
      </c>
      <c r="F134" s="19">
        <f t="shared" si="18"/>
        <v>4256</v>
      </c>
      <c r="G134" s="19">
        <v>100</v>
      </c>
      <c r="H134" s="19">
        <f t="shared" si="19"/>
        <v>4356</v>
      </c>
      <c r="I134" s="26" t="s">
        <v>218</v>
      </c>
      <c r="J134" s="26" t="s">
        <v>215</v>
      </c>
    </row>
    <row r="135" spans="1:10" ht="17.25" x14ac:dyDescent="0.25">
      <c r="A135" s="22">
        <f t="shared" si="17"/>
        <v>109</v>
      </c>
      <c r="B135" s="23" t="s">
        <v>139</v>
      </c>
      <c r="C135" s="24">
        <v>280</v>
      </c>
      <c r="D135" s="20">
        <v>15.2</v>
      </c>
      <c r="E135" s="20">
        <v>15.2</v>
      </c>
      <c r="F135" s="19">
        <f t="shared" si="18"/>
        <v>4256</v>
      </c>
      <c r="G135" s="19">
        <v>100</v>
      </c>
      <c r="H135" s="19">
        <f t="shared" si="19"/>
        <v>4356</v>
      </c>
      <c r="I135" s="26" t="s">
        <v>208</v>
      </c>
      <c r="J135" s="26" t="s">
        <v>215</v>
      </c>
    </row>
    <row r="136" spans="1:10" ht="17.25" x14ac:dyDescent="0.25">
      <c r="A136" s="22">
        <f t="shared" si="17"/>
        <v>110</v>
      </c>
      <c r="B136" s="29" t="s">
        <v>140</v>
      </c>
      <c r="C136" s="24">
        <v>280</v>
      </c>
      <c r="D136" s="20">
        <v>15.2</v>
      </c>
      <c r="E136" s="20">
        <v>15.2</v>
      </c>
      <c r="F136" s="19">
        <f t="shared" si="18"/>
        <v>4256</v>
      </c>
      <c r="G136" s="19">
        <v>100</v>
      </c>
      <c r="H136" s="19">
        <f t="shared" si="19"/>
        <v>4356</v>
      </c>
      <c r="I136" s="26" t="s">
        <v>208</v>
      </c>
      <c r="J136" s="26" t="s">
        <v>215</v>
      </c>
    </row>
    <row r="137" spans="1:10" ht="17.25" x14ac:dyDescent="0.25">
      <c r="A137" s="22">
        <f t="shared" si="17"/>
        <v>111</v>
      </c>
      <c r="B137" s="23" t="s">
        <v>141</v>
      </c>
      <c r="C137" s="24">
        <v>280</v>
      </c>
      <c r="D137" s="20">
        <v>15.2</v>
      </c>
      <c r="E137" s="20">
        <v>15.2</v>
      </c>
      <c r="F137" s="19">
        <f t="shared" si="18"/>
        <v>4256</v>
      </c>
      <c r="G137" s="19">
        <v>100</v>
      </c>
      <c r="H137" s="19">
        <f t="shared" si="19"/>
        <v>4356</v>
      </c>
      <c r="I137" s="26" t="s">
        <v>210</v>
      </c>
      <c r="J137" s="26" t="s">
        <v>215</v>
      </c>
    </row>
    <row r="138" spans="1:10" ht="17.25" x14ac:dyDescent="0.25">
      <c r="A138" s="22">
        <f t="shared" si="17"/>
        <v>112</v>
      </c>
      <c r="B138" s="23" t="s">
        <v>142</v>
      </c>
      <c r="C138" s="24">
        <v>280</v>
      </c>
      <c r="D138" s="20">
        <v>15.2</v>
      </c>
      <c r="E138" s="20">
        <v>15.2</v>
      </c>
      <c r="F138" s="19">
        <f t="shared" si="18"/>
        <v>4256</v>
      </c>
      <c r="G138" s="19">
        <v>100</v>
      </c>
      <c r="H138" s="19">
        <f t="shared" si="19"/>
        <v>4356</v>
      </c>
      <c r="I138" s="26" t="s">
        <v>210</v>
      </c>
      <c r="J138" s="26" t="s">
        <v>215</v>
      </c>
    </row>
    <row r="139" spans="1:10" ht="17.25" x14ac:dyDescent="0.25">
      <c r="A139" s="22">
        <f t="shared" si="17"/>
        <v>113</v>
      </c>
      <c r="B139" s="23" t="s">
        <v>143</v>
      </c>
      <c r="C139" s="24">
        <f>252*1.04</f>
        <v>262.08</v>
      </c>
      <c r="D139" s="20">
        <v>15.2</v>
      </c>
      <c r="E139" s="20">
        <v>15.2</v>
      </c>
      <c r="F139" s="19">
        <f t="shared" si="18"/>
        <v>3983.6159999999995</v>
      </c>
      <c r="G139" s="19">
        <v>100</v>
      </c>
      <c r="H139" s="19">
        <f t="shared" si="19"/>
        <v>4083.6159999999995</v>
      </c>
      <c r="I139" s="26" t="s">
        <v>219</v>
      </c>
      <c r="J139" s="26" t="s">
        <v>215</v>
      </c>
    </row>
    <row r="140" spans="1:10" ht="17.25" x14ac:dyDescent="0.25">
      <c r="A140" s="22"/>
      <c r="B140" s="38" t="s">
        <v>144</v>
      </c>
      <c r="C140" s="24"/>
      <c r="D140" s="20"/>
      <c r="E140" s="20"/>
      <c r="F140" s="19"/>
      <c r="G140" s="19"/>
      <c r="H140" s="19"/>
    </row>
    <row r="141" spans="1:10" ht="31.5" x14ac:dyDescent="0.25">
      <c r="A141" s="22">
        <f>A139+1</f>
        <v>114</v>
      </c>
      <c r="B141" s="23" t="s">
        <v>145</v>
      </c>
      <c r="C141" s="24">
        <v>410</v>
      </c>
      <c r="D141" s="20">
        <v>15.2</v>
      </c>
      <c r="E141" s="20">
        <v>15.2</v>
      </c>
      <c r="F141" s="19">
        <f t="shared" ref="F141:F150" si="20">C141*E141</f>
        <v>6232</v>
      </c>
      <c r="G141" s="19">
        <v>100</v>
      </c>
      <c r="H141" s="19">
        <f t="shared" ref="H141:H150" si="21">SUM(F141+G141)</f>
        <v>6332</v>
      </c>
      <c r="I141" s="26" t="s">
        <v>194</v>
      </c>
      <c r="J141" s="46" t="s">
        <v>220</v>
      </c>
    </row>
    <row r="142" spans="1:10" ht="31.5" x14ac:dyDescent="0.25">
      <c r="A142" s="22">
        <f t="shared" si="17"/>
        <v>115</v>
      </c>
      <c r="B142" s="23" t="s">
        <v>146</v>
      </c>
      <c r="C142" s="24">
        <f>317.58*1.04</f>
        <v>330.28320000000002</v>
      </c>
      <c r="D142" s="20">
        <v>15.2</v>
      </c>
      <c r="E142" s="20">
        <v>15.2</v>
      </c>
      <c r="F142" s="19">
        <f t="shared" si="20"/>
        <v>5020.3046400000003</v>
      </c>
      <c r="G142" s="19">
        <v>100</v>
      </c>
      <c r="H142" s="19">
        <f t="shared" si="21"/>
        <v>5120.3046400000003</v>
      </c>
      <c r="I142" s="26" t="s">
        <v>192</v>
      </c>
      <c r="J142" s="46" t="s">
        <v>220</v>
      </c>
    </row>
    <row r="143" spans="1:10" ht="31.5" x14ac:dyDescent="0.25">
      <c r="A143" s="22">
        <f t="shared" si="17"/>
        <v>116</v>
      </c>
      <c r="B143" s="29" t="s">
        <v>147</v>
      </c>
      <c r="C143" s="24">
        <f>251.87*1.04</f>
        <v>261.94479999999999</v>
      </c>
      <c r="D143" s="20">
        <v>15.2</v>
      </c>
      <c r="E143" s="20">
        <v>15.2</v>
      </c>
      <c r="F143" s="19">
        <f t="shared" si="20"/>
        <v>3981.5609599999998</v>
      </c>
      <c r="G143" s="19">
        <v>100</v>
      </c>
      <c r="H143" s="19">
        <f t="shared" si="21"/>
        <v>4081.5609599999998</v>
      </c>
      <c r="I143" s="26" t="s">
        <v>221</v>
      </c>
      <c r="J143" s="46" t="s">
        <v>220</v>
      </c>
    </row>
    <row r="144" spans="1:10" ht="31.5" x14ac:dyDescent="0.25">
      <c r="A144" s="22">
        <f t="shared" si="17"/>
        <v>117</v>
      </c>
      <c r="B144" s="23" t="s">
        <v>148</v>
      </c>
      <c r="C144" s="24">
        <f>335.13*1.04</f>
        <v>348.53520000000003</v>
      </c>
      <c r="D144" s="20">
        <v>15.2</v>
      </c>
      <c r="E144" s="20">
        <v>15.2</v>
      </c>
      <c r="F144" s="19">
        <f t="shared" si="20"/>
        <v>5297.7350400000005</v>
      </c>
      <c r="G144" s="19">
        <v>100</v>
      </c>
      <c r="H144" s="19">
        <f t="shared" si="21"/>
        <v>5397.7350400000005</v>
      </c>
      <c r="I144" s="26" t="s">
        <v>221</v>
      </c>
      <c r="J144" s="46" t="s">
        <v>220</v>
      </c>
    </row>
    <row r="145" spans="1:10" ht="31.5" x14ac:dyDescent="0.25">
      <c r="A145" s="22">
        <f t="shared" si="17"/>
        <v>118</v>
      </c>
      <c r="B145" s="23" t="s">
        <v>149</v>
      </c>
      <c r="C145" s="24">
        <f>335.13*1.04</f>
        <v>348.53520000000003</v>
      </c>
      <c r="D145" s="20">
        <v>15.2</v>
      </c>
      <c r="E145" s="20">
        <v>15.2</v>
      </c>
      <c r="F145" s="19">
        <f t="shared" si="20"/>
        <v>5297.7350400000005</v>
      </c>
      <c r="G145" s="19">
        <v>100</v>
      </c>
      <c r="H145" s="19">
        <f t="shared" si="21"/>
        <v>5397.7350400000005</v>
      </c>
      <c r="I145" s="26" t="s">
        <v>221</v>
      </c>
      <c r="J145" s="46" t="s">
        <v>220</v>
      </c>
    </row>
    <row r="146" spans="1:10" ht="31.5" x14ac:dyDescent="0.25">
      <c r="A146" s="22">
        <f t="shared" si="17"/>
        <v>119</v>
      </c>
      <c r="B146" s="29" t="s">
        <v>150</v>
      </c>
      <c r="C146" s="24">
        <f>335.13*1.04</f>
        <v>348.53520000000003</v>
      </c>
      <c r="D146" s="37">
        <v>15.2</v>
      </c>
      <c r="E146" s="20">
        <v>15.2</v>
      </c>
      <c r="F146" s="19">
        <f t="shared" si="20"/>
        <v>5297.7350400000005</v>
      </c>
      <c r="G146" s="19">
        <v>100</v>
      </c>
      <c r="H146" s="19">
        <f t="shared" si="21"/>
        <v>5397.7350400000005</v>
      </c>
      <c r="I146" s="26" t="s">
        <v>222</v>
      </c>
      <c r="J146" s="46" t="s">
        <v>220</v>
      </c>
    </row>
    <row r="147" spans="1:10" ht="31.5" x14ac:dyDescent="0.25">
      <c r="A147" s="22">
        <f t="shared" si="17"/>
        <v>120</v>
      </c>
      <c r="B147" s="29" t="s">
        <v>151</v>
      </c>
      <c r="C147" s="24">
        <f>301.93*1.04</f>
        <v>314.00720000000001</v>
      </c>
      <c r="D147" s="37">
        <v>15.2</v>
      </c>
      <c r="E147" s="20">
        <v>15.2</v>
      </c>
      <c r="F147" s="19">
        <f t="shared" si="20"/>
        <v>4772.9094400000004</v>
      </c>
      <c r="G147" s="19">
        <v>100</v>
      </c>
      <c r="H147" s="19">
        <f t="shared" si="21"/>
        <v>4872.9094400000004</v>
      </c>
      <c r="I147" s="26" t="s">
        <v>221</v>
      </c>
      <c r="J147" s="46" t="s">
        <v>220</v>
      </c>
    </row>
    <row r="148" spans="1:10" ht="31.5" x14ac:dyDescent="0.25">
      <c r="A148" s="22">
        <f t="shared" si="17"/>
        <v>121</v>
      </c>
      <c r="B148" s="23" t="s">
        <v>152</v>
      </c>
      <c r="C148" s="24">
        <f>261.98*1.04</f>
        <v>272.45920000000001</v>
      </c>
      <c r="D148" s="20">
        <v>15.2</v>
      </c>
      <c r="E148" s="20">
        <v>15.2</v>
      </c>
      <c r="F148" s="19">
        <f t="shared" si="20"/>
        <v>4141.3798399999996</v>
      </c>
      <c r="G148" s="19">
        <v>100</v>
      </c>
      <c r="H148" s="19">
        <f t="shared" si="21"/>
        <v>4241.3798399999996</v>
      </c>
      <c r="I148" s="26" t="s">
        <v>210</v>
      </c>
      <c r="J148" s="46" t="s">
        <v>220</v>
      </c>
    </row>
    <row r="149" spans="1:10" ht="31.5" x14ac:dyDescent="0.25">
      <c r="A149" s="22">
        <f t="shared" si="17"/>
        <v>122</v>
      </c>
      <c r="B149" s="29" t="s">
        <v>153</v>
      </c>
      <c r="C149" s="24">
        <f>261.98*1.04</f>
        <v>272.45920000000001</v>
      </c>
      <c r="D149" s="20">
        <v>15.2</v>
      </c>
      <c r="E149" s="20">
        <v>15.2</v>
      </c>
      <c r="F149" s="19">
        <f t="shared" si="20"/>
        <v>4141.3798399999996</v>
      </c>
      <c r="G149" s="33">
        <v>100</v>
      </c>
      <c r="H149" s="19">
        <f t="shared" si="21"/>
        <v>4241.3798399999996</v>
      </c>
      <c r="I149" s="26" t="s">
        <v>210</v>
      </c>
      <c r="J149" s="46" t="s">
        <v>220</v>
      </c>
    </row>
    <row r="150" spans="1:10" ht="31.5" x14ac:dyDescent="0.25">
      <c r="A150" s="22">
        <f t="shared" si="17"/>
        <v>123</v>
      </c>
      <c r="B150" s="29" t="s">
        <v>155</v>
      </c>
      <c r="C150" s="24">
        <v>314.08</v>
      </c>
      <c r="D150" s="20">
        <v>15.2</v>
      </c>
      <c r="E150" s="20">
        <v>15.2</v>
      </c>
      <c r="F150" s="19">
        <f t="shared" si="20"/>
        <v>4774.0159999999996</v>
      </c>
      <c r="G150" s="33">
        <v>100</v>
      </c>
      <c r="H150" s="19">
        <f t="shared" si="21"/>
        <v>4874.0159999999996</v>
      </c>
      <c r="I150" s="26" t="s">
        <v>224</v>
      </c>
      <c r="J150" s="46" t="s">
        <v>220</v>
      </c>
    </row>
    <row r="151" spans="1:10" ht="17.25" x14ac:dyDescent="0.25">
      <c r="A151" s="22"/>
      <c r="B151" s="17" t="s">
        <v>156</v>
      </c>
      <c r="C151" s="24"/>
      <c r="D151" s="20"/>
      <c r="E151" s="20"/>
      <c r="F151" s="19"/>
      <c r="G151" s="19"/>
      <c r="H151" s="19"/>
    </row>
    <row r="152" spans="1:10" ht="17.25" x14ac:dyDescent="0.25">
      <c r="A152" s="22">
        <f>A150+1</f>
        <v>124</v>
      </c>
      <c r="B152" s="30" t="s">
        <v>157</v>
      </c>
      <c r="C152" s="24">
        <f>400*1.04</f>
        <v>416</v>
      </c>
      <c r="D152" s="22">
        <v>15.2</v>
      </c>
      <c r="E152" s="20">
        <v>15.2</v>
      </c>
      <c r="F152" s="19">
        <f>C152*E152</f>
        <v>6323.2</v>
      </c>
      <c r="G152" s="19">
        <v>100</v>
      </c>
      <c r="H152" s="19">
        <f>SUM(F152+G152)</f>
        <v>6423.2</v>
      </c>
      <c r="I152" s="26" t="s">
        <v>195</v>
      </c>
      <c r="J152" s="26" t="s">
        <v>156</v>
      </c>
    </row>
    <row r="153" spans="1:10" ht="17.25" x14ac:dyDescent="0.25">
      <c r="A153" s="22">
        <f>A152+1</f>
        <v>125</v>
      </c>
      <c r="B153" s="23" t="s">
        <v>158</v>
      </c>
      <c r="C153" s="24">
        <v>410</v>
      </c>
      <c r="D153" s="20">
        <v>15.2</v>
      </c>
      <c r="E153" s="20">
        <v>15.2</v>
      </c>
      <c r="F153" s="19">
        <f>C153*E153</f>
        <v>6232</v>
      </c>
      <c r="G153" s="19">
        <v>100</v>
      </c>
      <c r="H153" s="19">
        <f>SUM(F153+G153)</f>
        <v>6332</v>
      </c>
      <c r="I153" s="26" t="s">
        <v>194</v>
      </c>
      <c r="J153" s="46" t="s">
        <v>225</v>
      </c>
    </row>
    <row r="154" spans="1:10" ht="17.25" x14ac:dyDescent="0.25">
      <c r="A154" s="22">
        <f>A153+1</f>
        <v>126</v>
      </c>
      <c r="B154" s="23" t="s">
        <v>159</v>
      </c>
      <c r="C154" s="24">
        <f>400*1.04</f>
        <v>416</v>
      </c>
      <c r="D154" s="20">
        <v>15.2</v>
      </c>
      <c r="E154" s="20">
        <v>15.2</v>
      </c>
      <c r="F154" s="19">
        <f>C154*E154</f>
        <v>6323.2</v>
      </c>
      <c r="G154" s="19">
        <v>100</v>
      </c>
      <c r="H154" s="19">
        <f>SUM(F154+G154)</f>
        <v>6423.2</v>
      </c>
      <c r="I154" s="47" t="s">
        <v>192</v>
      </c>
      <c r="J154" s="46" t="s">
        <v>33</v>
      </c>
    </row>
    <row r="155" spans="1:10" ht="31.5" x14ac:dyDescent="0.25">
      <c r="A155" s="22">
        <f>A154+1</f>
        <v>127</v>
      </c>
      <c r="B155" s="23" t="s">
        <v>160</v>
      </c>
      <c r="C155" s="24">
        <f>400.07*1.04</f>
        <v>416.07280000000003</v>
      </c>
      <c r="D155" s="20">
        <v>15.2</v>
      </c>
      <c r="E155" s="20">
        <v>15.2</v>
      </c>
      <c r="F155" s="19">
        <f>C155*E155</f>
        <v>6324.30656</v>
      </c>
      <c r="G155" s="32">
        <v>100</v>
      </c>
      <c r="H155" s="19">
        <f>SUM(F155+G155)</f>
        <v>6424.30656</v>
      </c>
      <c r="I155" s="26" t="s">
        <v>195</v>
      </c>
      <c r="J155" s="46" t="s">
        <v>226</v>
      </c>
    </row>
    <row r="156" spans="1:10" ht="17.25" x14ac:dyDescent="0.25">
      <c r="A156" s="22"/>
      <c r="B156" s="17" t="s">
        <v>161</v>
      </c>
      <c r="C156" s="24"/>
      <c r="D156" s="20"/>
      <c r="E156" s="20"/>
      <c r="F156" s="19"/>
      <c r="G156" s="19"/>
      <c r="H156" s="19"/>
      <c r="I156" s="26" t="s">
        <v>227</v>
      </c>
      <c r="J156" s="46" t="s">
        <v>45</v>
      </c>
    </row>
    <row r="157" spans="1:10" ht="17.25" x14ac:dyDescent="0.25">
      <c r="A157" s="22">
        <f>A155+1</f>
        <v>128</v>
      </c>
      <c r="B157" s="23" t="s">
        <v>162</v>
      </c>
      <c r="C157" s="24">
        <f>383.88*1.04</f>
        <v>399.23520000000002</v>
      </c>
      <c r="D157" s="20">
        <v>15.2</v>
      </c>
      <c r="E157" s="20">
        <v>15.2</v>
      </c>
      <c r="F157" s="19">
        <f>C157*E157</f>
        <v>6068.3750399999999</v>
      </c>
      <c r="G157" s="19">
        <v>100</v>
      </c>
      <c r="H157" s="19">
        <f>SUM(F157+G157)</f>
        <v>6168.3750399999999</v>
      </c>
      <c r="I157" s="26" t="s">
        <v>192</v>
      </c>
      <c r="J157" s="26" t="s">
        <v>161</v>
      </c>
    </row>
    <row r="158" spans="1:10" ht="17.25" x14ac:dyDescent="0.25">
      <c r="A158" s="22">
        <f>A157+1</f>
        <v>129</v>
      </c>
      <c r="B158" s="23" t="s">
        <v>163</v>
      </c>
      <c r="C158" s="24">
        <f>263.16*1.04</f>
        <v>273.68640000000005</v>
      </c>
      <c r="D158" s="20">
        <v>15.2</v>
      </c>
      <c r="E158" s="20">
        <v>15.2</v>
      </c>
      <c r="F158" s="19">
        <f>C158*E158</f>
        <v>4160.0332800000006</v>
      </c>
      <c r="G158" s="19">
        <v>100</v>
      </c>
      <c r="H158" s="19">
        <f>SUM(F158+G158)</f>
        <v>4260.0332800000006</v>
      </c>
      <c r="I158" s="26" t="s">
        <v>213</v>
      </c>
      <c r="J158" s="26" t="s">
        <v>215</v>
      </c>
    </row>
    <row r="159" spans="1:10" ht="17.25" x14ac:dyDescent="0.25">
      <c r="A159" s="22">
        <f>A158+1</f>
        <v>130</v>
      </c>
      <c r="B159" s="29" t="s">
        <v>164</v>
      </c>
      <c r="C159" s="24">
        <v>207.44</v>
      </c>
      <c r="D159" s="20">
        <v>15.2</v>
      </c>
      <c r="E159" s="20">
        <v>15.2</v>
      </c>
      <c r="F159" s="19">
        <f>C159*E159</f>
        <v>3153.0879999999997</v>
      </c>
      <c r="G159" s="19">
        <v>100</v>
      </c>
      <c r="H159" s="19">
        <f>SUM(F159+G159)</f>
        <v>3253.0879999999997</v>
      </c>
      <c r="I159" s="26" t="s">
        <v>210</v>
      </c>
      <c r="J159" s="26" t="s">
        <v>161</v>
      </c>
    </row>
    <row r="160" spans="1:10" ht="17.25" x14ac:dyDescent="0.25">
      <c r="A160" s="22"/>
      <c r="B160" s="34" t="s">
        <v>165</v>
      </c>
      <c r="C160" s="24"/>
      <c r="D160" s="20"/>
      <c r="E160" s="20"/>
      <c r="F160" s="19"/>
      <c r="G160" s="19"/>
      <c r="H160" s="19"/>
    </row>
    <row r="161" spans="1:10" ht="17.25" x14ac:dyDescent="0.25">
      <c r="A161" s="22">
        <f>A159+1</f>
        <v>131</v>
      </c>
      <c r="B161" s="29" t="s">
        <v>166</v>
      </c>
      <c r="C161" s="24">
        <v>388</v>
      </c>
      <c r="D161" s="20">
        <v>15.2</v>
      </c>
      <c r="E161" s="20">
        <v>15.2</v>
      </c>
      <c r="F161" s="19">
        <f>C161*E161</f>
        <v>5897.5999999999995</v>
      </c>
      <c r="G161" s="19">
        <v>100</v>
      </c>
      <c r="H161" s="19">
        <f>SUM(F161+G161)</f>
        <v>5997.5999999999995</v>
      </c>
      <c r="I161" s="26" t="s">
        <v>165</v>
      </c>
      <c r="J161" s="26" t="s">
        <v>232</v>
      </c>
    </row>
    <row r="162" spans="1:10" ht="17.25" x14ac:dyDescent="0.25">
      <c r="A162" s="22"/>
      <c r="B162" s="34" t="s">
        <v>167</v>
      </c>
      <c r="C162" s="24"/>
      <c r="D162" s="20"/>
      <c r="E162" s="20"/>
      <c r="F162" s="19"/>
      <c r="G162" s="19"/>
      <c r="H162" s="19"/>
    </row>
    <row r="163" spans="1:10" ht="17.25" x14ac:dyDescent="0.25">
      <c r="A163" s="22">
        <f>A161+1</f>
        <v>132</v>
      </c>
      <c r="B163" s="29" t="s">
        <v>168</v>
      </c>
      <c r="C163" s="24">
        <v>388</v>
      </c>
      <c r="D163" s="20">
        <v>15.2</v>
      </c>
      <c r="E163" s="20">
        <v>15.2</v>
      </c>
      <c r="F163" s="19">
        <f>C163*E163</f>
        <v>5897.5999999999995</v>
      </c>
      <c r="G163" s="19">
        <v>100</v>
      </c>
      <c r="H163" s="19">
        <f>SUM(F163+G163)</f>
        <v>5997.5999999999995</v>
      </c>
      <c r="I163" s="26" t="s">
        <v>167</v>
      </c>
      <c r="J163" s="26" t="s">
        <v>15</v>
      </c>
    </row>
    <row r="164" spans="1:10" ht="17.25" x14ac:dyDescent="0.3">
      <c r="A164" s="39"/>
      <c r="B164" s="40" t="s">
        <v>169</v>
      </c>
      <c r="C164" s="24"/>
      <c r="D164" s="20"/>
      <c r="E164" s="20"/>
      <c r="F164" s="19"/>
      <c r="G164" s="19"/>
      <c r="H164" s="19"/>
    </row>
    <row r="165" spans="1:10" ht="17.25" x14ac:dyDescent="0.3">
      <c r="A165" s="39">
        <f>A163+1</f>
        <v>133</v>
      </c>
      <c r="B165" s="1" t="s">
        <v>170</v>
      </c>
      <c r="C165" s="24">
        <v>410</v>
      </c>
      <c r="D165" s="20">
        <v>15.2</v>
      </c>
      <c r="E165" s="20">
        <v>15.2</v>
      </c>
      <c r="F165" s="19">
        <f>C165*E165</f>
        <v>6232</v>
      </c>
      <c r="G165" s="19">
        <v>100</v>
      </c>
      <c r="H165" s="19">
        <f>SUM(F165+G165)</f>
        <v>6332</v>
      </c>
      <c r="I165" s="26" t="s">
        <v>169</v>
      </c>
      <c r="J165" s="26" t="s">
        <v>228</v>
      </c>
    </row>
    <row r="166" spans="1:10" ht="17.25" x14ac:dyDescent="0.25">
      <c r="A166" s="16"/>
      <c r="B166" s="42"/>
      <c r="H166" s="41"/>
    </row>
    <row r="167" spans="1:10" ht="17.25" x14ac:dyDescent="0.25">
      <c r="A167" s="16"/>
      <c r="B167" s="41"/>
      <c r="H167" s="41"/>
    </row>
    <row r="168" spans="1:10" ht="17.25" x14ac:dyDescent="0.25">
      <c r="A168" s="16"/>
      <c r="B168" s="41"/>
      <c r="H168" s="41"/>
    </row>
    <row r="169" spans="1:10" ht="17.25" x14ac:dyDescent="0.25">
      <c r="A169" s="22"/>
      <c r="B169" s="41"/>
      <c r="D169" s="1" t="s">
        <v>0</v>
      </c>
      <c r="H169" s="41"/>
    </row>
    <row r="170" spans="1:10" ht="17.25" x14ac:dyDescent="0.25">
      <c r="A170" s="30"/>
      <c r="B170" s="41"/>
      <c r="H170" s="41"/>
    </row>
    <row r="171" spans="1:10" ht="17.25" x14ac:dyDescent="0.25">
      <c r="A171" s="30"/>
      <c r="B171" s="41"/>
      <c r="H171" s="41"/>
    </row>
    <row r="172" spans="1:10" ht="17.25" x14ac:dyDescent="0.25">
      <c r="A172" s="30"/>
      <c r="B172" s="43"/>
      <c r="H172" s="41"/>
    </row>
    <row r="173" spans="1:10" ht="17.25" x14ac:dyDescent="0.3">
      <c r="A173" s="27" t="s">
        <v>0</v>
      </c>
      <c r="H173" s="41"/>
    </row>
    <row r="174" spans="1:10" x14ac:dyDescent="0.25">
      <c r="H174" s="41"/>
    </row>
    <row r="175" spans="1:10" x14ac:dyDescent="0.25">
      <c r="H175" s="41"/>
    </row>
    <row r="176" spans="1:10" x14ac:dyDescent="0.25">
      <c r="H176" s="41"/>
    </row>
    <row r="180" spans="6:6" x14ac:dyDescent="0.25">
      <c r="F180" s="1" t="s">
        <v>0</v>
      </c>
    </row>
    <row r="196" spans="2:2" x14ac:dyDescent="0.25">
      <c r="B196" s="2" t="s">
        <v>0</v>
      </c>
    </row>
  </sheetData>
  <mergeCells count="13">
    <mergeCell ref="C3:F3"/>
    <mergeCell ref="E4:F4"/>
    <mergeCell ref="C6:F6"/>
    <mergeCell ref="J7:J9"/>
    <mergeCell ref="A7:A9"/>
    <mergeCell ref="B7:B9"/>
    <mergeCell ref="C7:C9"/>
    <mergeCell ref="D7:D9"/>
    <mergeCell ref="I7:I9"/>
    <mergeCell ref="E7:E9"/>
    <mergeCell ref="F7:F9"/>
    <mergeCell ref="G7:G8"/>
    <mergeCell ref="H7:H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workbookViewId="0">
      <selection activeCell="I1" sqref="I1:J1048576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5.5703125" style="1" customWidth="1"/>
    <col min="9" max="9" width="28.42578125" style="26" customWidth="1"/>
    <col min="10" max="10" width="30.28515625" style="26" customWidth="1"/>
  </cols>
  <sheetData>
    <row r="1" spans="1:10" x14ac:dyDescent="0.25">
      <c r="B1" s="2" t="s">
        <v>0</v>
      </c>
      <c r="J1" s="26" t="s">
        <v>0</v>
      </c>
    </row>
    <row r="2" spans="1:10" x14ac:dyDescent="0.25">
      <c r="A2" s="3" t="s">
        <v>0</v>
      </c>
      <c r="C2"/>
      <c r="D2"/>
      <c r="E2"/>
      <c r="F2"/>
      <c r="G2"/>
      <c r="H2"/>
      <c r="I2"/>
      <c r="J2"/>
    </row>
    <row r="3" spans="1:10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7"/>
      <c r="I3" s="44"/>
      <c r="J3" s="45"/>
    </row>
    <row r="4" spans="1:10" x14ac:dyDescent="0.25">
      <c r="A4" s="4" t="s">
        <v>0</v>
      </c>
      <c r="B4" s="5"/>
      <c r="C4" s="8"/>
      <c r="E4" s="110"/>
      <c r="F4" s="110"/>
      <c r="G4" s="9"/>
      <c r="H4" s="7"/>
    </row>
    <row r="5" spans="1:10" x14ac:dyDescent="0.25">
      <c r="A5" s="4"/>
      <c r="B5" s="5"/>
      <c r="C5" s="10"/>
      <c r="D5" s="10"/>
      <c r="E5" s="10"/>
      <c r="F5" s="10"/>
      <c r="G5" s="10"/>
      <c r="H5" s="7"/>
    </row>
    <row r="6" spans="1:10" x14ac:dyDescent="0.25">
      <c r="A6" s="11"/>
      <c r="B6" s="12"/>
      <c r="C6" s="111" t="s">
        <v>1</v>
      </c>
      <c r="D6" s="112"/>
      <c r="E6" s="112"/>
      <c r="F6" s="113"/>
      <c r="G6" s="13"/>
      <c r="H6" s="14"/>
    </row>
    <row r="7" spans="1:10" ht="15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06" t="s">
        <v>178</v>
      </c>
      <c r="H7" s="106" t="s">
        <v>11</v>
      </c>
      <c r="I7" s="103" t="s">
        <v>187</v>
      </c>
      <c r="J7" s="103" t="s">
        <v>188</v>
      </c>
    </row>
    <row r="8" spans="1:10" ht="15" x14ac:dyDescent="0.25">
      <c r="A8" s="93"/>
      <c r="B8" s="95"/>
      <c r="C8" s="98"/>
      <c r="D8" s="101"/>
      <c r="E8" s="101"/>
      <c r="F8" s="107"/>
      <c r="G8" s="108"/>
      <c r="H8" s="107"/>
      <c r="I8" s="104"/>
      <c r="J8" s="104"/>
    </row>
    <row r="9" spans="1:10" ht="15" x14ac:dyDescent="0.25">
      <c r="A9" s="93"/>
      <c r="B9" s="96"/>
      <c r="C9" s="99"/>
      <c r="D9" s="102"/>
      <c r="E9" s="102"/>
      <c r="F9" s="108"/>
      <c r="G9" s="15" t="s">
        <v>173</v>
      </c>
      <c r="H9" s="108"/>
      <c r="I9" s="105"/>
      <c r="J9" s="105"/>
    </row>
    <row r="10" spans="1:10" ht="17.25" x14ac:dyDescent="0.25">
      <c r="A10" s="16"/>
      <c r="B10" s="17" t="s">
        <v>15</v>
      </c>
      <c r="C10" s="18"/>
      <c r="D10" s="20"/>
      <c r="E10" s="20"/>
      <c r="F10" s="19"/>
      <c r="G10" s="19"/>
      <c r="H10" s="21"/>
    </row>
    <row r="11" spans="1:10" ht="17.25" x14ac:dyDescent="0.25">
      <c r="A11" s="22">
        <v>1</v>
      </c>
      <c r="B11" s="23" t="s">
        <v>16</v>
      </c>
      <c r="C11" s="24">
        <v>940</v>
      </c>
      <c r="D11" s="20">
        <v>15.2</v>
      </c>
      <c r="E11" s="20">
        <v>15.2</v>
      </c>
      <c r="F11" s="19">
        <f>C11*E11</f>
        <v>14288</v>
      </c>
      <c r="G11" s="19"/>
      <c r="H11" s="19">
        <f>SUM(F11+G11)</f>
        <v>14288</v>
      </c>
      <c r="I11" s="26" t="s">
        <v>189</v>
      </c>
      <c r="J11" s="26" t="s">
        <v>190</v>
      </c>
    </row>
    <row r="12" spans="1:10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</row>
    <row r="13" spans="1:10" ht="17.25" x14ac:dyDescent="0.25">
      <c r="A13" s="22">
        <f>A11+1</f>
        <v>2</v>
      </c>
      <c r="B13" s="23" t="s">
        <v>18</v>
      </c>
      <c r="C13" s="24">
        <v>810</v>
      </c>
      <c r="D13" s="20">
        <v>15.2</v>
      </c>
      <c r="E13" s="20">
        <v>15.2</v>
      </c>
      <c r="F13" s="19">
        <f>C13*E13</f>
        <v>12312</v>
      </c>
      <c r="G13" s="19"/>
      <c r="H13" s="19">
        <f>SUM(F13+G13)</f>
        <v>12312</v>
      </c>
      <c r="I13" s="26" t="s">
        <v>191</v>
      </c>
      <c r="J13" s="26" t="s">
        <v>17</v>
      </c>
    </row>
    <row r="14" spans="1:10" ht="17.25" x14ac:dyDescent="0.25">
      <c r="A14" s="22">
        <f>A13+1</f>
        <v>3</v>
      </c>
      <c r="B14" s="23" t="s">
        <v>19</v>
      </c>
      <c r="C14" s="24">
        <v>493.31</v>
      </c>
      <c r="D14" s="20">
        <v>15.2</v>
      </c>
      <c r="E14" s="20">
        <v>15.2</v>
      </c>
      <c r="F14" s="19">
        <f>C14*E14</f>
        <v>7498.3119999999999</v>
      </c>
      <c r="G14" s="19">
        <v>622.32000000000005</v>
      </c>
      <c r="H14" s="19">
        <f>SUM(F14+G14)</f>
        <v>8120.6319999999996</v>
      </c>
      <c r="I14" s="26" t="s">
        <v>192</v>
      </c>
      <c r="J14" s="26" t="s">
        <v>17</v>
      </c>
    </row>
    <row r="15" spans="1:10" ht="17.25" x14ac:dyDescent="0.25">
      <c r="A15" s="22">
        <f>A14+1</f>
        <v>4</v>
      </c>
      <c r="B15" s="23" t="s">
        <v>20</v>
      </c>
      <c r="C15" s="24">
        <f>402.28*1.04</f>
        <v>418.37119999999999</v>
      </c>
      <c r="D15" s="20">
        <v>15.2</v>
      </c>
      <c r="E15" s="20">
        <v>15.2</v>
      </c>
      <c r="F15" s="19">
        <f>C15*E15</f>
        <v>6359.2422399999996</v>
      </c>
      <c r="G15" s="19"/>
      <c r="H15" s="19">
        <f>SUM(F15+G15)</f>
        <v>6359.2422399999996</v>
      </c>
      <c r="I15" s="26" t="s">
        <v>192</v>
      </c>
      <c r="J15" s="26" t="s">
        <v>61</v>
      </c>
    </row>
    <row r="16" spans="1:10" ht="17.25" x14ac:dyDescent="0.25">
      <c r="A16" s="22">
        <f>A15+1</f>
        <v>5</v>
      </c>
      <c r="B16" s="23" t="s">
        <v>21</v>
      </c>
      <c r="C16" s="24">
        <f>336.47*1.04</f>
        <v>349.92880000000002</v>
      </c>
      <c r="D16" s="20">
        <v>15.2</v>
      </c>
      <c r="E16" s="20">
        <v>15.2</v>
      </c>
      <c r="F16" s="19">
        <f>C16*E16</f>
        <v>5318.9177600000003</v>
      </c>
      <c r="G16" s="19">
        <v>1037.2</v>
      </c>
      <c r="H16" s="19">
        <f>SUM(F16+G16)</f>
        <v>6356.1177600000001</v>
      </c>
      <c r="I16" s="26" t="s">
        <v>192</v>
      </c>
      <c r="J16" s="26" t="s">
        <v>17</v>
      </c>
    </row>
    <row r="17" spans="1:10" ht="17.25" x14ac:dyDescent="0.25">
      <c r="A17" s="22">
        <f>A16+1</f>
        <v>6</v>
      </c>
      <c r="B17" s="23" t="s">
        <v>22</v>
      </c>
      <c r="C17" s="24">
        <f>319.39*1.04</f>
        <v>332.16559999999998</v>
      </c>
      <c r="D17" s="20">
        <v>15.2</v>
      </c>
      <c r="E17" s="20">
        <v>15.2</v>
      </c>
      <c r="F17" s="19">
        <f>C17*E17</f>
        <v>5048.9171199999992</v>
      </c>
      <c r="G17" s="19">
        <v>829.76</v>
      </c>
      <c r="H17" s="19">
        <f>SUM(F17+G17)</f>
        <v>5878.6771199999994</v>
      </c>
      <c r="I17" s="26" t="s">
        <v>193</v>
      </c>
      <c r="J17" s="26" t="s">
        <v>17</v>
      </c>
    </row>
    <row r="18" spans="1:10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</row>
    <row r="19" spans="1:10" ht="17.25" x14ac:dyDescent="0.3">
      <c r="A19" s="26">
        <f>A17+1</f>
        <v>7</v>
      </c>
      <c r="B19" s="28" t="s">
        <v>24</v>
      </c>
      <c r="C19" s="24">
        <v>570</v>
      </c>
      <c r="D19" s="20">
        <v>15.2</v>
      </c>
      <c r="E19" s="20">
        <v>15.2</v>
      </c>
      <c r="F19" s="19">
        <f>C19*E19</f>
        <v>8664</v>
      </c>
      <c r="G19" s="19"/>
      <c r="H19" s="19">
        <f>SUM(F19+G19)</f>
        <v>8664</v>
      </c>
      <c r="I19" s="26" t="s">
        <v>194</v>
      </c>
      <c r="J19" s="26" t="s">
        <v>23</v>
      </c>
    </row>
    <row r="20" spans="1:10" ht="17.25" x14ac:dyDescent="0.25">
      <c r="A20" s="22">
        <f>A19+1</f>
        <v>8</v>
      </c>
      <c r="B20" s="23" t="s">
        <v>25</v>
      </c>
      <c r="C20" s="24">
        <f>317.58*1.04</f>
        <v>330.28320000000002</v>
      </c>
      <c r="D20" s="20">
        <v>15.2</v>
      </c>
      <c r="E20" s="20">
        <v>15.2</v>
      </c>
      <c r="F20" s="19">
        <f>C20*E20</f>
        <v>5020.3046400000003</v>
      </c>
      <c r="G20" s="19">
        <v>1244.6400000000001</v>
      </c>
      <c r="H20" s="19">
        <f>SUM(F20+G20)</f>
        <v>6264.9446400000006</v>
      </c>
      <c r="I20" s="26" t="s">
        <v>196</v>
      </c>
      <c r="J20" s="26" t="s">
        <v>23</v>
      </c>
    </row>
    <row r="21" spans="1:10" ht="17.25" x14ac:dyDescent="0.25">
      <c r="A21" s="22">
        <f>A20+1</f>
        <v>9</v>
      </c>
      <c r="B21" s="23" t="s">
        <v>26</v>
      </c>
      <c r="C21" s="24">
        <f>365.6*1.04</f>
        <v>380.22400000000005</v>
      </c>
      <c r="D21" s="20">
        <v>15.2</v>
      </c>
      <c r="E21" s="20">
        <v>15.2</v>
      </c>
      <c r="F21" s="19">
        <f>C21*E21</f>
        <v>5779.4048000000003</v>
      </c>
      <c r="G21" s="19">
        <v>1037.2</v>
      </c>
      <c r="H21" s="19">
        <f>SUM(F21+G21)</f>
        <v>6816.6048000000001</v>
      </c>
      <c r="I21" s="26" t="s">
        <v>192</v>
      </c>
      <c r="J21" s="26" t="s">
        <v>23</v>
      </c>
    </row>
    <row r="22" spans="1:10" ht="17.25" x14ac:dyDescent="0.3">
      <c r="A22" s="22">
        <f>A21+1</f>
        <v>10</v>
      </c>
      <c r="B22" s="28" t="s">
        <v>27</v>
      </c>
      <c r="C22" s="24">
        <f>262.08*1.04</f>
        <v>272.56319999999999</v>
      </c>
      <c r="D22" s="20">
        <v>15.2</v>
      </c>
      <c r="E22" s="20">
        <v>15.2</v>
      </c>
      <c r="F22" s="19">
        <f>C22*E22</f>
        <v>4142.9606399999993</v>
      </c>
      <c r="G22" s="19"/>
      <c r="H22" s="19">
        <f>SUM(F22+G22)</f>
        <v>4142.9606399999993</v>
      </c>
      <c r="I22" s="26" t="s">
        <v>197</v>
      </c>
      <c r="J22" s="26" t="s">
        <v>23</v>
      </c>
    </row>
    <row r="23" spans="1:10" ht="17.25" x14ac:dyDescent="0.25">
      <c r="A23" s="22">
        <f>A22+1</f>
        <v>11</v>
      </c>
      <c r="B23" s="29" t="s">
        <v>28</v>
      </c>
      <c r="C23" s="24">
        <f>361</f>
        <v>361</v>
      </c>
      <c r="D23" s="20">
        <v>15.2</v>
      </c>
      <c r="E23" s="20">
        <v>15.2</v>
      </c>
      <c r="F23" s="19">
        <f>C23*E23</f>
        <v>5487.2</v>
      </c>
      <c r="G23" s="19"/>
      <c r="H23" s="19">
        <f>SUM(F23+G23)</f>
        <v>5487.2</v>
      </c>
      <c r="I23" s="26" t="s">
        <v>192</v>
      </c>
      <c r="J23" s="26" t="s">
        <v>23</v>
      </c>
    </row>
    <row r="24" spans="1:10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</row>
    <row r="25" spans="1:10" ht="17.25" x14ac:dyDescent="0.25">
      <c r="A25" s="22">
        <f>A23+1</f>
        <v>12</v>
      </c>
      <c r="B25" s="23" t="s">
        <v>30</v>
      </c>
      <c r="C25" s="24">
        <f>402.28*1.04</f>
        <v>418.37119999999999</v>
      </c>
      <c r="D25" s="20">
        <v>15.2</v>
      </c>
      <c r="E25" s="20">
        <v>15.2</v>
      </c>
      <c r="F25" s="19">
        <f>C25*E25</f>
        <v>6359.2422399999996</v>
      </c>
      <c r="G25" s="19">
        <v>1037.2</v>
      </c>
      <c r="H25" s="19">
        <f>SUM(F25+G25)</f>
        <v>7396.4422399999994</v>
      </c>
      <c r="I25" s="26" t="s">
        <v>192</v>
      </c>
      <c r="J25" s="26" t="s">
        <v>229</v>
      </c>
    </row>
    <row r="26" spans="1:10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</row>
    <row r="27" spans="1:10" ht="17.25" x14ac:dyDescent="0.25">
      <c r="A27" s="22">
        <f>A25+1</f>
        <v>13</v>
      </c>
      <c r="B27" s="23" t="s">
        <v>32</v>
      </c>
      <c r="C27" s="24">
        <f>400.07*1.04</f>
        <v>416.07280000000003</v>
      </c>
      <c r="D27" s="20">
        <v>15.2</v>
      </c>
      <c r="E27" s="20">
        <v>15.2</v>
      </c>
      <c r="F27" s="19">
        <f>C27*E27</f>
        <v>6324.30656</v>
      </c>
      <c r="G27" s="19">
        <v>1037.2</v>
      </c>
      <c r="H27" s="19">
        <f>SUM(F27+G27)</f>
        <v>7361.5065599999998</v>
      </c>
      <c r="I27" s="26" t="s">
        <v>198</v>
      </c>
      <c r="J27" s="26" t="s">
        <v>33</v>
      </c>
    </row>
    <row r="28" spans="1:10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</row>
    <row r="29" spans="1:10" ht="17.25" x14ac:dyDescent="0.25">
      <c r="A29" s="22">
        <f>A27+1</f>
        <v>14</v>
      </c>
      <c r="B29" s="23" t="s">
        <v>34</v>
      </c>
      <c r="C29" s="24">
        <v>440</v>
      </c>
      <c r="D29" s="20">
        <v>15.2</v>
      </c>
      <c r="E29" s="20">
        <v>15.2</v>
      </c>
      <c r="F29" s="19">
        <f t="shared" ref="F29:F35" si="0">C29*E29</f>
        <v>6688</v>
      </c>
      <c r="G29" s="19">
        <v>1037.2</v>
      </c>
      <c r="H29" s="19">
        <f t="shared" ref="H29:H35" si="1">SUM(F29+G29)</f>
        <v>7725.2</v>
      </c>
      <c r="I29" s="26" t="s">
        <v>198</v>
      </c>
      <c r="J29" s="26" t="s">
        <v>33</v>
      </c>
    </row>
    <row r="30" spans="1:10" ht="17.25" x14ac:dyDescent="0.25">
      <c r="A30" s="22">
        <f t="shared" ref="A30:A35" si="2">A29+1</f>
        <v>15</v>
      </c>
      <c r="B30" s="29" t="s">
        <v>35</v>
      </c>
      <c r="C30" s="24">
        <v>430</v>
      </c>
      <c r="D30" s="20">
        <v>15.2</v>
      </c>
      <c r="E30" s="20">
        <v>15.2</v>
      </c>
      <c r="F30" s="19">
        <f t="shared" si="0"/>
        <v>6536</v>
      </c>
      <c r="G30" s="19"/>
      <c r="H30" s="19">
        <f t="shared" si="1"/>
        <v>6536</v>
      </c>
      <c r="I30" s="26" t="s">
        <v>199</v>
      </c>
      <c r="J30" s="26" t="s">
        <v>33</v>
      </c>
    </row>
    <row r="31" spans="1:10" ht="17.25" x14ac:dyDescent="0.25">
      <c r="A31" s="22">
        <f t="shared" si="2"/>
        <v>16</v>
      </c>
      <c r="B31" s="23" t="s">
        <v>36</v>
      </c>
      <c r="C31" s="24">
        <f>275.05*1.04</f>
        <v>286.05200000000002</v>
      </c>
      <c r="D31" s="20">
        <v>15.2</v>
      </c>
      <c r="E31" s="20">
        <v>15.2</v>
      </c>
      <c r="F31" s="19">
        <f t="shared" si="0"/>
        <v>4347.9903999999997</v>
      </c>
      <c r="G31" s="19">
        <v>829.76</v>
      </c>
      <c r="H31" s="19">
        <f t="shared" si="1"/>
        <v>5177.7503999999999</v>
      </c>
      <c r="I31" s="26" t="s">
        <v>196</v>
      </c>
      <c r="J31" s="26" t="s">
        <v>33</v>
      </c>
    </row>
    <row r="32" spans="1:10" ht="17.25" x14ac:dyDescent="0.25">
      <c r="A32" s="22">
        <f t="shared" si="2"/>
        <v>17</v>
      </c>
      <c r="B32" s="23" t="s">
        <v>37</v>
      </c>
      <c r="C32" s="24">
        <f>400.07*1.04</f>
        <v>416.07280000000003</v>
      </c>
      <c r="D32" s="20">
        <v>15.2</v>
      </c>
      <c r="E32" s="20">
        <v>15.2</v>
      </c>
      <c r="F32" s="19">
        <f t="shared" si="0"/>
        <v>6324.30656</v>
      </c>
      <c r="G32" s="19">
        <v>1037.2</v>
      </c>
      <c r="H32" s="19">
        <f t="shared" si="1"/>
        <v>7361.5065599999998</v>
      </c>
      <c r="I32" s="26" t="s">
        <v>198</v>
      </c>
      <c r="J32" s="26" t="s">
        <v>33</v>
      </c>
    </row>
    <row r="33" spans="1:10" ht="17.25" x14ac:dyDescent="0.25">
      <c r="A33" s="22">
        <f t="shared" si="2"/>
        <v>18</v>
      </c>
      <c r="B33" s="23" t="s">
        <v>38</v>
      </c>
      <c r="C33" s="24">
        <f>400.07*1.04</f>
        <v>416.07280000000003</v>
      </c>
      <c r="D33" s="20">
        <v>15.2</v>
      </c>
      <c r="E33" s="20">
        <v>15.2</v>
      </c>
      <c r="F33" s="19">
        <f t="shared" si="0"/>
        <v>6324.30656</v>
      </c>
      <c r="G33" s="19">
        <v>829.76</v>
      </c>
      <c r="H33" s="19">
        <f t="shared" si="1"/>
        <v>7154.0665600000002</v>
      </c>
      <c r="I33" s="26" t="s">
        <v>198</v>
      </c>
      <c r="J33" s="26" t="s">
        <v>33</v>
      </c>
    </row>
    <row r="34" spans="1:10" ht="17.25" x14ac:dyDescent="0.25">
      <c r="A34" s="22">
        <f t="shared" si="2"/>
        <v>19</v>
      </c>
      <c r="B34" s="23" t="s">
        <v>39</v>
      </c>
      <c r="C34" s="24">
        <f>400.07*1.04</f>
        <v>416.07280000000003</v>
      </c>
      <c r="D34" s="20">
        <v>15.2</v>
      </c>
      <c r="E34" s="20">
        <v>15.2</v>
      </c>
      <c r="F34" s="19">
        <f t="shared" si="0"/>
        <v>6324.30656</v>
      </c>
      <c r="G34" s="19">
        <v>829.76</v>
      </c>
      <c r="H34" s="19">
        <f t="shared" si="1"/>
        <v>7154.0665600000002</v>
      </c>
      <c r="I34" s="26" t="s">
        <v>198</v>
      </c>
      <c r="J34" s="26" t="s">
        <v>33</v>
      </c>
    </row>
    <row r="35" spans="1:10" ht="17.25" x14ac:dyDescent="0.25">
      <c r="A35" s="22">
        <f t="shared" si="2"/>
        <v>20</v>
      </c>
      <c r="B35" s="23" t="s">
        <v>40</v>
      </c>
      <c r="C35" s="24">
        <f>309.56*1.04</f>
        <v>321.94240000000002</v>
      </c>
      <c r="D35" s="20">
        <v>15.2</v>
      </c>
      <c r="E35" s="20">
        <v>15.2</v>
      </c>
      <c r="F35" s="19">
        <f t="shared" si="0"/>
        <v>4893.52448</v>
      </c>
      <c r="G35" s="19"/>
      <c r="H35" s="19">
        <f t="shared" si="1"/>
        <v>4893.52448</v>
      </c>
      <c r="I35" s="26" t="s">
        <v>199</v>
      </c>
      <c r="J35" s="26" t="s">
        <v>230</v>
      </c>
    </row>
    <row r="36" spans="1:10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</row>
    <row r="37" spans="1:10" ht="17.25" x14ac:dyDescent="0.25">
      <c r="A37" s="22">
        <f>A35+1</f>
        <v>21</v>
      </c>
      <c r="B37" s="29" t="s">
        <v>42</v>
      </c>
      <c r="C37" s="24">
        <v>410</v>
      </c>
      <c r="D37" s="20">
        <v>15.2</v>
      </c>
      <c r="E37" s="20">
        <v>15.2</v>
      </c>
      <c r="F37" s="19">
        <f>C37*E37</f>
        <v>6232</v>
      </c>
      <c r="G37" s="19">
        <v>622.32000000000005</v>
      </c>
      <c r="H37" s="19">
        <f>SUM(F37+G37)</f>
        <v>6854.32</v>
      </c>
      <c r="I37" s="26" t="s">
        <v>194</v>
      </c>
      <c r="J37" s="26" t="s">
        <v>41</v>
      </c>
    </row>
    <row r="38" spans="1:10" ht="17.25" x14ac:dyDescent="0.25">
      <c r="A38" s="22">
        <f>A37+1</f>
        <v>22</v>
      </c>
      <c r="B38" s="23" t="s">
        <v>43</v>
      </c>
      <c r="C38" s="24">
        <f>395.3*1.04</f>
        <v>411.11200000000002</v>
      </c>
      <c r="D38" s="20">
        <v>15.2</v>
      </c>
      <c r="E38" s="20">
        <v>15.2</v>
      </c>
      <c r="F38" s="19">
        <f>C38*E38</f>
        <v>6248.9023999999999</v>
      </c>
      <c r="G38" s="19">
        <v>1244.6400000000001</v>
      </c>
      <c r="H38" s="19">
        <f>SUM(F38+G38)</f>
        <v>7493.5424000000003</v>
      </c>
      <c r="I38" s="26" t="s">
        <v>200</v>
      </c>
      <c r="J38" s="26" t="s">
        <v>41</v>
      </c>
    </row>
    <row r="39" spans="1:10" ht="17.25" x14ac:dyDescent="0.25">
      <c r="A39" s="22">
        <f>A38+1</f>
        <v>23</v>
      </c>
      <c r="B39" s="30" t="s">
        <v>44</v>
      </c>
      <c r="C39" s="24">
        <f>318.84*1.04</f>
        <v>331.59359999999998</v>
      </c>
      <c r="D39" s="22">
        <v>15.2</v>
      </c>
      <c r="E39" s="20">
        <v>15.2</v>
      </c>
      <c r="F39" s="19">
        <f>C39*E39</f>
        <v>5040.2227199999998</v>
      </c>
      <c r="G39" s="19"/>
      <c r="H39" s="19">
        <f>SUM(F39+G39)</f>
        <v>5040.2227199999998</v>
      </c>
      <c r="I39" s="26" t="s">
        <v>192</v>
      </c>
      <c r="J39" s="26" t="s">
        <v>41</v>
      </c>
    </row>
    <row r="40" spans="1:10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</row>
    <row r="41" spans="1:10" ht="17.25" x14ac:dyDescent="0.25">
      <c r="A41" s="22">
        <f>A39+1</f>
        <v>24</v>
      </c>
      <c r="B41" s="31" t="s">
        <v>46</v>
      </c>
      <c r="C41" s="24">
        <v>410</v>
      </c>
      <c r="D41" s="20">
        <v>15.2</v>
      </c>
      <c r="E41" s="20">
        <v>15.2</v>
      </c>
      <c r="F41" s="19">
        <f>C41*E41</f>
        <v>6232</v>
      </c>
      <c r="G41" s="32"/>
      <c r="H41" s="19">
        <f>SUM(F41+G41)</f>
        <v>6232</v>
      </c>
      <c r="I41" s="26" t="s">
        <v>194</v>
      </c>
      <c r="J41" s="26" t="s">
        <v>45</v>
      </c>
    </row>
    <row r="42" spans="1:10" ht="17.25" x14ac:dyDescent="0.25">
      <c r="A42" s="22">
        <f>A41+1</f>
        <v>25</v>
      </c>
      <c r="B42" s="23" t="s">
        <v>47</v>
      </c>
      <c r="C42" s="24">
        <f>400.07*1.04</f>
        <v>416.07280000000003</v>
      </c>
      <c r="D42" s="20">
        <v>15.2</v>
      </c>
      <c r="E42" s="20">
        <v>15.2</v>
      </c>
      <c r="F42" s="19">
        <f>C42*E42</f>
        <v>6324.30656</v>
      </c>
      <c r="G42" s="32">
        <v>1037.2</v>
      </c>
      <c r="H42" s="19">
        <f>SUM(F42+G42)</f>
        <v>7361.5065599999998</v>
      </c>
      <c r="I42" s="26" t="s">
        <v>201</v>
      </c>
      <c r="J42" s="26" t="s">
        <v>45</v>
      </c>
    </row>
    <row r="43" spans="1:10" ht="17.25" x14ac:dyDescent="0.25">
      <c r="A43" s="22">
        <f>A42+1</f>
        <v>26</v>
      </c>
      <c r="B43" s="23" t="s">
        <v>48</v>
      </c>
      <c r="C43" s="24">
        <f>400</f>
        <v>400</v>
      </c>
      <c r="D43" s="20">
        <v>15.2</v>
      </c>
      <c r="E43" s="20">
        <v>15.2</v>
      </c>
      <c r="F43" s="19">
        <f>C43*E43</f>
        <v>6080</v>
      </c>
      <c r="G43" s="32">
        <v>622.32000000000005</v>
      </c>
      <c r="H43" s="19">
        <f>SUM(F43+G43)</f>
        <v>6702.32</v>
      </c>
      <c r="I43" s="26" t="s">
        <v>201</v>
      </c>
      <c r="J43" s="26" t="s">
        <v>45</v>
      </c>
    </row>
    <row r="44" spans="1:10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</row>
    <row r="45" spans="1:10" ht="17.25" x14ac:dyDescent="0.25">
      <c r="A45" s="22">
        <f>A43+1</f>
        <v>27</v>
      </c>
      <c r="B45" s="23" t="s">
        <v>50</v>
      </c>
      <c r="C45" s="24">
        <f>410</f>
        <v>410</v>
      </c>
      <c r="D45" s="20">
        <v>15.2</v>
      </c>
      <c r="E45" s="20">
        <v>15.2</v>
      </c>
      <c r="F45" s="19">
        <f>C45*E45</f>
        <v>6232</v>
      </c>
      <c r="G45" s="19"/>
      <c r="H45" s="19">
        <f>SUM(F45+G45)</f>
        <v>6232</v>
      </c>
      <c r="I45" s="26" t="s">
        <v>195</v>
      </c>
      <c r="J45" s="26" t="s">
        <v>49</v>
      </c>
    </row>
    <row r="46" spans="1:10" ht="47.25" x14ac:dyDescent="0.25">
      <c r="A46" s="22">
        <f>A45+1</f>
        <v>28</v>
      </c>
      <c r="B46" s="23" t="s">
        <v>51</v>
      </c>
      <c r="C46" s="24">
        <f>345.39*1.04</f>
        <v>359.2056</v>
      </c>
      <c r="D46" s="20">
        <v>15.2</v>
      </c>
      <c r="E46" s="20">
        <v>15.2</v>
      </c>
      <c r="F46" s="19">
        <f>C46*E46</f>
        <v>5459.9251199999999</v>
      </c>
      <c r="G46" s="19">
        <v>1244.6400000000001</v>
      </c>
      <c r="H46" s="19">
        <f>SUM(F46+G46)</f>
        <v>6704.5651200000002</v>
      </c>
      <c r="I46" s="46" t="s">
        <v>202</v>
      </c>
      <c r="J46" s="26" t="s">
        <v>49</v>
      </c>
    </row>
    <row r="47" spans="1:10" ht="47.25" x14ac:dyDescent="0.25">
      <c r="A47" s="22">
        <f>A46+1</f>
        <v>29</v>
      </c>
      <c r="B47" s="23" t="s">
        <v>52</v>
      </c>
      <c r="C47" s="24">
        <f>345.39*1.04</f>
        <v>359.2056</v>
      </c>
      <c r="D47" s="20">
        <v>15.2</v>
      </c>
      <c r="E47" s="20">
        <v>15.2</v>
      </c>
      <c r="F47" s="19">
        <f>C47*E47</f>
        <v>5459.9251199999999</v>
      </c>
      <c r="G47" s="19">
        <v>1037.2</v>
      </c>
      <c r="H47" s="19">
        <f>SUM(F47+G47)</f>
        <v>6497.1251199999997</v>
      </c>
      <c r="I47" s="46" t="s">
        <v>203</v>
      </c>
      <c r="J47" s="26" t="s">
        <v>49</v>
      </c>
    </row>
    <row r="48" spans="1:10" ht="47.25" x14ac:dyDescent="0.25">
      <c r="A48" s="22">
        <f>A47+1</f>
        <v>30</v>
      </c>
      <c r="B48" s="23" t="s">
        <v>53</v>
      </c>
      <c r="C48" s="24">
        <f>316.18*1.04</f>
        <v>328.8272</v>
      </c>
      <c r="D48" s="20">
        <v>15.2</v>
      </c>
      <c r="E48" s="20">
        <v>15.2</v>
      </c>
      <c r="F48" s="19">
        <f>C48*E48</f>
        <v>4998.1734399999996</v>
      </c>
      <c r="G48" s="19">
        <v>1037.2</v>
      </c>
      <c r="H48" s="19">
        <f>SUM(F48+G48)</f>
        <v>6035.3734399999994</v>
      </c>
      <c r="I48" s="46" t="s">
        <v>204</v>
      </c>
      <c r="J48" s="26" t="s">
        <v>49</v>
      </c>
    </row>
    <row r="49" spans="1:10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46"/>
    </row>
    <row r="50" spans="1:10" ht="17.25" x14ac:dyDescent="0.25">
      <c r="A50" s="22">
        <f>A48+1</f>
        <v>31</v>
      </c>
      <c r="B50" s="23" t="s">
        <v>55</v>
      </c>
      <c r="C50" s="24">
        <f>388</f>
        <v>388</v>
      </c>
      <c r="D50" s="20">
        <v>15.2</v>
      </c>
      <c r="E50" s="20">
        <v>15.2</v>
      </c>
      <c r="F50" s="19">
        <f t="shared" ref="F50:F56" si="3">C50*E50</f>
        <v>5897.5999999999995</v>
      </c>
      <c r="G50" s="19"/>
      <c r="H50" s="19">
        <f t="shared" ref="H50:H56" si="4">SUM(F50+G50)</f>
        <v>5897.5999999999995</v>
      </c>
      <c r="I50" s="26" t="s">
        <v>194</v>
      </c>
      <c r="J50" s="26" t="s">
        <v>54</v>
      </c>
    </row>
    <row r="51" spans="1:10" ht="17.25" x14ac:dyDescent="0.25">
      <c r="A51" s="22">
        <f t="shared" ref="A51:A56" si="5">A50+1</f>
        <v>32</v>
      </c>
      <c r="B51" s="23" t="s">
        <v>56</v>
      </c>
      <c r="C51" s="24">
        <f>402.27*1.04</f>
        <v>418.36079999999998</v>
      </c>
      <c r="D51" s="20">
        <v>15.2</v>
      </c>
      <c r="E51" s="20">
        <v>15.2</v>
      </c>
      <c r="F51" s="19">
        <f t="shared" si="3"/>
        <v>6359.0841599999994</v>
      </c>
      <c r="G51" s="19">
        <v>1037.2</v>
      </c>
      <c r="H51" s="19">
        <f t="shared" si="4"/>
        <v>7396.2841599999992</v>
      </c>
      <c r="I51" s="26" t="s">
        <v>192</v>
      </c>
      <c r="J51" s="26" t="s">
        <v>54</v>
      </c>
    </row>
    <row r="52" spans="1:10" ht="17.25" x14ac:dyDescent="0.25">
      <c r="A52" s="22">
        <f t="shared" si="5"/>
        <v>33</v>
      </c>
      <c r="B52" s="23" t="s">
        <v>57</v>
      </c>
      <c r="C52" s="24">
        <f>130.89*1.04</f>
        <v>136.12559999999999</v>
      </c>
      <c r="D52" s="20">
        <v>0</v>
      </c>
      <c r="E52" s="20">
        <v>0</v>
      </c>
      <c r="F52" s="19">
        <f t="shared" si="3"/>
        <v>0</v>
      </c>
      <c r="G52" s="19"/>
      <c r="H52" s="19">
        <f t="shared" si="4"/>
        <v>0</v>
      </c>
      <c r="I52" s="26" t="s">
        <v>205</v>
      </c>
      <c r="J52" s="26" t="s">
        <v>54</v>
      </c>
    </row>
    <row r="53" spans="1:10" ht="17.25" x14ac:dyDescent="0.25">
      <c r="A53" s="22">
        <f t="shared" si="5"/>
        <v>34</v>
      </c>
      <c r="B53" s="23" t="s">
        <v>58</v>
      </c>
      <c r="C53" s="24">
        <f>128.83*1.04</f>
        <v>133.98320000000001</v>
      </c>
      <c r="D53" s="20">
        <v>15.2</v>
      </c>
      <c r="E53" s="20">
        <v>15.2</v>
      </c>
      <c r="F53" s="19">
        <f t="shared" si="3"/>
        <v>2036.5446400000001</v>
      </c>
      <c r="G53" s="19">
        <v>1037.2</v>
      </c>
      <c r="H53" s="19">
        <f t="shared" si="4"/>
        <v>3073.7446399999999</v>
      </c>
      <c r="I53" s="26" t="s">
        <v>205</v>
      </c>
      <c r="J53" s="26" t="s">
        <v>54</v>
      </c>
    </row>
    <row r="54" spans="1:10" ht="17.25" x14ac:dyDescent="0.25">
      <c r="A54" s="22">
        <f t="shared" si="5"/>
        <v>35</v>
      </c>
      <c r="B54" s="23" t="s">
        <v>59</v>
      </c>
      <c r="C54" s="24">
        <f>95.28*1.04</f>
        <v>99.091200000000001</v>
      </c>
      <c r="D54" s="20">
        <v>15.2</v>
      </c>
      <c r="E54" s="20">
        <v>15.2</v>
      </c>
      <c r="F54" s="19">
        <f t="shared" si="3"/>
        <v>1506.18624</v>
      </c>
      <c r="G54" s="19">
        <v>829.76</v>
      </c>
      <c r="H54" s="19">
        <f t="shared" si="4"/>
        <v>2335.9462400000002</v>
      </c>
      <c r="I54" s="26" t="s">
        <v>206</v>
      </c>
      <c r="J54" s="26" t="s">
        <v>54</v>
      </c>
    </row>
    <row r="55" spans="1:10" ht="17.25" x14ac:dyDescent="0.25">
      <c r="A55" s="22">
        <f t="shared" si="5"/>
        <v>36</v>
      </c>
      <c r="B55" s="23" t="s">
        <v>60</v>
      </c>
      <c r="C55" s="24">
        <f>237.61*1.04</f>
        <v>247.11440000000002</v>
      </c>
      <c r="D55" s="20">
        <v>15.2</v>
      </c>
      <c r="E55" s="20">
        <v>15.2</v>
      </c>
      <c r="F55" s="19">
        <f t="shared" si="3"/>
        <v>3756.13888</v>
      </c>
      <c r="G55" s="19">
        <v>622.32000000000005</v>
      </c>
      <c r="H55" s="19">
        <f t="shared" si="4"/>
        <v>4378.4588800000001</v>
      </c>
      <c r="I55" s="26" t="s">
        <v>207</v>
      </c>
      <c r="J55" s="26" t="s">
        <v>54</v>
      </c>
    </row>
    <row r="56" spans="1:10" ht="17.25" x14ac:dyDescent="0.25">
      <c r="A56" s="22">
        <f t="shared" si="5"/>
        <v>37</v>
      </c>
      <c r="B56" s="23" t="s">
        <v>175</v>
      </c>
      <c r="C56" s="24">
        <v>136.12</v>
      </c>
      <c r="D56" s="20">
        <v>15.2</v>
      </c>
      <c r="E56" s="20">
        <v>15.2</v>
      </c>
      <c r="F56" s="19">
        <f t="shared" si="3"/>
        <v>2069.0239999999999</v>
      </c>
      <c r="G56" s="19"/>
      <c r="H56" s="19">
        <f t="shared" si="4"/>
        <v>2069.0239999999999</v>
      </c>
      <c r="I56" s="26" t="s">
        <v>206</v>
      </c>
      <c r="J56" s="26" t="s">
        <v>54</v>
      </c>
    </row>
    <row r="57" spans="1:10" ht="17.25" x14ac:dyDescent="0.25">
      <c r="A57" s="22"/>
      <c r="B57" s="17" t="s">
        <v>61</v>
      </c>
      <c r="C57" s="24"/>
      <c r="D57" s="20"/>
      <c r="E57" s="20"/>
      <c r="F57" s="19"/>
      <c r="G57" s="19"/>
      <c r="H57" s="19"/>
    </row>
    <row r="58" spans="1:10" ht="17.25" x14ac:dyDescent="0.25">
      <c r="A58" s="22">
        <f>A56+1</f>
        <v>38</v>
      </c>
      <c r="B58" s="23" t="s">
        <v>63</v>
      </c>
      <c r="C58" s="24">
        <f>336.47*1.04</f>
        <v>349.92880000000002</v>
      </c>
      <c r="D58" s="20">
        <v>15.2</v>
      </c>
      <c r="E58" s="20">
        <v>15.2</v>
      </c>
      <c r="F58" s="19">
        <f t="shared" ref="F58:F70" si="6">C58*E58</f>
        <v>5318.9177600000003</v>
      </c>
      <c r="G58" s="19">
        <v>1244.6400000000001</v>
      </c>
      <c r="H58" s="19">
        <f t="shared" ref="H58:H70" si="7">SUM(F58+G58)</f>
        <v>6563.5577600000006</v>
      </c>
      <c r="I58" s="26" t="s">
        <v>194</v>
      </c>
      <c r="J58" s="26" t="s">
        <v>61</v>
      </c>
    </row>
    <row r="59" spans="1:10" ht="17.25" x14ac:dyDescent="0.25">
      <c r="A59" s="22">
        <f t="shared" ref="A59:A70" si="8">A58+1</f>
        <v>39</v>
      </c>
      <c r="B59" s="23" t="s">
        <v>64</v>
      </c>
      <c r="C59" s="24">
        <f>360.84*1.04</f>
        <v>375.27359999999999</v>
      </c>
      <c r="D59" s="20">
        <v>15.2</v>
      </c>
      <c r="E59" s="20">
        <v>15.2</v>
      </c>
      <c r="F59" s="19">
        <f t="shared" si="6"/>
        <v>5704.1587199999994</v>
      </c>
      <c r="G59" s="19"/>
      <c r="H59" s="19">
        <f t="shared" si="7"/>
        <v>5704.1587199999994</v>
      </c>
      <c r="I59" s="26" t="s">
        <v>192</v>
      </c>
      <c r="J59" s="26" t="s">
        <v>61</v>
      </c>
    </row>
    <row r="60" spans="1:10" ht="17.25" x14ac:dyDescent="0.25">
      <c r="A60" s="22">
        <f t="shared" si="8"/>
        <v>40</v>
      </c>
      <c r="B60" s="23" t="s">
        <v>65</v>
      </c>
      <c r="C60" s="24">
        <f>328.57*1.04</f>
        <v>341.71280000000002</v>
      </c>
      <c r="D60" s="20">
        <v>15.2</v>
      </c>
      <c r="E60" s="20">
        <v>15.2</v>
      </c>
      <c r="F60" s="19">
        <f t="shared" si="6"/>
        <v>5194.0345600000001</v>
      </c>
      <c r="G60" s="19">
        <v>1037.2</v>
      </c>
      <c r="H60" s="19">
        <f t="shared" si="7"/>
        <v>6231.2345599999999</v>
      </c>
      <c r="I60" s="26" t="s">
        <v>192</v>
      </c>
      <c r="J60" s="26" t="s">
        <v>61</v>
      </c>
    </row>
    <row r="61" spans="1:10" ht="17.25" x14ac:dyDescent="0.25">
      <c r="A61" s="22">
        <f t="shared" si="8"/>
        <v>41</v>
      </c>
      <c r="B61" s="23" t="s">
        <v>66</v>
      </c>
      <c r="C61" s="24">
        <f>379.27*1.04</f>
        <v>394.44079999999997</v>
      </c>
      <c r="D61" s="20">
        <v>15.2</v>
      </c>
      <c r="E61" s="20">
        <v>15.2</v>
      </c>
      <c r="F61" s="19">
        <f t="shared" si="6"/>
        <v>5995.5001599999996</v>
      </c>
      <c r="G61" s="19"/>
      <c r="H61" s="19">
        <f t="shared" si="7"/>
        <v>5995.5001599999996</v>
      </c>
      <c r="I61" s="26" t="s">
        <v>192</v>
      </c>
      <c r="J61" s="26" t="s">
        <v>61</v>
      </c>
    </row>
    <row r="62" spans="1:10" ht="17.25" x14ac:dyDescent="0.25">
      <c r="A62" s="22">
        <f t="shared" si="8"/>
        <v>42</v>
      </c>
      <c r="B62" s="23" t="s">
        <v>67</v>
      </c>
      <c r="C62" s="24">
        <f>371</f>
        <v>371</v>
      </c>
      <c r="D62" s="20">
        <v>15.2</v>
      </c>
      <c r="E62" s="20">
        <v>15.2</v>
      </c>
      <c r="F62" s="19">
        <f t="shared" si="6"/>
        <v>5639.2</v>
      </c>
      <c r="G62" s="19"/>
      <c r="H62" s="19">
        <f t="shared" si="7"/>
        <v>5639.2</v>
      </c>
      <c r="I62" s="26" t="s">
        <v>192</v>
      </c>
      <c r="J62" s="26" t="s">
        <v>61</v>
      </c>
    </row>
    <row r="63" spans="1:10" ht="17.25" x14ac:dyDescent="0.25">
      <c r="A63" s="22">
        <f t="shared" si="8"/>
        <v>43</v>
      </c>
      <c r="B63" s="23" t="s">
        <v>68</v>
      </c>
      <c r="C63" s="24">
        <f>251.87*1.04</f>
        <v>261.94479999999999</v>
      </c>
      <c r="D63" s="20">
        <v>15.2</v>
      </c>
      <c r="E63" s="20">
        <v>15.2</v>
      </c>
      <c r="F63" s="19">
        <f t="shared" si="6"/>
        <v>3981.5609599999998</v>
      </c>
      <c r="G63" s="19">
        <v>1659.52</v>
      </c>
      <c r="H63" s="19">
        <f t="shared" si="7"/>
        <v>5641.0809599999993</v>
      </c>
      <c r="I63" s="26" t="s">
        <v>208</v>
      </c>
      <c r="J63" s="26" t="s">
        <v>61</v>
      </c>
    </row>
    <row r="64" spans="1:10" ht="17.25" x14ac:dyDescent="0.25">
      <c r="A64" s="22">
        <f t="shared" si="8"/>
        <v>44</v>
      </c>
      <c r="B64" s="23" t="s">
        <v>69</v>
      </c>
      <c r="C64" s="24">
        <f>251.87*1.04</f>
        <v>261.94479999999999</v>
      </c>
      <c r="D64" s="20">
        <v>15.2</v>
      </c>
      <c r="E64" s="20">
        <v>15.2</v>
      </c>
      <c r="F64" s="19">
        <f t="shared" si="6"/>
        <v>3981.5609599999998</v>
      </c>
      <c r="G64" s="19">
        <v>1244.6400000000001</v>
      </c>
      <c r="H64" s="19">
        <f t="shared" si="7"/>
        <v>5226.2009600000001</v>
      </c>
      <c r="I64" s="26" t="s">
        <v>208</v>
      </c>
      <c r="J64" s="26" t="s">
        <v>61</v>
      </c>
    </row>
    <row r="65" spans="1:10" ht="17.25" x14ac:dyDescent="0.25">
      <c r="A65" s="22">
        <f t="shared" si="8"/>
        <v>45</v>
      </c>
      <c r="B65" s="23" t="s">
        <v>70</v>
      </c>
      <c r="C65" s="24">
        <f>251.87*1.04</f>
        <v>261.94479999999999</v>
      </c>
      <c r="D65" s="20">
        <v>15.2</v>
      </c>
      <c r="E65" s="20">
        <v>15.2</v>
      </c>
      <c r="F65" s="19">
        <f t="shared" si="6"/>
        <v>3981.5609599999998</v>
      </c>
      <c r="G65" s="19">
        <v>1244.6400000000001</v>
      </c>
      <c r="H65" s="19">
        <f t="shared" si="7"/>
        <v>5226.2009600000001</v>
      </c>
      <c r="I65" s="26" t="s">
        <v>208</v>
      </c>
      <c r="J65" s="26" t="s">
        <v>61</v>
      </c>
    </row>
    <row r="66" spans="1:10" ht="17.25" x14ac:dyDescent="0.25">
      <c r="A66" s="22">
        <f t="shared" si="8"/>
        <v>46</v>
      </c>
      <c r="B66" s="23" t="s">
        <v>71</v>
      </c>
      <c r="C66" s="24">
        <f>251.87*1.04</f>
        <v>261.94479999999999</v>
      </c>
      <c r="D66" s="20">
        <v>15.2</v>
      </c>
      <c r="E66" s="20">
        <v>15.2</v>
      </c>
      <c r="F66" s="19">
        <f t="shared" si="6"/>
        <v>3981.5609599999998</v>
      </c>
      <c r="G66" s="19">
        <v>1244.6400000000001</v>
      </c>
      <c r="H66" s="19">
        <f t="shared" si="7"/>
        <v>5226.2009600000001</v>
      </c>
      <c r="I66" s="26" t="s">
        <v>208</v>
      </c>
      <c r="J66" s="26" t="s">
        <v>61</v>
      </c>
    </row>
    <row r="67" spans="1:10" ht="17.25" x14ac:dyDescent="0.25">
      <c r="A67" s="22">
        <f t="shared" si="8"/>
        <v>47</v>
      </c>
      <c r="B67" s="23" t="s">
        <v>72</v>
      </c>
      <c r="C67" s="24">
        <f>319.39*1.04</f>
        <v>332.16559999999998</v>
      </c>
      <c r="D67" s="20">
        <v>15.2</v>
      </c>
      <c r="E67" s="20">
        <v>15.2</v>
      </c>
      <c r="F67" s="19">
        <f t="shared" si="6"/>
        <v>5048.9171199999992</v>
      </c>
      <c r="G67" s="19">
        <v>1037.2</v>
      </c>
      <c r="H67" s="19">
        <f t="shared" si="7"/>
        <v>6086.117119999999</v>
      </c>
      <c r="I67" s="26" t="s">
        <v>193</v>
      </c>
      <c r="J67" s="26" t="s">
        <v>61</v>
      </c>
    </row>
    <row r="68" spans="1:10" ht="17.25" x14ac:dyDescent="0.25">
      <c r="A68" s="22">
        <f t="shared" si="8"/>
        <v>48</v>
      </c>
      <c r="B68" s="30" t="s">
        <v>73</v>
      </c>
      <c r="C68" s="24">
        <f>319.39*1.04</f>
        <v>332.16559999999998</v>
      </c>
      <c r="D68" s="20">
        <v>15.2</v>
      </c>
      <c r="E68" s="20">
        <v>15.2</v>
      </c>
      <c r="F68" s="19">
        <f t="shared" si="6"/>
        <v>5048.9171199999992</v>
      </c>
      <c r="G68" s="19"/>
      <c r="H68" s="19">
        <f t="shared" si="7"/>
        <v>5048.9171199999992</v>
      </c>
      <c r="I68" s="26" t="s">
        <v>209</v>
      </c>
      <c r="J68" s="26" t="s">
        <v>61</v>
      </c>
    </row>
    <row r="69" spans="1:10" ht="17.25" x14ac:dyDescent="0.25">
      <c r="A69" s="22">
        <f t="shared" si="8"/>
        <v>49</v>
      </c>
      <c r="B69" s="23" t="s">
        <v>74</v>
      </c>
      <c r="C69" s="24">
        <f>319.39*1.04</f>
        <v>332.16559999999998</v>
      </c>
      <c r="D69" s="20">
        <v>15.2</v>
      </c>
      <c r="E69" s="20">
        <v>15.2</v>
      </c>
      <c r="F69" s="19">
        <f t="shared" si="6"/>
        <v>5048.9171199999992</v>
      </c>
      <c r="G69" s="19">
        <v>829.76</v>
      </c>
      <c r="H69" s="19">
        <f t="shared" si="7"/>
        <v>5878.6771199999994</v>
      </c>
      <c r="I69" s="26" t="s">
        <v>193</v>
      </c>
      <c r="J69" s="26" t="s">
        <v>61</v>
      </c>
    </row>
    <row r="70" spans="1:10" ht="17.25" x14ac:dyDescent="0.25">
      <c r="A70" s="22">
        <f t="shared" si="8"/>
        <v>50</v>
      </c>
      <c r="B70" s="23" t="s">
        <v>75</v>
      </c>
      <c r="C70" s="24">
        <v>207.44</v>
      </c>
      <c r="D70" s="20">
        <v>15.2</v>
      </c>
      <c r="E70" s="20">
        <v>15.2</v>
      </c>
      <c r="F70" s="19">
        <f t="shared" si="6"/>
        <v>3153.0879999999997</v>
      </c>
      <c r="G70" s="19">
        <v>622.32000000000005</v>
      </c>
      <c r="H70" s="19">
        <f t="shared" si="7"/>
        <v>3775.4079999999999</v>
      </c>
      <c r="I70" s="26" t="s">
        <v>219</v>
      </c>
      <c r="J70" s="26" t="s">
        <v>61</v>
      </c>
    </row>
    <row r="71" spans="1:10" ht="17.25" x14ac:dyDescent="0.25">
      <c r="A71" s="22"/>
      <c r="B71" s="17" t="s">
        <v>76</v>
      </c>
      <c r="C71" s="24"/>
      <c r="D71" s="20"/>
      <c r="E71" s="20"/>
      <c r="F71" s="19"/>
      <c r="G71" s="19"/>
      <c r="H71" s="19"/>
    </row>
    <row r="72" spans="1:10" ht="17.25" x14ac:dyDescent="0.25">
      <c r="A72" s="22">
        <f>A70+1</f>
        <v>51</v>
      </c>
      <c r="B72" s="23" t="s">
        <v>77</v>
      </c>
      <c r="C72" s="24">
        <f>261.98*1.04</f>
        <v>272.45920000000001</v>
      </c>
      <c r="D72" s="20">
        <v>15.2</v>
      </c>
      <c r="E72" s="20">
        <v>15.2</v>
      </c>
      <c r="F72" s="19">
        <f t="shared" ref="F72:F78" si="9">C72*E72</f>
        <v>4141.3798399999996</v>
      </c>
      <c r="G72" s="19">
        <v>1452.08</v>
      </c>
      <c r="H72" s="19">
        <f t="shared" ref="H72:H78" si="10">SUM(F72+G72)</f>
        <v>5593.4598399999995</v>
      </c>
      <c r="I72" s="26" t="s">
        <v>208</v>
      </c>
      <c r="J72" s="26" t="s">
        <v>76</v>
      </c>
    </row>
    <row r="73" spans="1:10" ht="17.25" x14ac:dyDescent="0.25">
      <c r="A73" s="22">
        <f t="shared" ref="A73:A78" si="11">A72+1</f>
        <v>52</v>
      </c>
      <c r="B73" s="23" t="s">
        <v>78</v>
      </c>
      <c r="C73" s="24">
        <f>251.87*1.04</f>
        <v>261.94479999999999</v>
      </c>
      <c r="D73" s="20">
        <v>15.2</v>
      </c>
      <c r="E73" s="20">
        <v>15.2</v>
      </c>
      <c r="F73" s="19">
        <f t="shared" si="9"/>
        <v>3981.5609599999998</v>
      </c>
      <c r="G73" s="19">
        <v>1452.08</v>
      </c>
      <c r="H73" s="19">
        <f t="shared" si="10"/>
        <v>5433.6409599999997</v>
      </c>
      <c r="I73" s="26" t="s">
        <v>208</v>
      </c>
      <c r="J73" s="26" t="s">
        <v>76</v>
      </c>
    </row>
    <row r="74" spans="1:10" ht="17.25" x14ac:dyDescent="0.25">
      <c r="A74" s="22">
        <f t="shared" si="11"/>
        <v>53</v>
      </c>
      <c r="B74" s="29" t="s">
        <v>79</v>
      </c>
      <c r="C74" s="24">
        <f>269.11*1.04</f>
        <v>279.87440000000004</v>
      </c>
      <c r="D74" s="22">
        <v>15.2</v>
      </c>
      <c r="E74" s="20">
        <v>15.2</v>
      </c>
      <c r="F74" s="19">
        <f t="shared" si="9"/>
        <v>4254.0908800000007</v>
      </c>
      <c r="G74" s="19">
        <v>622.32000000000005</v>
      </c>
      <c r="H74" s="19">
        <f t="shared" si="10"/>
        <v>4876.4108800000004</v>
      </c>
      <c r="I74" s="26" t="s">
        <v>208</v>
      </c>
      <c r="J74" s="26" t="s">
        <v>76</v>
      </c>
    </row>
    <row r="75" spans="1:10" ht="17.25" x14ac:dyDescent="0.25">
      <c r="A75" s="22">
        <f t="shared" si="11"/>
        <v>54</v>
      </c>
      <c r="B75" s="23" t="s">
        <v>80</v>
      </c>
      <c r="C75" s="24">
        <f>251.87*1.04</f>
        <v>261.94479999999999</v>
      </c>
      <c r="D75" s="20">
        <v>15.2</v>
      </c>
      <c r="E75" s="20">
        <v>15.2</v>
      </c>
      <c r="F75" s="19">
        <f t="shared" si="9"/>
        <v>3981.5609599999998</v>
      </c>
      <c r="G75" s="19">
        <v>1244.6400000000001</v>
      </c>
      <c r="H75" s="19">
        <f t="shared" si="10"/>
        <v>5226.2009600000001</v>
      </c>
      <c r="I75" s="26" t="s">
        <v>208</v>
      </c>
      <c r="J75" s="26" t="s">
        <v>76</v>
      </c>
    </row>
    <row r="76" spans="1:10" ht="17.25" x14ac:dyDescent="0.25">
      <c r="A76" s="22">
        <f t="shared" si="11"/>
        <v>55</v>
      </c>
      <c r="B76" s="23" t="s">
        <v>81</v>
      </c>
      <c r="C76" s="24">
        <f>251.87*1.04</f>
        <v>261.94479999999999</v>
      </c>
      <c r="D76" s="20">
        <v>15.2</v>
      </c>
      <c r="E76" s="20">
        <v>15.2</v>
      </c>
      <c r="F76" s="19">
        <f t="shared" si="9"/>
        <v>3981.5609599999998</v>
      </c>
      <c r="G76" s="19">
        <v>1037.2</v>
      </c>
      <c r="H76" s="19">
        <f t="shared" si="10"/>
        <v>5018.7609599999996</v>
      </c>
      <c r="I76" s="26" t="s">
        <v>208</v>
      </c>
      <c r="J76" s="26" t="s">
        <v>76</v>
      </c>
    </row>
    <row r="77" spans="1:10" ht="17.25" x14ac:dyDescent="0.25">
      <c r="A77" s="3">
        <f t="shared" si="11"/>
        <v>56</v>
      </c>
      <c r="B77" s="23" t="s">
        <v>82</v>
      </c>
      <c r="C77" s="24">
        <f>280</f>
        <v>280</v>
      </c>
      <c r="D77" s="20">
        <v>15.2</v>
      </c>
      <c r="E77" s="20">
        <v>15.2</v>
      </c>
      <c r="F77" s="19">
        <f t="shared" si="9"/>
        <v>4256</v>
      </c>
      <c r="G77" s="19">
        <v>1244.6400000000001</v>
      </c>
      <c r="H77" s="19">
        <f t="shared" si="10"/>
        <v>5500.64</v>
      </c>
      <c r="I77" s="26" t="s">
        <v>208</v>
      </c>
      <c r="J77" s="26" t="s">
        <v>76</v>
      </c>
    </row>
    <row r="78" spans="1:10" ht="17.25" x14ac:dyDescent="0.25">
      <c r="A78" s="22">
        <f t="shared" si="11"/>
        <v>57</v>
      </c>
      <c r="B78" s="23" t="s">
        <v>83</v>
      </c>
      <c r="C78" s="24">
        <f>366.8*1.04</f>
        <v>381.47200000000004</v>
      </c>
      <c r="D78" s="20">
        <v>15.2</v>
      </c>
      <c r="E78" s="20">
        <v>15.2</v>
      </c>
      <c r="F78" s="19">
        <f t="shared" si="9"/>
        <v>5798.3744000000006</v>
      </c>
      <c r="G78" s="19">
        <v>1244.6400000000001</v>
      </c>
      <c r="H78" s="19">
        <f t="shared" si="10"/>
        <v>7043.0144000000009</v>
      </c>
      <c r="I78" s="26" t="s">
        <v>211</v>
      </c>
      <c r="J78" s="26" t="s">
        <v>90</v>
      </c>
    </row>
    <row r="79" spans="1:10" ht="17.25" x14ac:dyDescent="0.25">
      <c r="A79" s="22"/>
      <c r="B79" s="34" t="s">
        <v>84</v>
      </c>
      <c r="C79" s="24"/>
      <c r="D79" s="35"/>
      <c r="E79" s="20"/>
      <c r="F79" s="36"/>
      <c r="G79" s="36"/>
      <c r="H79" s="19"/>
    </row>
    <row r="80" spans="1:10" ht="31.5" x14ac:dyDescent="0.25">
      <c r="A80" s="22">
        <f>A78+1</f>
        <v>58</v>
      </c>
      <c r="B80" s="25" t="s">
        <v>183</v>
      </c>
      <c r="C80" s="24">
        <v>450.65</v>
      </c>
      <c r="D80" s="37">
        <v>15.2</v>
      </c>
      <c r="E80" s="20">
        <v>15.2</v>
      </c>
      <c r="F80" s="19">
        <f>C80*E80</f>
        <v>6849.8799999999992</v>
      </c>
      <c r="G80" s="19"/>
      <c r="H80" s="19">
        <f>SUM(F80+G80)</f>
        <v>6849.8799999999992</v>
      </c>
      <c r="I80" s="26" t="s">
        <v>194</v>
      </c>
      <c r="J80" s="46" t="s">
        <v>84</v>
      </c>
    </row>
    <row r="81" spans="1:10" ht="31.5" x14ac:dyDescent="0.25">
      <c r="A81" s="22">
        <f>A80+1</f>
        <v>59</v>
      </c>
      <c r="B81" s="25" t="s">
        <v>85</v>
      </c>
      <c r="C81" s="24">
        <f>305.88*1.04</f>
        <v>318.11520000000002</v>
      </c>
      <c r="D81" s="37">
        <v>15.2</v>
      </c>
      <c r="E81" s="20">
        <v>15.2</v>
      </c>
      <c r="F81" s="19">
        <f>C81*E81</f>
        <v>4835.3510400000005</v>
      </c>
      <c r="G81" s="19">
        <v>622.32000000000005</v>
      </c>
      <c r="H81" s="19">
        <f>SUM(F81+G81)</f>
        <v>5457.6710400000002</v>
      </c>
      <c r="I81" s="26" t="s">
        <v>192</v>
      </c>
      <c r="J81" s="46" t="s">
        <v>84</v>
      </c>
    </row>
    <row r="82" spans="1:10" ht="31.5" x14ac:dyDescent="0.25">
      <c r="A82" s="22">
        <f>A81+1</f>
        <v>60</v>
      </c>
      <c r="B82" s="25" t="s">
        <v>86</v>
      </c>
      <c r="C82" s="24">
        <f>336.47*1.04</f>
        <v>349.92880000000002</v>
      </c>
      <c r="D82" s="20">
        <v>15.2</v>
      </c>
      <c r="E82" s="20">
        <v>15.2</v>
      </c>
      <c r="F82" s="19">
        <f>C82*E82</f>
        <v>5318.9177600000003</v>
      </c>
      <c r="G82" s="19">
        <v>622.32000000000005</v>
      </c>
      <c r="H82" s="19">
        <f>SUM(F82+G82)</f>
        <v>5941.23776</v>
      </c>
      <c r="I82" s="26" t="s">
        <v>192</v>
      </c>
      <c r="J82" s="46" t="s">
        <v>84</v>
      </c>
    </row>
    <row r="83" spans="1:10" ht="31.5" x14ac:dyDescent="0.25">
      <c r="A83" s="22">
        <f>A82+1</f>
        <v>61</v>
      </c>
      <c r="B83" s="25" t="s">
        <v>184</v>
      </c>
      <c r="C83" s="24">
        <v>349.93</v>
      </c>
      <c r="D83" s="20">
        <v>15.2</v>
      </c>
      <c r="E83" s="20">
        <v>15.2</v>
      </c>
      <c r="F83" s="19">
        <f>C83*E83</f>
        <v>5318.9359999999997</v>
      </c>
      <c r="G83" s="19"/>
      <c r="H83" s="19">
        <f>SUM(F83+G83)</f>
        <v>5318.9359999999997</v>
      </c>
      <c r="I83" s="26" t="s">
        <v>231</v>
      </c>
      <c r="J83" s="46" t="s">
        <v>84</v>
      </c>
    </row>
    <row r="84" spans="1:10" ht="17.25" x14ac:dyDescent="0.25">
      <c r="A84" s="22"/>
      <c r="B84" s="34" t="s">
        <v>88</v>
      </c>
      <c r="C84" s="24"/>
      <c r="D84" s="37"/>
      <c r="E84" s="20"/>
      <c r="F84" s="19"/>
      <c r="G84" s="19"/>
      <c r="H84" s="19"/>
      <c r="J84" s="46"/>
    </row>
    <row r="85" spans="1:10" ht="17.25" x14ac:dyDescent="0.25">
      <c r="A85" s="22">
        <f>A83+1</f>
        <v>62</v>
      </c>
      <c r="B85" s="29" t="s">
        <v>177</v>
      </c>
      <c r="C85" s="24">
        <f>388</f>
        <v>388</v>
      </c>
      <c r="D85" s="20">
        <v>15.2</v>
      </c>
      <c r="E85" s="20">
        <v>15.2</v>
      </c>
      <c r="F85" s="19">
        <f>C85*E85</f>
        <v>5897.5999999999995</v>
      </c>
      <c r="G85" s="19"/>
      <c r="H85" s="19">
        <f>SUM(F85+G85)</f>
        <v>5897.5999999999995</v>
      </c>
      <c r="I85" s="26" t="s">
        <v>195</v>
      </c>
      <c r="J85" s="26" t="s">
        <v>88</v>
      </c>
    </row>
    <row r="86" spans="1:10" ht="17.25" x14ac:dyDescent="0.25">
      <c r="A86" s="22"/>
      <c r="B86" s="17" t="s">
        <v>90</v>
      </c>
      <c r="C86" s="24"/>
      <c r="D86" s="20"/>
      <c r="E86" s="20"/>
      <c r="F86" s="19"/>
      <c r="G86" s="19"/>
      <c r="H86" s="19"/>
    </row>
    <row r="87" spans="1:10" ht="17.25" x14ac:dyDescent="0.3">
      <c r="A87" s="3">
        <f>A85+1</f>
        <v>63</v>
      </c>
      <c r="B87" s="27" t="s">
        <v>91</v>
      </c>
      <c r="C87" s="24">
        <f>410</f>
        <v>410</v>
      </c>
      <c r="D87" s="20">
        <v>15.2</v>
      </c>
      <c r="E87" s="20">
        <v>15.2</v>
      </c>
      <c r="F87" s="19">
        <f t="shared" ref="F87:F92" si="12">C87*E87</f>
        <v>6232</v>
      </c>
      <c r="G87" s="19"/>
      <c r="H87" s="19">
        <f t="shared" ref="H87:H92" si="13">SUM(F87+G87)</f>
        <v>6232</v>
      </c>
      <c r="I87" s="26" t="s">
        <v>195</v>
      </c>
      <c r="J87" s="26" t="s">
        <v>90</v>
      </c>
    </row>
    <row r="88" spans="1:10" ht="17.25" x14ac:dyDescent="0.25">
      <c r="A88" s="3">
        <f>A87+1</f>
        <v>64</v>
      </c>
      <c r="B88" s="23" t="s">
        <v>92</v>
      </c>
      <c r="C88" s="24">
        <f>280</f>
        <v>280</v>
      </c>
      <c r="D88" s="20">
        <v>15.2</v>
      </c>
      <c r="E88" s="20">
        <v>15.2</v>
      </c>
      <c r="F88" s="19">
        <f t="shared" si="12"/>
        <v>4256</v>
      </c>
      <c r="G88" s="19">
        <v>1037.2</v>
      </c>
      <c r="H88" s="19">
        <f t="shared" si="13"/>
        <v>5293.2</v>
      </c>
      <c r="I88" s="26" t="s">
        <v>210</v>
      </c>
      <c r="J88" s="26" t="s">
        <v>90</v>
      </c>
    </row>
    <row r="89" spans="1:10" ht="17.25" x14ac:dyDescent="0.25">
      <c r="A89" s="3">
        <f>A88+1</f>
        <v>65</v>
      </c>
      <c r="B89" s="30" t="s">
        <v>93</v>
      </c>
      <c r="C89" s="24">
        <f>318.76*1.04</f>
        <v>331.5104</v>
      </c>
      <c r="D89" s="20">
        <v>15.2</v>
      </c>
      <c r="E89" s="20">
        <v>15.2</v>
      </c>
      <c r="F89" s="19">
        <f t="shared" si="12"/>
        <v>5038.9580799999994</v>
      </c>
      <c r="G89" s="33"/>
      <c r="H89" s="19">
        <f t="shared" si="13"/>
        <v>5038.9580799999994</v>
      </c>
      <c r="I89" s="26" t="s">
        <v>212</v>
      </c>
      <c r="J89" s="26" t="s">
        <v>90</v>
      </c>
    </row>
    <row r="90" spans="1:10" ht="17.25" x14ac:dyDescent="0.25">
      <c r="A90" s="3">
        <f>A89+1</f>
        <v>66</v>
      </c>
      <c r="B90" s="30" t="s">
        <v>94</v>
      </c>
      <c r="C90" s="24">
        <f>316.18*1.04</f>
        <v>328.8272</v>
      </c>
      <c r="D90" s="20">
        <v>15.2</v>
      </c>
      <c r="E90" s="20">
        <v>15.2</v>
      </c>
      <c r="F90" s="19">
        <f t="shared" si="12"/>
        <v>4998.1734399999996</v>
      </c>
      <c r="G90" s="33">
        <v>622.32000000000005</v>
      </c>
      <c r="H90" s="19">
        <f t="shared" si="13"/>
        <v>5620.4934399999993</v>
      </c>
      <c r="I90" s="26" t="s">
        <v>192</v>
      </c>
      <c r="J90" s="26" t="s">
        <v>90</v>
      </c>
    </row>
    <row r="91" spans="1:10" ht="17.25" x14ac:dyDescent="0.25">
      <c r="A91" s="3">
        <f>A90+1</f>
        <v>67</v>
      </c>
      <c r="B91" s="23" t="s">
        <v>95</v>
      </c>
      <c r="C91" s="24">
        <f>410</f>
        <v>410</v>
      </c>
      <c r="D91" s="20">
        <v>15.2</v>
      </c>
      <c r="E91" s="20">
        <v>15.2</v>
      </c>
      <c r="F91" s="19">
        <f t="shared" si="12"/>
        <v>6232</v>
      </c>
      <c r="G91" s="19">
        <v>622.32000000000005</v>
      </c>
      <c r="H91" s="19">
        <f t="shared" si="13"/>
        <v>6854.32</v>
      </c>
      <c r="I91" s="26" t="s">
        <v>193</v>
      </c>
      <c r="J91" s="26" t="s">
        <v>90</v>
      </c>
    </row>
    <row r="92" spans="1:10" ht="17.25" x14ac:dyDescent="0.25">
      <c r="A92" s="3">
        <f>A91+1</f>
        <v>68</v>
      </c>
      <c r="B92" s="23" t="s">
        <v>96</v>
      </c>
      <c r="C92" s="24">
        <v>280</v>
      </c>
      <c r="D92" s="20">
        <v>15.2</v>
      </c>
      <c r="E92" s="20">
        <v>15.2</v>
      </c>
      <c r="F92" s="19">
        <f t="shared" si="12"/>
        <v>4256</v>
      </c>
      <c r="G92" s="19"/>
      <c r="H92" s="19">
        <f t="shared" si="13"/>
        <v>4256</v>
      </c>
      <c r="I92" s="26" t="s">
        <v>210</v>
      </c>
      <c r="J92" s="26" t="s">
        <v>90</v>
      </c>
    </row>
    <row r="93" spans="1:10" ht="17.25" x14ac:dyDescent="0.25">
      <c r="A93" s="22"/>
      <c r="B93" s="17" t="s">
        <v>97</v>
      </c>
      <c r="C93" s="24"/>
      <c r="D93" s="20"/>
      <c r="E93" s="20"/>
      <c r="F93" s="19"/>
      <c r="G93" s="19"/>
      <c r="H93" s="19"/>
    </row>
    <row r="94" spans="1:10" ht="17.25" x14ac:dyDescent="0.25">
      <c r="A94" s="22">
        <f>A92+1</f>
        <v>69</v>
      </c>
      <c r="B94" s="29" t="s">
        <v>98</v>
      </c>
      <c r="C94" s="24">
        <v>410</v>
      </c>
      <c r="D94" s="20">
        <v>15.2</v>
      </c>
      <c r="E94" s="20">
        <v>15.2</v>
      </c>
      <c r="F94" s="19">
        <f t="shared" ref="F94:F115" si="14">C94*E94</f>
        <v>6232</v>
      </c>
      <c r="G94" s="19"/>
      <c r="H94" s="19">
        <f t="shared" ref="H94:H115" si="15">SUM(F94+G94)</f>
        <v>6232</v>
      </c>
      <c r="I94" s="26" t="s">
        <v>195</v>
      </c>
      <c r="J94" s="26" t="s">
        <v>97</v>
      </c>
    </row>
    <row r="95" spans="1:10" ht="17.25" x14ac:dyDescent="0.25">
      <c r="A95" s="22">
        <f>A94+1</f>
        <v>70</v>
      </c>
      <c r="B95" s="23" t="s">
        <v>99</v>
      </c>
      <c r="C95" s="24">
        <f>269.11*1.04</f>
        <v>279.87440000000004</v>
      </c>
      <c r="D95" s="20">
        <v>15.2</v>
      </c>
      <c r="E95" s="20">
        <v>15.2</v>
      </c>
      <c r="F95" s="19">
        <f t="shared" si="14"/>
        <v>4254.0908800000007</v>
      </c>
      <c r="G95" s="19">
        <v>1244.6400000000001</v>
      </c>
      <c r="H95" s="19">
        <f t="shared" si="15"/>
        <v>5498.730880000001</v>
      </c>
      <c r="I95" s="26" t="s">
        <v>213</v>
      </c>
      <c r="J95" s="26" t="s">
        <v>97</v>
      </c>
    </row>
    <row r="96" spans="1:10" ht="17.25" x14ac:dyDescent="0.25">
      <c r="A96" s="22">
        <f>A95+1</f>
        <v>71</v>
      </c>
      <c r="B96" s="23" t="s">
        <v>100</v>
      </c>
      <c r="C96" s="24">
        <f t="shared" ref="C96:C103" si="16">269.11*1.04</f>
        <v>279.87440000000004</v>
      </c>
      <c r="D96" s="20">
        <v>15.2</v>
      </c>
      <c r="E96" s="20">
        <v>15.2</v>
      </c>
      <c r="F96" s="19">
        <f t="shared" si="14"/>
        <v>4254.0908800000007</v>
      </c>
      <c r="G96" s="19">
        <v>1452.08</v>
      </c>
      <c r="H96" s="19">
        <f t="shared" si="15"/>
        <v>5706.1708800000006</v>
      </c>
      <c r="I96" s="26" t="s">
        <v>213</v>
      </c>
      <c r="J96" s="26" t="s">
        <v>97</v>
      </c>
    </row>
    <row r="97" spans="1:10" ht="17.25" x14ac:dyDescent="0.25">
      <c r="A97" s="22">
        <f t="shared" ref="A97:A149" si="17">A96+1</f>
        <v>72</v>
      </c>
      <c r="B97" s="23" t="s">
        <v>101</v>
      </c>
      <c r="C97" s="24">
        <f t="shared" si="16"/>
        <v>279.87440000000004</v>
      </c>
      <c r="D97" s="20">
        <v>15.2</v>
      </c>
      <c r="E97" s="20">
        <v>15.2</v>
      </c>
      <c r="F97" s="19">
        <f t="shared" si="14"/>
        <v>4254.0908800000007</v>
      </c>
      <c r="G97" s="19">
        <v>1037.2</v>
      </c>
      <c r="H97" s="19">
        <f t="shared" si="15"/>
        <v>5291.2908800000005</v>
      </c>
      <c r="I97" s="26" t="s">
        <v>213</v>
      </c>
      <c r="J97" s="26" t="s">
        <v>97</v>
      </c>
    </row>
    <row r="98" spans="1:10" ht="17.25" x14ac:dyDescent="0.25">
      <c r="A98" s="22">
        <f t="shared" si="17"/>
        <v>73</v>
      </c>
      <c r="B98" s="23" t="s">
        <v>102</v>
      </c>
      <c r="C98" s="24">
        <f t="shared" si="16"/>
        <v>279.87440000000004</v>
      </c>
      <c r="D98" s="20">
        <v>15.2</v>
      </c>
      <c r="E98" s="20">
        <v>15.2</v>
      </c>
      <c r="F98" s="19">
        <f t="shared" si="14"/>
        <v>4254.0908800000007</v>
      </c>
      <c r="G98" s="19">
        <v>622.32000000000005</v>
      </c>
      <c r="H98" s="19">
        <f t="shared" si="15"/>
        <v>4876.4108800000004</v>
      </c>
      <c r="I98" s="26" t="s">
        <v>213</v>
      </c>
      <c r="J98" s="26" t="s">
        <v>97</v>
      </c>
    </row>
    <row r="99" spans="1:10" ht="17.25" x14ac:dyDescent="0.25">
      <c r="A99" s="22">
        <f t="shared" si="17"/>
        <v>74</v>
      </c>
      <c r="B99" s="23" t="s">
        <v>103</v>
      </c>
      <c r="C99" s="24">
        <f t="shared" si="16"/>
        <v>279.87440000000004</v>
      </c>
      <c r="D99" s="20">
        <v>15.2</v>
      </c>
      <c r="E99" s="20">
        <v>15.2</v>
      </c>
      <c r="F99" s="19">
        <f t="shared" si="14"/>
        <v>4254.0908800000007</v>
      </c>
      <c r="G99" s="19">
        <v>1244.6400000000001</v>
      </c>
      <c r="H99" s="19">
        <f t="shared" si="15"/>
        <v>5498.730880000001</v>
      </c>
      <c r="I99" s="26" t="s">
        <v>213</v>
      </c>
      <c r="J99" s="26" t="s">
        <v>97</v>
      </c>
    </row>
    <row r="100" spans="1:10" ht="17.25" x14ac:dyDescent="0.25">
      <c r="A100" s="22">
        <f t="shared" si="17"/>
        <v>75</v>
      </c>
      <c r="B100" s="23" t="s">
        <v>104</v>
      </c>
      <c r="C100" s="24">
        <f t="shared" si="16"/>
        <v>279.87440000000004</v>
      </c>
      <c r="D100" s="20">
        <v>15.2</v>
      </c>
      <c r="E100" s="20">
        <v>15.2</v>
      </c>
      <c r="F100" s="19">
        <f t="shared" si="14"/>
        <v>4254.0908800000007</v>
      </c>
      <c r="G100" s="19">
        <v>1244.6400000000001</v>
      </c>
      <c r="H100" s="19">
        <f t="shared" si="15"/>
        <v>5498.730880000001</v>
      </c>
      <c r="I100" s="26" t="s">
        <v>213</v>
      </c>
      <c r="J100" s="26" t="s">
        <v>97</v>
      </c>
    </row>
    <row r="101" spans="1:10" ht="17.25" x14ac:dyDescent="0.25">
      <c r="A101" s="22">
        <f t="shared" si="17"/>
        <v>76</v>
      </c>
      <c r="B101" s="23" t="s">
        <v>105</v>
      </c>
      <c r="C101" s="24">
        <f t="shared" si="16"/>
        <v>279.87440000000004</v>
      </c>
      <c r="D101" s="20">
        <v>15.2</v>
      </c>
      <c r="E101" s="20">
        <v>15.2</v>
      </c>
      <c r="F101" s="19">
        <f t="shared" si="14"/>
        <v>4254.0908800000007</v>
      </c>
      <c r="G101" s="19">
        <v>829.76</v>
      </c>
      <c r="H101" s="19">
        <f t="shared" si="15"/>
        <v>5083.8508800000009</v>
      </c>
      <c r="I101" s="26" t="s">
        <v>213</v>
      </c>
      <c r="J101" s="26" t="s">
        <v>97</v>
      </c>
    </row>
    <row r="102" spans="1:10" ht="17.25" x14ac:dyDescent="0.25">
      <c r="A102" s="22">
        <f t="shared" si="17"/>
        <v>77</v>
      </c>
      <c r="B102" s="23" t="s">
        <v>106</v>
      </c>
      <c r="C102" s="24">
        <f t="shared" si="16"/>
        <v>279.87440000000004</v>
      </c>
      <c r="D102" s="20">
        <v>15.2</v>
      </c>
      <c r="E102" s="20">
        <v>15.2</v>
      </c>
      <c r="F102" s="19">
        <f t="shared" si="14"/>
        <v>4254.0908800000007</v>
      </c>
      <c r="G102" s="19">
        <v>1244.6400000000001</v>
      </c>
      <c r="H102" s="19">
        <f t="shared" si="15"/>
        <v>5498.730880000001</v>
      </c>
      <c r="I102" s="26" t="s">
        <v>213</v>
      </c>
      <c r="J102" s="26" t="s">
        <v>97</v>
      </c>
    </row>
    <row r="103" spans="1:10" ht="17.25" x14ac:dyDescent="0.25">
      <c r="A103" s="22">
        <f t="shared" si="17"/>
        <v>78</v>
      </c>
      <c r="B103" s="23" t="s">
        <v>107</v>
      </c>
      <c r="C103" s="24">
        <f t="shared" si="16"/>
        <v>279.87440000000004</v>
      </c>
      <c r="D103" s="20">
        <v>15.2</v>
      </c>
      <c r="E103" s="20">
        <v>15.2</v>
      </c>
      <c r="F103" s="19">
        <f t="shared" si="14"/>
        <v>4254.0908800000007</v>
      </c>
      <c r="G103" s="19">
        <v>1037.2</v>
      </c>
      <c r="H103" s="19">
        <f t="shared" si="15"/>
        <v>5291.2908800000005</v>
      </c>
      <c r="I103" s="26" t="s">
        <v>213</v>
      </c>
      <c r="J103" s="26" t="s">
        <v>97</v>
      </c>
    </row>
    <row r="104" spans="1:10" ht="17.25" x14ac:dyDescent="0.25">
      <c r="A104" s="22">
        <f t="shared" si="17"/>
        <v>79</v>
      </c>
      <c r="B104" s="23" t="s">
        <v>108</v>
      </c>
      <c r="C104" s="24">
        <f>253</f>
        <v>253</v>
      </c>
      <c r="D104" s="20">
        <v>15.2</v>
      </c>
      <c r="E104" s="20">
        <v>15.2</v>
      </c>
      <c r="F104" s="19">
        <f t="shared" si="14"/>
        <v>3845.6</v>
      </c>
      <c r="G104" s="19">
        <v>1244.6400000000001</v>
      </c>
      <c r="H104" s="19">
        <f t="shared" si="15"/>
        <v>5090.24</v>
      </c>
      <c r="I104" s="26" t="s">
        <v>206</v>
      </c>
      <c r="J104" s="26" t="s">
        <v>97</v>
      </c>
    </row>
    <row r="105" spans="1:10" ht="17.25" x14ac:dyDescent="0.25">
      <c r="A105" s="22">
        <f t="shared" si="17"/>
        <v>80</v>
      </c>
      <c r="B105" s="23" t="s">
        <v>109</v>
      </c>
      <c r="C105" s="24">
        <f>137.01*1.04</f>
        <v>142.49039999999999</v>
      </c>
      <c r="D105" s="20">
        <v>15.2</v>
      </c>
      <c r="E105" s="20">
        <v>15.2</v>
      </c>
      <c r="F105" s="19">
        <f t="shared" si="14"/>
        <v>2165.8540799999996</v>
      </c>
      <c r="G105" s="19">
        <v>1244.6400000000001</v>
      </c>
      <c r="H105" s="19">
        <f t="shared" si="15"/>
        <v>3410.4940799999995</v>
      </c>
      <c r="I105" s="26" t="s">
        <v>206</v>
      </c>
      <c r="J105" s="26" t="s">
        <v>97</v>
      </c>
    </row>
    <row r="106" spans="1:10" ht="17.25" x14ac:dyDescent="0.25">
      <c r="A106" s="22">
        <f t="shared" si="17"/>
        <v>81</v>
      </c>
      <c r="B106" s="23" t="s">
        <v>110</v>
      </c>
      <c r="C106" s="24">
        <v>253</v>
      </c>
      <c r="D106" s="20">
        <v>15.2</v>
      </c>
      <c r="E106" s="20">
        <v>15.2</v>
      </c>
      <c r="F106" s="19">
        <f t="shared" si="14"/>
        <v>3845.6</v>
      </c>
      <c r="G106" s="19">
        <v>1244.6400000000001</v>
      </c>
      <c r="H106" s="19">
        <f t="shared" si="15"/>
        <v>5090.24</v>
      </c>
      <c r="I106" s="26" t="s">
        <v>206</v>
      </c>
      <c r="J106" s="26" t="s">
        <v>97</v>
      </c>
    </row>
    <row r="107" spans="1:10" ht="17.25" x14ac:dyDescent="0.25">
      <c r="A107" s="22">
        <f t="shared" si="17"/>
        <v>82</v>
      </c>
      <c r="B107" s="23" t="s">
        <v>111</v>
      </c>
      <c r="C107" s="24">
        <v>253</v>
      </c>
      <c r="D107" s="20">
        <v>15.2</v>
      </c>
      <c r="E107" s="20">
        <v>15.2</v>
      </c>
      <c r="F107" s="19">
        <f t="shared" si="14"/>
        <v>3845.6</v>
      </c>
      <c r="G107" s="19">
        <v>1037.2</v>
      </c>
      <c r="H107" s="19">
        <f t="shared" si="15"/>
        <v>4882.8</v>
      </c>
      <c r="I107" s="26" t="s">
        <v>206</v>
      </c>
      <c r="J107" s="26" t="s">
        <v>97</v>
      </c>
    </row>
    <row r="108" spans="1:10" ht="17.25" x14ac:dyDescent="0.25">
      <c r="A108" s="22">
        <f t="shared" si="17"/>
        <v>83</v>
      </c>
      <c r="B108" s="23" t="s">
        <v>112</v>
      </c>
      <c r="C108" s="24">
        <v>253</v>
      </c>
      <c r="D108" s="20">
        <v>15.2</v>
      </c>
      <c r="E108" s="20">
        <v>15.2</v>
      </c>
      <c r="F108" s="19">
        <f t="shared" si="14"/>
        <v>3845.6</v>
      </c>
      <c r="G108" s="19">
        <v>829.76</v>
      </c>
      <c r="H108" s="19">
        <f t="shared" si="15"/>
        <v>4675.3599999999997</v>
      </c>
      <c r="I108" s="26" t="s">
        <v>206</v>
      </c>
      <c r="J108" s="26" t="s">
        <v>97</v>
      </c>
    </row>
    <row r="109" spans="1:10" ht="17.25" x14ac:dyDescent="0.25">
      <c r="A109" s="22">
        <f t="shared" si="17"/>
        <v>84</v>
      </c>
      <c r="B109" s="23" t="s">
        <v>113</v>
      </c>
      <c r="C109" s="24">
        <f>243.27*1.04</f>
        <v>253.00080000000003</v>
      </c>
      <c r="D109" s="20">
        <v>15.2</v>
      </c>
      <c r="E109" s="20">
        <v>15.2</v>
      </c>
      <c r="F109" s="19">
        <f t="shared" si="14"/>
        <v>3845.6121600000001</v>
      </c>
      <c r="G109" s="19">
        <v>1037.2</v>
      </c>
      <c r="H109" s="19">
        <f t="shared" si="15"/>
        <v>4882.8121600000004</v>
      </c>
      <c r="I109" s="26" t="s">
        <v>206</v>
      </c>
      <c r="J109" s="26" t="s">
        <v>97</v>
      </c>
    </row>
    <row r="110" spans="1:10" ht="17.25" x14ac:dyDescent="0.25">
      <c r="A110" s="22">
        <f t="shared" si="17"/>
        <v>85</v>
      </c>
      <c r="B110" s="23" t="s">
        <v>114</v>
      </c>
      <c r="C110" s="24">
        <v>253</v>
      </c>
      <c r="D110" s="20">
        <v>15.2</v>
      </c>
      <c r="E110" s="20">
        <v>15.2</v>
      </c>
      <c r="F110" s="19">
        <f t="shared" si="14"/>
        <v>3845.6</v>
      </c>
      <c r="G110" s="19">
        <v>1037.2</v>
      </c>
      <c r="H110" s="19">
        <f t="shared" si="15"/>
        <v>4882.8</v>
      </c>
      <c r="I110" s="26" t="s">
        <v>205</v>
      </c>
      <c r="J110" s="26" t="s">
        <v>97</v>
      </c>
    </row>
    <row r="111" spans="1:10" ht="17.25" x14ac:dyDescent="0.25">
      <c r="A111" s="22">
        <f t="shared" si="17"/>
        <v>86</v>
      </c>
      <c r="B111" s="23" t="s">
        <v>115</v>
      </c>
      <c r="C111" s="24">
        <v>253</v>
      </c>
      <c r="D111" s="20">
        <v>15.2</v>
      </c>
      <c r="E111" s="20">
        <v>15.2</v>
      </c>
      <c r="F111" s="19">
        <f t="shared" si="14"/>
        <v>3845.6</v>
      </c>
      <c r="G111" s="19"/>
      <c r="H111" s="19">
        <f t="shared" si="15"/>
        <v>3845.6</v>
      </c>
      <c r="I111" s="26" t="s">
        <v>206</v>
      </c>
      <c r="J111" s="26" t="s">
        <v>97</v>
      </c>
    </row>
    <row r="112" spans="1:10" ht="17.25" x14ac:dyDescent="0.25">
      <c r="A112" s="22">
        <f t="shared" si="17"/>
        <v>87</v>
      </c>
      <c r="B112" s="29" t="s">
        <v>116</v>
      </c>
      <c r="C112" s="24">
        <f>338.66*1.04</f>
        <v>352.20640000000003</v>
      </c>
      <c r="D112" s="20">
        <v>15.2</v>
      </c>
      <c r="E112" s="20">
        <v>15.2</v>
      </c>
      <c r="F112" s="19">
        <f t="shared" si="14"/>
        <v>5353.5372800000005</v>
      </c>
      <c r="G112" s="19"/>
      <c r="H112" s="19">
        <f t="shared" si="15"/>
        <v>5353.5372800000005</v>
      </c>
      <c r="I112" s="26" t="s">
        <v>205</v>
      </c>
      <c r="J112" s="26" t="s">
        <v>97</v>
      </c>
    </row>
    <row r="113" spans="1:10" ht="17.25" x14ac:dyDescent="0.25">
      <c r="A113" s="22">
        <f t="shared" si="17"/>
        <v>88</v>
      </c>
      <c r="B113" s="23" t="s">
        <v>117</v>
      </c>
      <c r="C113" s="24">
        <f>244.79*1.04</f>
        <v>254.58160000000001</v>
      </c>
      <c r="D113" s="20">
        <v>15.2</v>
      </c>
      <c r="E113" s="20">
        <v>15.2</v>
      </c>
      <c r="F113" s="19">
        <f t="shared" si="14"/>
        <v>3869.64032</v>
      </c>
      <c r="G113" s="19">
        <v>829.76</v>
      </c>
      <c r="H113" s="19">
        <f t="shared" si="15"/>
        <v>4699.4003199999997</v>
      </c>
      <c r="I113" s="26" t="s">
        <v>214</v>
      </c>
      <c r="J113" s="26" t="s">
        <v>97</v>
      </c>
    </row>
    <row r="114" spans="1:10" ht="17.25" x14ac:dyDescent="0.25">
      <c r="A114" s="22">
        <f>A113+1</f>
        <v>89</v>
      </c>
      <c r="B114" s="23" t="s">
        <v>118</v>
      </c>
      <c r="C114" s="24">
        <f>244.79*1.04</f>
        <v>254.58160000000001</v>
      </c>
      <c r="D114" s="20">
        <v>15.2</v>
      </c>
      <c r="E114" s="20">
        <v>15.2</v>
      </c>
      <c r="F114" s="19">
        <f t="shared" si="14"/>
        <v>3869.64032</v>
      </c>
      <c r="G114" s="19">
        <v>1037.2</v>
      </c>
      <c r="H114" s="19">
        <f t="shared" si="15"/>
        <v>4906.8403200000002</v>
      </c>
      <c r="I114" s="26" t="s">
        <v>214</v>
      </c>
      <c r="J114" s="26" t="s">
        <v>97</v>
      </c>
    </row>
    <row r="115" spans="1:10" ht="17.25" x14ac:dyDescent="0.25">
      <c r="A115" s="22">
        <f>A114+1</f>
        <v>90</v>
      </c>
      <c r="B115" s="29" t="s">
        <v>119</v>
      </c>
      <c r="C115" s="24">
        <f>244.79*1.04</f>
        <v>254.58160000000001</v>
      </c>
      <c r="D115" s="20">
        <v>15.2</v>
      </c>
      <c r="E115" s="20">
        <v>15.2</v>
      </c>
      <c r="F115" s="19">
        <f t="shared" si="14"/>
        <v>3869.64032</v>
      </c>
      <c r="G115" s="19"/>
      <c r="H115" s="19">
        <f t="shared" si="15"/>
        <v>3869.64032</v>
      </c>
      <c r="I115" s="26" t="s">
        <v>208</v>
      </c>
      <c r="J115" s="26" t="s">
        <v>97</v>
      </c>
    </row>
    <row r="116" spans="1:10" ht="17.25" x14ac:dyDescent="0.25">
      <c r="A116" s="22"/>
      <c r="B116" s="17" t="s">
        <v>120</v>
      </c>
      <c r="C116" s="24"/>
      <c r="D116" s="20"/>
      <c r="E116" s="20"/>
      <c r="F116" s="19"/>
      <c r="G116" s="19"/>
      <c r="H116" s="19"/>
    </row>
    <row r="117" spans="1:10" ht="17.25" x14ac:dyDescent="0.3">
      <c r="A117" s="3">
        <f>A115+1</f>
        <v>91</v>
      </c>
      <c r="B117" s="28" t="s">
        <v>121</v>
      </c>
      <c r="C117" s="24">
        <v>410</v>
      </c>
      <c r="D117" s="20">
        <v>15.2</v>
      </c>
      <c r="E117" s="20">
        <v>15.2</v>
      </c>
      <c r="F117" s="19">
        <f t="shared" ref="F117:F139" si="18">C117*E117</f>
        <v>6232</v>
      </c>
      <c r="G117" s="19"/>
      <c r="H117" s="19">
        <f t="shared" ref="H117:H139" si="19">SUM(F117+G117)</f>
        <v>6232</v>
      </c>
      <c r="I117" s="26" t="s">
        <v>194</v>
      </c>
      <c r="J117" s="26" t="s">
        <v>215</v>
      </c>
    </row>
    <row r="118" spans="1:10" ht="17.25" x14ac:dyDescent="0.25">
      <c r="A118" s="22">
        <f>A117+1</f>
        <v>92</v>
      </c>
      <c r="B118" s="23" t="s">
        <v>122</v>
      </c>
      <c r="C118" s="24">
        <f>400.07*1.04</f>
        <v>416.07280000000003</v>
      </c>
      <c r="D118" s="20">
        <v>15.2</v>
      </c>
      <c r="E118" s="20">
        <v>15.2</v>
      </c>
      <c r="F118" s="19">
        <f t="shared" si="18"/>
        <v>6324.30656</v>
      </c>
      <c r="G118" s="19">
        <v>1037.2</v>
      </c>
      <c r="H118" s="19">
        <f t="shared" si="19"/>
        <v>7361.5065599999998</v>
      </c>
      <c r="I118" s="26" t="s">
        <v>201</v>
      </c>
      <c r="J118" s="26" t="s">
        <v>215</v>
      </c>
    </row>
    <row r="119" spans="1:10" ht="17.25" x14ac:dyDescent="0.25">
      <c r="A119" s="22">
        <f t="shared" si="17"/>
        <v>93</v>
      </c>
      <c r="B119" s="23" t="s">
        <v>123</v>
      </c>
      <c r="C119" s="24">
        <v>300</v>
      </c>
      <c r="D119" s="20">
        <v>15.2</v>
      </c>
      <c r="E119" s="20">
        <v>15.2</v>
      </c>
      <c r="F119" s="19">
        <f t="shared" si="18"/>
        <v>4560</v>
      </c>
      <c r="G119" s="19">
        <v>1244.6400000000001</v>
      </c>
      <c r="H119" s="19">
        <f t="shared" si="19"/>
        <v>5804.64</v>
      </c>
      <c r="I119" s="26" t="s">
        <v>207</v>
      </c>
      <c r="J119" s="26" t="s">
        <v>215</v>
      </c>
    </row>
    <row r="120" spans="1:10" ht="17.25" x14ac:dyDescent="0.25">
      <c r="A120" s="22">
        <f t="shared" si="17"/>
        <v>94</v>
      </c>
      <c r="B120" s="23" t="s">
        <v>124</v>
      </c>
      <c r="C120" s="24">
        <f>317.58*1.04</f>
        <v>330.28320000000002</v>
      </c>
      <c r="D120" s="20">
        <v>15.2</v>
      </c>
      <c r="E120" s="20">
        <v>15.2</v>
      </c>
      <c r="F120" s="19">
        <f t="shared" si="18"/>
        <v>5020.3046400000003</v>
      </c>
      <c r="G120" s="19">
        <v>1037.2</v>
      </c>
      <c r="H120" s="19">
        <f t="shared" si="19"/>
        <v>6057.5046400000001</v>
      </c>
      <c r="I120" s="26" t="s">
        <v>211</v>
      </c>
      <c r="J120" s="26" t="s">
        <v>215</v>
      </c>
    </row>
    <row r="121" spans="1:10" ht="17.25" x14ac:dyDescent="0.25">
      <c r="A121" s="22">
        <f t="shared" si="17"/>
        <v>95</v>
      </c>
      <c r="B121" s="23" t="s">
        <v>125</v>
      </c>
      <c r="C121" s="24">
        <v>300</v>
      </c>
      <c r="D121" s="20">
        <v>15.2</v>
      </c>
      <c r="E121" s="20">
        <v>15.2</v>
      </c>
      <c r="F121" s="19">
        <f t="shared" si="18"/>
        <v>4560</v>
      </c>
      <c r="G121" s="19">
        <v>829.76</v>
      </c>
      <c r="H121" s="19">
        <f t="shared" si="19"/>
        <v>5389.76</v>
      </c>
      <c r="I121" s="26" t="s">
        <v>216</v>
      </c>
      <c r="J121" s="26" t="s">
        <v>215</v>
      </c>
    </row>
    <row r="122" spans="1:10" ht="17.25" x14ac:dyDescent="0.25">
      <c r="A122" s="22">
        <f t="shared" si="17"/>
        <v>96</v>
      </c>
      <c r="B122" s="23" t="s">
        <v>126</v>
      </c>
      <c r="C122" s="24">
        <v>300</v>
      </c>
      <c r="D122" s="20">
        <v>15.2</v>
      </c>
      <c r="E122" s="20">
        <v>15.2</v>
      </c>
      <c r="F122" s="19">
        <f t="shared" si="18"/>
        <v>4560</v>
      </c>
      <c r="G122" s="19">
        <v>1244.6400000000001</v>
      </c>
      <c r="H122" s="19">
        <f t="shared" si="19"/>
        <v>5804.64</v>
      </c>
      <c r="I122" s="26" t="s">
        <v>216</v>
      </c>
      <c r="J122" s="26" t="s">
        <v>215</v>
      </c>
    </row>
    <row r="123" spans="1:10" ht="17.25" x14ac:dyDescent="0.25">
      <c r="A123" s="22">
        <f t="shared" si="17"/>
        <v>97</v>
      </c>
      <c r="B123" s="23" t="s">
        <v>127</v>
      </c>
      <c r="C123" s="24">
        <v>300</v>
      </c>
      <c r="D123" s="20">
        <v>15.2</v>
      </c>
      <c r="E123" s="20">
        <v>15.2</v>
      </c>
      <c r="F123" s="19">
        <f t="shared" si="18"/>
        <v>4560</v>
      </c>
      <c r="G123" s="19">
        <v>829.76</v>
      </c>
      <c r="H123" s="19">
        <f t="shared" si="19"/>
        <v>5389.76</v>
      </c>
      <c r="I123" s="26" t="s">
        <v>216</v>
      </c>
      <c r="J123" s="26" t="s">
        <v>215</v>
      </c>
    </row>
    <row r="124" spans="1:10" ht="17.25" x14ac:dyDescent="0.25">
      <c r="A124" s="22">
        <f t="shared" si="17"/>
        <v>98</v>
      </c>
      <c r="B124" s="23" t="s">
        <v>128</v>
      </c>
      <c r="C124" s="24">
        <v>300</v>
      </c>
      <c r="D124" s="20">
        <v>15.2</v>
      </c>
      <c r="E124" s="20">
        <v>15.2</v>
      </c>
      <c r="F124" s="19">
        <f t="shared" si="18"/>
        <v>4560</v>
      </c>
      <c r="G124" s="19">
        <v>1037.2</v>
      </c>
      <c r="H124" s="19">
        <f t="shared" si="19"/>
        <v>5597.2</v>
      </c>
      <c r="I124" s="26" t="s">
        <v>216</v>
      </c>
      <c r="J124" s="26" t="s">
        <v>215</v>
      </c>
    </row>
    <row r="125" spans="1:10" ht="17.25" x14ac:dyDescent="0.25">
      <c r="A125" s="22">
        <f t="shared" si="17"/>
        <v>99</v>
      </c>
      <c r="B125" s="23" t="s">
        <v>129</v>
      </c>
      <c r="C125" s="24">
        <v>300</v>
      </c>
      <c r="D125" s="22">
        <v>15.2</v>
      </c>
      <c r="E125" s="20">
        <v>15.2</v>
      </c>
      <c r="F125" s="19">
        <f t="shared" si="18"/>
        <v>4560</v>
      </c>
      <c r="G125" s="19">
        <v>622.32000000000005</v>
      </c>
      <c r="H125" s="19">
        <f t="shared" si="19"/>
        <v>5182.32</v>
      </c>
      <c r="I125" s="26" t="s">
        <v>216</v>
      </c>
      <c r="J125" s="26" t="s">
        <v>215</v>
      </c>
    </row>
    <row r="126" spans="1:10" ht="17.25" x14ac:dyDescent="0.25">
      <c r="A126" s="22">
        <f t="shared" si="17"/>
        <v>100</v>
      </c>
      <c r="B126" s="23" t="s">
        <v>130</v>
      </c>
      <c r="C126" s="24">
        <v>300</v>
      </c>
      <c r="D126" s="20">
        <v>15.2</v>
      </c>
      <c r="E126" s="20">
        <v>15.2</v>
      </c>
      <c r="F126" s="19">
        <f t="shared" si="18"/>
        <v>4560</v>
      </c>
      <c r="G126" s="19">
        <v>622.32000000000005</v>
      </c>
      <c r="H126" s="19">
        <f t="shared" si="19"/>
        <v>5182.32</v>
      </c>
      <c r="I126" s="26" t="s">
        <v>216</v>
      </c>
      <c r="J126" s="26" t="s">
        <v>215</v>
      </c>
    </row>
    <row r="127" spans="1:10" ht="17.25" x14ac:dyDescent="0.25">
      <c r="A127" s="22">
        <f t="shared" si="17"/>
        <v>101</v>
      </c>
      <c r="B127" s="23" t="s">
        <v>131</v>
      </c>
      <c r="C127" s="24">
        <v>280</v>
      </c>
      <c r="D127" s="20">
        <v>15.2</v>
      </c>
      <c r="E127" s="20">
        <v>15.2</v>
      </c>
      <c r="F127" s="19">
        <f t="shared" si="18"/>
        <v>4256</v>
      </c>
      <c r="G127" s="19">
        <v>1244.6400000000001</v>
      </c>
      <c r="H127" s="19">
        <f t="shared" si="19"/>
        <v>5500.64</v>
      </c>
      <c r="I127" s="26" t="s">
        <v>216</v>
      </c>
      <c r="J127" s="26" t="s">
        <v>215</v>
      </c>
    </row>
    <row r="128" spans="1:10" ht="17.25" x14ac:dyDescent="0.25">
      <c r="A128" s="22">
        <f t="shared" si="17"/>
        <v>102</v>
      </c>
      <c r="B128" s="23" t="s">
        <v>132</v>
      </c>
      <c r="C128" s="24">
        <v>280</v>
      </c>
      <c r="D128" s="20">
        <v>15.2</v>
      </c>
      <c r="E128" s="20">
        <v>15.2</v>
      </c>
      <c r="F128" s="19">
        <f t="shared" si="18"/>
        <v>4256</v>
      </c>
      <c r="G128" s="19">
        <v>1037.2</v>
      </c>
      <c r="H128" s="19">
        <f t="shared" si="19"/>
        <v>5293.2</v>
      </c>
      <c r="I128" s="26" t="s">
        <v>217</v>
      </c>
      <c r="J128" s="26" t="s">
        <v>215</v>
      </c>
    </row>
    <row r="129" spans="1:10" ht="17.25" x14ac:dyDescent="0.25">
      <c r="A129" s="22">
        <f t="shared" si="17"/>
        <v>103</v>
      </c>
      <c r="B129" s="23" t="s">
        <v>133</v>
      </c>
      <c r="C129" s="24">
        <f>280</f>
        <v>280</v>
      </c>
      <c r="D129" s="20">
        <v>15.2</v>
      </c>
      <c r="E129" s="20">
        <v>15.2</v>
      </c>
      <c r="F129" s="19">
        <f t="shared" si="18"/>
        <v>4256</v>
      </c>
      <c r="G129" s="19">
        <v>1244.6400000000001</v>
      </c>
      <c r="H129" s="19">
        <f t="shared" si="19"/>
        <v>5500.64</v>
      </c>
      <c r="I129" s="26" t="s">
        <v>217</v>
      </c>
      <c r="J129" s="26" t="s">
        <v>215</v>
      </c>
    </row>
    <row r="130" spans="1:10" ht="17.25" x14ac:dyDescent="0.25">
      <c r="A130" s="22">
        <f t="shared" si="17"/>
        <v>104</v>
      </c>
      <c r="B130" s="23" t="s">
        <v>134</v>
      </c>
      <c r="C130" s="24">
        <v>280</v>
      </c>
      <c r="D130" s="20">
        <v>15.2</v>
      </c>
      <c r="E130" s="20">
        <v>15.2</v>
      </c>
      <c r="F130" s="19">
        <f t="shared" si="18"/>
        <v>4256</v>
      </c>
      <c r="G130" s="19">
        <v>1244.6400000000001</v>
      </c>
      <c r="H130" s="19">
        <f t="shared" si="19"/>
        <v>5500.64</v>
      </c>
      <c r="I130" s="26" t="s">
        <v>217</v>
      </c>
      <c r="J130" s="26" t="s">
        <v>215</v>
      </c>
    </row>
    <row r="131" spans="1:10" ht="17.25" x14ac:dyDescent="0.25">
      <c r="A131" s="22">
        <f t="shared" si="17"/>
        <v>105</v>
      </c>
      <c r="B131" s="23" t="s">
        <v>135</v>
      </c>
      <c r="C131" s="24">
        <f>280</f>
        <v>280</v>
      </c>
      <c r="D131" s="20">
        <v>15.2</v>
      </c>
      <c r="E131" s="20">
        <v>15.2</v>
      </c>
      <c r="F131" s="19">
        <f t="shared" si="18"/>
        <v>4256</v>
      </c>
      <c r="G131" s="19">
        <v>622.32000000000005</v>
      </c>
      <c r="H131" s="19">
        <f t="shared" si="19"/>
        <v>4878.32</v>
      </c>
      <c r="I131" s="26" t="s">
        <v>217</v>
      </c>
      <c r="J131" s="26" t="s">
        <v>215</v>
      </c>
    </row>
    <row r="132" spans="1:10" ht="17.25" x14ac:dyDescent="0.25">
      <c r="A132" s="22">
        <f t="shared" si="17"/>
        <v>106</v>
      </c>
      <c r="B132" s="23" t="s">
        <v>136</v>
      </c>
      <c r="C132" s="24">
        <v>280</v>
      </c>
      <c r="D132" s="22">
        <v>15.2</v>
      </c>
      <c r="E132" s="20">
        <v>15.2</v>
      </c>
      <c r="F132" s="19">
        <f t="shared" si="18"/>
        <v>4256</v>
      </c>
      <c r="G132" s="19">
        <v>622.32000000000005</v>
      </c>
      <c r="H132" s="19">
        <f t="shared" si="19"/>
        <v>4878.32</v>
      </c>
      <c r="I132" s="26" t="s">
        <v>217</v>
      </c>
      <c r="J132" s="26" t="s">
        <v>215</v>
      </c>
    </row>
    <row r="133" spans="1:10" ht="17.25" x14ac:dyDescent="0.25">
      <c r="A133" s="22">
        <f t="shared" si="17"/>
        <v>107</v>
      </c>
      <c r="B133" s="23" t="s">
        <v>137</v>
      </c>
      <c r="C133" s="24">
        <f>245.93*1.04</f>
        <v>255.7672</v>
      </c>
      <c r="D133" s="20">
        <v>15.2</v>
      </c>
      <c r="E133" s="20">
        <v>15.2</v>
      </c>
      <c r="F133" s="19">
        <f t="shared" si="18"/>
        <v>3887.6614399999999</v>
      </c>
      <c r="G133" s="19">
        <v>829.76</v>
      </c>
      <c r="H133" s="19">
        <f t="shared" si="19"/>
        <v>4717.4214400000001</v>
      </c>
      <c r="I133" s="26" t="s">
        <v>206</v>
      </c>
      <c r="J133" s="26" t="s">
        <v>215</v>
      </c>
    </row>
    <row r="134" spans="1:10" ht="17.25" x14ac:dyDescent="0.25">
      <c r="A134" s="22">
        <f t="shared" si="17"/>
        <v>108</v>
      </c>
      <c r="B134" s="23" t="s">
        <v>138</v>
      </c>
      <c r="C134" s="24">
        <v>280</v>
      </c>
      <c r="D134" s="20">
        <v>15.2</v>
      </c>
      <c r="E134" s="20">
        <v>15.2</v>
      </c>
      <c r="F134" s="19">
        <f t="shared" si="18"/>
        <v>4256</v>
      </c>
      <c r="G134" s="19"/>
      <c r="H134" s="19">
        <f t="shared" si="19"/>
        <v>4256</v>
      </c>
      <c r="I134" s="26" t="s">
        <v>218</v>
      </c>
      <c r="J134" s="26" t="s">
        <v>215</v>
      </c>
    </row>
    <row r="135" spans="1:10" ht="17.25" x14ac:dyDescent="0.25">
      <c r="A135" s="22">
        <f t="shared" si="17"/>
        <v>109</v>
      </c>
      <c r="B135" s="23" t="s">
        <v>139</v>
      </c>
      <c r="C135" s="24">
        <v>280</v>
      </c>
      <c r="D135" s="20">
        <v>15.2</v>
      </c>
      <c r="E135" s="20">
        <v>15.2</v>
      </c>
      <c r="F135" s="19">
        <f t="shared" si="18"/>
        <v>4256</v>
      </c>
      <c r="G135" s="19">
        <v>1659.52</v>
      </c>
      <c r="H135" s="19">
        <f t="shared" si="19"/>
        <v>5915.52</v>
      </c>
      <c r="I135" s="26" t="s">
        <v>208</v>
      </c>
      <c r="J135" s="26" t="s">
        <v>215</v>
      </c>
    </row>
    <row r="136" spans="1:10" ht="17.25" x14ac:dyDescent="0.25">
      <c r="A136" s="22">
        <f t="shared" si="17"/>
        <v>110</v>
      </c>
      <c r="B136" s="29" t="s">
        <v>140</v>
      </c>
      <c r="C136" s="24">
        <v>280</v>
      </c>
      <c r="D136" s="20">
        <v>15.2</v>
      </c>
      <c r="E136" s="20">
        <v>15.2</v>
      </c>
      <c r="F136" s="19">
        <f t="shared" si="18"/>
        <v>4256</v>
      </c>
      <c r="G136" s="19">
        <v>1244.6400000000001</v>
      </c>
      <c r="H136" s="19">
        <f t="shared" si="19"/>
        <v>5500.64</v>
      </c>
      <c r="I136" s="26" t="s">
        <v>208</v>
      </c>
      <c r="J136" s="26" t="s">
        <v>215</v>
      </c>
    </row>
    <row r="137" spans="1:10" ht="17.25" x14ac:dyDescent="0.25">
      <c r="A137" s="22">
        <f t="shared" si="17"/>
        <v>111</v>
      </c>
      <c r="B137" s="23" t="s">
        <v>141</v>
      </c>
      <c r="C137" s="24">
        <v>280</v>
      </c>
      <c r="D137" s="20">
        <v>15.2</v>
      </c>
      <c r="E137" s="20">
        <v>15.2</v>
      </c>
      <c r="F137" s="19">
        <f t="shared" si="18"/>
        <v>4256</v>
      </c>
      <c r="G137" s="19">
        <v>829.76</v>
      </c>
      <c r="H137" s="19">
        <f t="shared" si="19"/>
        <v>5085.76</v>
      </c>
      <c r="I137" s="26" t="s">
        <v>210</v>
      </c>
      <c r="J137" s="26" t="s">
        <v>215</v>
      </c>
    </row>
    <row r="138" spans="1:10" ht="17.25" x14ac:dyDescent="0.25">
      <c r="A138" s="22">
        <f t="shared" si="17"/>
        <v>112</v>
      </c>
      <c r="B138" s="23" t="s">
        <v>142</v>
      </c>
      <c r="C138" s="24">
        <v>280</v>
      </c>
      <c r="D138" s="20">
        <v>15.2</v>
      </c>
      <c r="E138" s="20">
        <v>15.2</v>
      </c>
      <c r="F138" s="19">
        <f t="shared" si="18"/>
        <v>4256</v>
      </c>
      <c r="G138" s="19">
        <v>1244.6400000000001</v>
      </c>
      <c r="H138" s="19">
        <f t="shared" si="19"/>
        <v>5500.64</v>
      </c>
      <c r="I138" s="26" t="s">
        <v>210</v>
      </c>
      <c r="J138" s="26" t="s">
        <v>215</v>
      </c>
    </row>
    <row r="139" spans="1:10" ht="17.25" x14ac:dyDescent="0.25">
      <c r="A139" s="22">
        <f t="shared" si="17"/>
        <v>113</v>
      </c>
      <c r="B139" s="23" t="s">
        <v>143</v>
      </c>
      <c r="C139" s="24">
        <f>252*1.04</f>
        <v>262.08</v>
      </c>
      <c r="D139" s="20">
        <v>15.2</v>
      </c>
      <c r="E139" s="20">
        <v>15.2</v>
      </c>
      <c r="F139" s="19">
        <f t="shared" si="18"/>
        <v>3983.6159999999995</v>
      </c>
      <c r="G139" s="19"/>
      <c r="H139" s="19">
        <f t="shared" si="19"/>
        <v>3983.6159999999995</v>
      </c>
      <c r="I139" s="26" t="s">
        <v>219</v>
      </c>
      <c r="J139" s="26" t="s">
        <v>215</v>
      </c>
    </row>
    <row r="140" spans="1:10" ht="17.25" x14ac:dyDescent="0.25">
      <c r="A140" s="22"/>
      <c r="B140" s="38" t="s">
        <v>144</v>
      </c>
      <c r="C140" s="24"/>
      <c r="D140" s="20"/>
      <c r="E140" s="20"/>
      <c r="F140" s="19"/>
      <c r="G140" s="19"/>
      <c r="H140" s="19"/>
    </row>
    <row r="141" spans="1:10" ht="31.5" x14ac:dyDescent="0.25">
      <c r="A141" s="22">
        <f>A139+1</f>
        <v>114</v>
      </c>
      <c r="B141" s="23" t="s">
        <v>145</v>
      </c>
      <c r="C141" s="24">
        <v>410</v>
      </c>
      <c r="D141" s="20">
        <v>15.2</v>
      </c>
      <c r="E141" s="20">
        <v>15.2</v>
      </c>
      <c r="F141" s="19">
        <f t="shared" ref="F141:F150" si="20">C141*E141</f>
        <v>6232</v>
      </c>
      <c r="G141" s="19">
        <v>829.76</v>
      </c>
      <c r="H141" s="19">
        <f t="shared" ref="H141:H150" si="21">SUM(F141+G141)</f>
        <v>7061.76</v>
      </c>
      <c r="I141" s="26" t="s">
        <v>194</v>
      </c>
      <c r="J141" s="46" t="s">
        <v>220</v>
      </c>
    </row>
    <row r="142" spans="1:10" ht="31.5" x14ac:dyDescent="0.25">
      <c r="A142" s="22">
        <f t="shared" si="17"/>
        <v>115</v>
      </c>
      <c r="B142" s="23" t="s">
        <v>146</v>
      </c>
      <c r="C142" s="24">
        <f>317.58*1.04</f>
        <v>330.28320000000002</v>
      </c>
      <c r="D142" s="20">
        <v>15.2</v>
      </c>
      <c r="E142" s="20">
        <v>15.2</v>
      </c>
      <c r="F142" s="19">
        <f t="shared" si="20"/>
        <v>5020.3046400000003</v>
      </c>
      <c r="G142" s="19">
        <v>1037.2</v>
      </c>
      <c r="H142" s="19">
        <f t="shared" si="21"/>
        <v>6057.5046400000001</v>
      </c>
      <c r="I142" s="26" t="s">
        <v>192</v>
      </c>
      <c r="J142" s="46" t="s">
        <v>220</v>
      </c>
    </row>
    <row r="143" spans="1:10" ht="31.5" x14ac:dyDescent="0.25">
      <c r="A143" s="22">
        <f t="shared" si="17"/>
        <v>116</v>
      </c>
      <c r="B143" s="29" t="s">
        <v>147</v>
      </c>
      <c r="C143" s="24">
        <f>251.87*1.04</f>
        <v>261.94479999999999</v>
      </c>
      <c r="D143" s="20">
        <v>15.2</v>
      </c>
      <c r="E143" s="20">
        <v>15.2</v>
      </c>
      <c r="F143" s="19">
        <f t="shared" si="20"/>
        <v>3981.5609599999998</v>
      </c>
      <c r="G143" s="19"/>
      <c r="H143" s="19">
        <f t="shared" si="21"/>
        <v>3981.5609599999998</v>
      </c>
      <c r="I143" s="26" t="s">
        <v>221</v>
      </c>
      <c r="J143" s="46" t="s">
        <v>220</v>
      </c>
    </row>
    <row r="144" spans="1:10" ht="31.5" x14ac:dyDescent="0.25">
      <c r="A144" s="22">
        <f t="shared" si="17"/>
        <v>117</v>
      </c>
      <c r="B144" s="23" t="s">
        <v>148</v>
      </c>
      <c r="C144" s="24">
        <f>335.13*1.04</f>
        <v>348.53520000000003</v>
      </c>
      <c r="D144" s="20">
        <v>15.2</v>
      </c>
      <c r="E144" s="20">
        <v>15.2</v>
      </c>
      <c r="F144" s="19">
        <f t="shared" si="20"/>
        <v>5297.7350400000005</v>
      </c>
      <c r="G144" s="19">
        <v>1244.6400000000001</v>
      </c>
      <c r="H144" s="19">
        <f t="shared" si="21"/>
        <v>6542.3750400000008</v>
      </c>
      <c r="I144" s="26" t="s">
        <v>221</v>
      </c>
      <c r="J144" s="46" t="s">
        <v>220</v>
      </c>
    </row>
    <row r="145" spans="1:10" ht="31.5" x14ac:dyDescent="0.25">
      <c r="A145" s="22">
        <f t="shared" si="17"/>
        <v>118</v>
      </c>
      <c r="B145" s="23" t="s">
        <v>149</v>
      </c>
      <c r="C145" s="24">
        <f>335.13*1.04</f>
        <v>348.53520000000003</v>
      </c>
      <c r="D145" s="20">
        <v>15.2</v>
      </c>
      <c r="E145" s="20">
        <v>15.2</v>
      </c>
      <c r="F145" s="19">
        <f t="shared" si="20"/>
        <v>5297.7350400000005</v>
      </c>
      <c r="G145" s="19">
        <v>829.76</v>
      </c>
      <c r="H145" s="19">
        <f t="shared" si="21"/>
        <v>6127.4950400000007</v>
      </c>
      <c r="I145" s="26" t="s">
        <v>221</v>
      </c>
      <c r="J145" s="46" t="s">
        <v>220</v>
      </c>
    </row>
    <row r="146" spans="1:10" ht="31.5" x14ac:dyDescent="0.25">
      <c r="A146" s="22">
        <f t="shared" si="17"/>
        <v>119</v>
      </c>
      <c r="B146" s="29" t="s">
        <v>150</v>
      </c>
      <c r="C146" s="24">
        <f>335.13*1.04</f>
        <v>348.53520000000003</v>
      </c>
      <c r="D146" s="37">
        <v>15.2</v>
      </c>
      <c r="E146" s="20">
        <v>15.2</v>
      </c>
      <c r="F146" s="19">
        <f t="shared" si="20"/>
        <v>5297.7350400000005</v>
      </c>
      <c r="G146" s="19">
        <v>622.32000000000005</v>
      </c>
      <c r="H146" s="19">
        <f t="shared" si="21"/>
        <v>5920.0550400000002</v>
      </c>
      <c r="I146" s="26" t="s">
        <v>222</v>
      </c>
      <c r="J146" s="46" t="s">
        <v>220</v>
      </c>
    </row>
    <row r="147" spans="1:10" ht="31.5" x14ac:dyDescent="0.25">
      <c r="A147" s="22">
        <f t="shared" si="17"/>
        <v>120</v>
      </c>
      <c r="B147" s="29" t="s">
        <v>151</v>
      </c>
      <c r="C147" s="24">
        <f>301.93*1.04</f>
        <v>314.00720000000001</v>
      </c>
      <c r="D147" s="37">
        <v>15.2</v>
      </c>
      <c r="E147" s="20">
        <v>15.2</v>
      </c>
      <c r="F147" s="19">
        <f t="shared" si="20"/>
        <v>4772.9094400000004</v>
      </c>
      <c r="G147" s="19"/>
      <c r="H147" s="19">
        <f t="shared" si="21"/>
        <v>4772.9094400000004</v>
      </c>
      <c r="I147" s="26" t="s">
        <v>221</v>
      </c>
      <c r="J147" s="46" t="s">
        <v>220</v>
      </c>
    </row>
    <row r="148" spans="1:10" ht="31.5" x14ac:dyDescent="0.25">
      <c r="A148" s="22">
        <f t="shared" si="17"/>
        <v>121</v>
      </c>
      <c r="B148" s="23" t="s">
        <v>152</v>
      </c>
      <c r="C148" s="24">
        <f>261.98*1.04</f>
        <v>272.45920000000001</v>
      </c>
      <c r="D148" s="20">
        <v>15.2</v>
      </c>
      <c r="E148" s="20">
        <v>15.2</v>
      </c>
      <c r="F148" s="19">
        <f t="shared" si="20"/>
        <v>4141.3798399999996</v>
      </c>
      <c r="G148" s="19">
        <v>1244.6400000000001</v>
      </c>
      <c r="H148" s="19">
        <f t="shared" si="21"/>
        <v>5386.0198399999999</v>
      </c>
      <c r="I148" s="26" t="s">
        <v>210</v>
      </c>
      <c r="J148" s="46" t="s">
        <v>220</v>
      </c>
    </row>
    <row r="149" spans="1:10" ht="31.5" x14ac:dyDescent="0.25">
      <c r="A149" s="22">
        <f t="shared" si="17"/>
        <v>122</v>
      </c>
      <c r="B149" s="29" t="s">
        <v>153</v>
      </c>
      <c r="C149" s="24">
        <f>261.98*1.04</f>
        <v>272.45920000000001</v>
      </c>
      <c r="D149" s="20">
        <v>15.2</v>
      </c>
      <c r="E149" s="20">
        <v>15.2</v>
      </c>
      <c r="F149" s="19">
        <f t="shared" si="20"/>
        <v>4141.3798399999996</v>
      </c>
      <c r="G149" s="33">
        <v>829.76</v>
      </c>
      <c r="H149" s="19">
        <f t="shared" si="21"/>
        <v>4971.1398399999998</v>
      </c>
      <c r="I149" s="26" t="s">
        <v>210</v>
      </c>
      <c r="J149" s="46" t="s">
        <v>220</v>
      </c>
    </row>
    <row r="150" spans="1:10" ht="31.5" x14ac:dyDescent="0.25">
      <c r="A150" s="22">
        <f>A149+1</f>
        <v>123</v>
      </c>
      <c r="B150" s="29" t="s">
        <v>155</v>
      </c>
      <c r="C150" s="24">
        <v>314.08</v>
      </c>
      <c r="D150" s="20">
        <v>15.2</v>
      </c>
      <c r="E150" s="20">
        <v>15.2</v>
      </c>
      <c r="F150" s="19">
        <f t="shared" si="20"/>
        <v>4774.0159999999996</v>
      </c>
      <c r="G150" s="33"/>
      <c r="H150" s="19">
        <f t="shared" si="21"/>
        <v>4774.0159999999996</v>
      </c>
      <c r="I150" s="26" t="s">
        <v>224</v>
      </c>
      <c r="J150" s="46" t="s">
        <v>220</v>
      </c>
    </row>
    <row r="151" spans="1:10" ht="17.25" x14ac:dyDescent="0.25">
      <c r="A151" s="22"/>
      <c r="B151" s="17" t="s">
        <v>156</v>
      </c>
      <c r="C151" s="24"/>
      <c r="D151" s="20"/>
      <c r="E151" s="20"/>
      <c r="F151" s="19"/>
      <c r="G151" s="19"/>
      <c r="H151" s="19"/>
    </row>
    <row r="152" spans="1:10" ht="17.25" x14ac:dyDescent="0.25">
      <c r="A152" s="22">
        <f>A150+1</f>
        <v>124</v>
      </c>
      <c r="B152" s="30" t="s">
        <v>157</v>
      </c>
      <c r="C152" s="24">
        <f>400*1.04</f>
        <v>416</v>
      </c>
      <c r="D152" s="22">
        <v>15.2</v>
      </c>
      <c r="E152" s="20">
        <v>15.2</v>
      </c>
      <c r="F152" s="19">
        <f>C152*E152</f>
        <v>6323.2</v>
      </c>
      <c r="G152" s="19"/>
      <c r="H152" s="19">
        <f>SUM(F152+G152)</f>
        <v>6323.2</v>
      </c>
      <c r="I152" s="26" t="s">
        <v>195</v>
      </c>
      <c r="J152" s="26" t="s">
        <v>156</v>
      </c>
    </row>
    <row r="153" spans="1:10" ht="17.25" x14ac:dyDescent="0.25">
      <c r="A153" s="22">
        <f>A152+1</f>
        <v>125</v>
      </c>
      <c r="B153" s="23" t="s">
        <v>158</v>
      </c>
      <c r="C153" s="24">
        <v>410</v>
      </c>
      <c r="D153" s="20">
        <v>15.2</v>
      </c>
      <c r="E153" s="20">
        <v>15.2</v>
      </c>
      <c r="F153" s="19">
        <f>C153*E153</f>
        <v>6232</v>
      </c>
      <c r="G153" s="19"/>
      <c r="H153" s="19">
        <f>SUM(F153+G153)</f>
        <v>6232</v>
      </c>
      <c r="I153" s="26" t="s">
        <v>194</v>
      </c>
      <c r="J153" s="46" t="s">
        <v>225</v>
      </c>
    </row>
    <row r="154" spans="1:10" ht="17.25" x14ac:dyDescent="0.25">
      <c r="A154" s="22">
        <f>A153+1</f>
        <v>126</v>
      </c>
      <c r="B154" s="23" t="s">
        <v>159</v>
      </c>
      <c r="C154" s="24">
        <f>400*1.04</f>
        <v>416</v>
      </c>
      <c r="D154" s="20">
        <v>15.2</v>
      </c>
      <c r="E154" s="20">
        <v>15.2</v>
      </c>
      <c r="F154" s="19">
        <f>C154*E154</f>
        <v>6323.2</v>
      </c>
      <c r="G154" s="19">
        <v>1244.6400000000001</v>
      </c>
      <c r="H154" s="19">
        <f>SUM(F154+G154)</f>
        <v>7567.84</v>
      </c>
      <c r="I154" s="47" t="s">
        <v>192</v>
      </c>
      <c r="J154" s="46" t="s">
        <v>33</v>
      </c>
    </row>
    <row r="155" spans="1:10" ht="31.5" x14ac:dyDescent="0.25">
      <c r="A155" s="22">
        <f>A154+1</f>
        <v>127</v>
      </c>
      <c r="B155" s="23" t="s">
        <v>160</v>
      </c>
      <c r="C155" s="24">
        <f>400.07*1.04</f>
        <v>416.07280000000003</v>
      </c>
      <c r="D155" s="20">
        <v>15.2</v>
      </c>
      <c r="E155" s="20">
        <v>15.2</v>
      </c>
      <c r="F155" s="19">
        <f>C155*E155</f>
        <v>6324.30656</v>
      </c>
      <c r="G155" s="32">
        <v>1037.2</v>
      </c>
      <c r="H155" s="19">
        <f>SUM(F155+G155)</f>
        <v>7361.5065599999998</v>
      </c>
      <c r="I155" s="26" t="s">
        <v>195</v>
      </c>
      <c r="J155" s="46" t="s">
        <v>226</v>
      </c>
    </row>
    <row r="156" spans="1:10" ht="17.25" x14ac:dyDescent="0.25">
      <c r="A156" s="22"/>
      <c r="B156" s="17" t="s">
        <v>161</v>
      </c>
      <c r="C156" s="24"/>
      <c r="D156" s="20"/>
      <c r="E156" s="20"/>
      <c r="F156" s="19"/>
      <c r="G156" s="19"/>
      <c r="H156" s="19"/>
      <c r="I156" s="26" t="s">
        <v>227</v>
      </c>
      <c r="J156" s="46" t="s">
        <v>45</v>
      </c>
    </row>
    <row r="157" spans="1:10" ht="17.25" x14ac:dyDescent="0.25">
      <c r="A157" s="22">
        <f>A155+1</f>
        <v>128</v>
      </c>
      <c r="B157" s="23" t="s">
        <v>162</v>
      </c>
      <c r="C157" s="24">
        <f>383.88*1.04</f>
        <v>399.23520000000002</v>
      </c>
      <c r="D157" s="20">
        <v>15.2</v>
      </c>
      <c r="E157" s="20">
        <v>15.2</v>
      </c>
      <c r="F157" s="19">
        <f>C157*E157</f>
        <v>6068.3750399999999</v>
      </c>
      <c r="G157" s="19">
        <v>1037.2</v>
      </c>
      <c r="H157" s="19">
        <f>SUM(F157+G157)</f>
        <v>7105.5750399999997</v>
      </c>
      <c r="I157" s="26" t="s">
        <v>192</v>
      </c>
      <c r="J157" s="26" t="s">
        <v>161</v>
      </c>
    </row>
    <row r="158" spans="1:10" ht="17.25" x14ac:dyDescent="0.25">
      <c r="A158" s="22">
        <f>A157+1</f>
        <v>129</v>
      </c>
      <c r="B158" s="23" t="s">
        <v>163</v>
      </c>
      <c r="C158" s="24">
        <f>263.16*1.04</f>
        <v>273.68640000000005</v>
      </c>
      <c r="D158" s="20">
        <v>15.2</v>
      </c>
      <c r="E158" s="20">
        <v>15.2</v>
      </c>
      <c r="F158" s="19">
        <f>C158*E158</f>
        <v>4160.0332800000006</v>
      </c>
      <c r="G158" s="19">
        <v>622.32000000000005</v>
      </c>
      <c r="H158" s="19">
        <f>SUM(F158+G158)</f>
        <v>4782.3532800000003</v>
      </c>
      <c r="I158" s="26" t="s">
        <v>213</v>
      </c>
      <c r="J158" s="26" t="s">
        <v>215</v>
      </c>
    </row>
    <row r="159" spans="1:10" ht="17.25" x14ac:dyDescent="0.25">
      <c r="A159" s="22">
        <f>A158+1</f>
        <v>130</v>
      </c>
      <c r="B159" s="29" t="s">
        <v>164</v>
      </c>
      <c r="C159" s="24">
        <v>207.44</v>
      </c>
      <c r="D159" s="20">
        <v>15.2</v>
      </c>
      <c r="E159" s="20">
        <v>15.2</v>
      </c>
      <c r="F159" s="19">
        <f>C159*E159</f>
        <v>3153.0879999999997</v>
      </c>
      <c r="G159" s="19">
        <v>622.32000000000005</v>
      </c>
      <c r="H159" s="19">
        <f>SUM(F159+G159)</f>
        <v>3775.4079999999999</v>
      </c>
      <c r="I159" s="26" t="s">
        <v>210</v>
      </c>
      <c r="J159" s="26" t="s">
        <v>161</v>
      </c>
    </row>
    <row r="160" spans="1:10" ht="17.25" x14ac:dyDescent="0.25">
      <c r="A160" s="22"/>
      <c r="B160" s="34" t="s">
        <v>165</v>
      </c>
      <c r="C160" s="24"/>
      <c r="D160" s="20"/>
      <c r="E160" s="20"/>
      <c r="F160" s="19"/>
      <c r="G160" s="19"/>
      <c r="H160" s="19"/>
    </row>
    <row r="161" spans="1:10" ht="17.25" x14ac:dyDescent="0.25">
      <c r="A161" s="22">
        <f>A159+1</f>
        <v>131</v>
      </c>
      <c r="B161" s="29" t="s">
        <v>166</v>
      </c>
      <c r="C161" s="24">
        <v>388</v>
      </c>
      <c r="D161" s="20">
        <v>15.2</v>
      </c>
      <c r="E161" s="20">
        <v>15.2</v>
      </c>
      <c r="F161" s="19">
        <f>C161*E161</f>
        <v>5897.5999999999995</v>
      </c>
      <c r="G161" s="19"/>
      <c r="H161" s="19">
        <f>SUM(F161+G161)</f>
        <v>5897.5999999999995</v>
      </c>
      <c r="I161" s="26" t="s">
        <v>165</v>
      </c>
      <c r="J161" s="26" t="s">
        <v>232</v>
      </c>
    </row>
    <row r="162" spans="1:10" ht="17.25" x14ac:dyDescent="0.25">
      <c r="A162" s="22"/>
      <c r="B162" s="34" t="s">
        <v>167</v>
      </c>
      <c r="C162" s="24"/>
      <c r="D162" s="20"/>
      <c r="E162" s="20"/>
      <c r="F162" s="19"/>
      <c r="G162" s="19"/>
      <c r="H162" s="19"/>
    </row>
    <row r="163" spans="1:10" ht="17.25" x14ac:dyDescent="0.25">
      <c r="A163" s="22">
        <f>A161+1</f>
        <v>132</v>
      </c>
      <c r="B163" s="29" t="s">
        <v>168</v>
      </c>
      <c r="C163" s="24">
        <v>388</v>
      </c>
      <c r="D163" s="20">
        <v>15.2</v>
      </c>
      <c r="E163" s="20">
        <v>15.2</v>
      </c>
      <c r="F163" s="19">
        <f>C163*E163</f>
        <v>5897.5999999999995</v>
      </c>
      <c r="G163" s="19"/>
      <c r="H163" s="19">
        <f>SUM(F163+G163)</f>
        <v>5897.5999999999995</v>
      </c>
      <c r="I163" s="26" t="s">
        <v>167</v>
      </c>
      <c r="J163" s="26" t="s">
        <v>15</v>
      </c>
    </row>
    <row r="164" spans="1:10" ht="17.25" x14ac:dyDescent="0.3">
      <c r="A164" s="39"/>
      <c r="B164" s="40" t="s">
        <v>169</v>
      </c>
      <c r="C164" s="24"/>
      <c r="D164" s="20"/>
      <c r="E164" s="20"/>
      <c r="F164" s="19"/>
      <c r="G164" s="19"/>
      <c r="H164" s="19"/>
    </row>
    <row r="165" spans="1:10" ht="17.25" x14ac:dyDescent="0.3">
      <c r="A165" s="39">
        <f>A163+1</f>
        <v>133</v>
      </c>
      <c r="B165" s="1" t="s">
        <v>170</v>
      </c>
      <c r="C165" s="24">
        <v>410</v>
      </c>
      <c r="D165" s="20">
        <v>15.2</v>
      </c>
      <c r="E165" s="20">
        <v>15.2</v>
      </c>
      <c r="F165" s="19">
        <f>C165*E165</f>
        <v>6232</v>
      </c>
      <c r="G165" s="19"/>
      <c r="H165" s="19">
        <f>SUM(F165+G165)</f>
        <v>6232</v>
      </c>
      <c r="I165" s="26" t="s">
        <v>169</v>
      </c>
      <c r="J165" s="26" t="s">
        <v>228</v>
      </c>
    </row>
    <row r="166" spans="1:10" ht="17.25" x14ac:dyDescent="0.25">
      <c r="A166" s="16"/>
      <c r="B166" s="41"/>
      <c r="H166" s="41"/>
    </row>
    <row r="167" spans="1:10" ht="17.25" x14ac:dyDescent="0.25">
      <c r="A167" s="16"/>
      <c r="B167" s="42"/>
      <c r="H167" s="41"/>
    </row>
    <row r="168" spans="1:10" ht="17.25" x14ac:dyDescent="0.25">
      <c r="A168" s="16"/>
      <c r="B168" s="41"/>
      <c r="H168" s="41"/>
    </row>
    <row r="169" spans="1:10" ht="17.25" x14ac:dyDescent="0.25">
      <c r="A169" s="22"/>
      <c r="B169" s="41"/>
      <c r="H169" s="41"/>
    </row>
    <row r="170" spans="1:10" ht="17.25" x14ac:dyDescent="0.25">
      <c r="A170" s="30"/>
      <c r="B170" s="41"/>
      <c r="D170" s="1" t="s">
        <v>0</v>
      </c>
      <c r="H170" s="41"/>
    </row>
    <row r="171" spans="1:10" ht="17.25" x14ac:dyDescent="0.25">
      <c r="A171" s="30"/>
      <c r="B171" s="41"/>
      <c r="H171" s="41"/>
    </row>
    <row r="172" spans="1:10" ht="17.25" x14ac:dyDescent="0.25">
      <c r="A172" s="30"/>
      <c r="B172" s="41"/>
      <c r="H172" s="41"/>
    </row>
    <row r="173" spans="1:10" ht="17.25" x14ac:dyDescent="0.3">
      <c r="A173" s="27" t="s">
        <v>0</v>
      </c>
      <c r="B173" s="43"/>
      <c r="H173" s="41"/>
    </row>
    <row r="174" spans="1:10" x14ac:dyDescent="0.25">
      <c r="H174" s="41"/>
    </row>
    <row r="175" spans="1:10" x14ac:dyDescent="0.25">
      <c r="H175" s="41"/>
    </row>
    <row r="176" spans="1:10" x14ac:dyDescent="0.25">
      <c r="H176" s="41"/>
    </row>
    <row r="177" spans="6:8" x14ac:dyDescent="0.25">
      <c r="H177" s="41"/>
    </row>
    <row r="181" spans="6:8" x14ac:dyDescent="0.25">
      <c r="F181" s="1" t="s">
        <v>0</v>
      </c>
    </row>
    <row r="197" spans="2:2" x14ac:dyDescent="0.25">
      <c r="B197" s="2" t="s">
        <v>0</v>
      </c>
    </row>
  </sheetData>
  <mergeCells count="13">
    <mergeCell ref="C3:F3"/>
    <mergeCell ref="E4:F4"/>
    <mergeCell ref="C6:F6"/>
    <mergeCell ref="J7:J9"/>
    <mergeCell ref="A7:A9"/>
    <mergeCell ref="B7:B9"/>
    <mergeCell ref="C7:C9"/>
    <mergeCell ref="D7:D9"/>
    <mergeCell ref="I7:I9"/>
    <mergeCell ref="E7:E9"/>
    <mergeCell ref="F7:F9"/>
    <mergeCell ref="G7:G8"/>
    <mergeCell ref="H7:H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workbookViewId="0">
      <selection activeCell="I1" sqref="I1:J1048576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5.5703125" style="1" customWidth="1"/>
    <col min="9" max="9" width="28.42578125" style="26" customWidth="1"/>
    <col min="10" max="10" width="30.28515625" style="26" customWidth="1"/>
  </cols>
  <sheetData>
    <row r="1" spans="1:10" x14ac:dyDescent="0.25">
      <c r="B1" s="2" t="s">
        <v>0</v>
      </c>
      <c r="J1" s="26" t="s">
        <v>0</v>
      </c>
    </row>
    <row r="2" spans="1:10" x14ac:dyDescent="0.25">
      <c r="A2" s="3" t="s">
        <v>0</v>
      </c>
      <c r="C2"/>
      <c r="D2"/>
      <c r="E2"/>
      <c r="F2"/>
      <c r="G2"/>
      <c r="H2"/>
      <c r="I2"/>
      <c r="J2"/>
    </row>
    <row r="3" spans="1:10" x14ac:dyDescent="0.25">
      <c r="A3" s="4" t="s">
        <v>0</v>
      </c>
      <c r="B3" s="5" t="s">
        <v>0</v>
      </c>
      <c r="C3" s="109"/>
      <c r="D3" s="109"/>
      <c r="E3" s="109"/>
      <c r="F3" s="109"/>
      <c r="G3" s="6"/>
      <c r="H3" s="7"/>
      <c r="I3" s="44"/>
      <c r="J3" s="45"/>
    </row>
    <row r="4" spans="1:10" x14ac:dyDescent="0.25">
      <c r="A4" s="4" t="s">
        <v>0</v>
      </c>
      <c r="B4" s="5"/>
      <c r="C4" s="8"/>
      <c r="E4" s="110"/>
      <c r="F4" s="110"/>
      <c r="G4" s="9"/>
      <c r="H4" s="7"/>
    </row>
    <row r="5" spans="1:10" x14ac:dyDescent="0.25">
      <c r="A5" s="4"/>
      <c r="B5" s="5"/>
      <c r="C5" s="10"/>
      <c r="D5" s="10"/>
      <c r="E5" s="10"/>
      <c r="F5" s="10"/>
      <c r="G5" s="10"/>
      <c r="H5" s="7"/>
    </row>
    <row r="6" spans="1:10" x14ac:dyDescent="0.25">
      <c r="A6" s="11"/>
      <c r="B6" s="12"/>
      <c r="C6" s="111" t="s">
        <v>1</v>
      </c>
      <c r="D6" s="112"/>
      <c r="E6" s="112"/>
      <c r="F6" s="113"/>
      <c r="G6" s="13"/>
      <c r="H6" s="14"/>
    </row>
    <row r="7" spans="1:10" ht="15" x14ac:dyDescent="0.25">
      <c r="A7" s="92" t="s">
        <v>2</v>
      </c>
      <c r="B7" s="94" t="s">
        <v>3</v>
      </c>
      <c r="C7" s="97" t="s">
        <v>4</v>
      </c>
      <c r="D7" s="100" t="s">
        <v>5</v>
      </c>
      <c r="E7" s="100" t="s">
        <v>6</v>
      </c>
      <c r="F7" s="106" t="s">
        <v>7</v>
      </c>
      <c r="G7" s="106" t="s">
        <v>171</v>
      </c>
      <c r="H7" s="106" t="s">
        <v>11</v>
      </c>
      <c r="I7" s="103" t="s">
        <v>187</v>
      </c>
      <c r="J7" s="103" t="s">
        <v>188</v>
      </c>
    </row>
    <row r="8" spans="1:10" ht="15" x14ac:dyDescent="0.25">
      <c r="A8" s="93"/>
      <c r="B8" s="95"/>
      <c r="C8" s="98"/>
      <c r="D8" s="101"/>
      <c r="E8" s="101"/>
      <c r="F8" s="107"/>
      <c r="G8" s="108"/>
      <c r="H8" s="107"/>
      <c r="I8" s="104"/>
      <c r="J8" s="104"/>
    </row>
    <row r="9" spans="1:10" ht="15" x14ac:dyDescent="0.25">
      <c r="A9" s="93"/>
      <c r="B9" s="96"/>
      <c r="C9" s="99"/>
      <c r="D9" s="102"/>
      <c r="E9" s="102"/>
      <c r="F9" s="108"/>
      <c r="G9" s="15" t="s">
        <v>12</v>
      </c>
      <c r="H9" s="108"/>
      <c r="I9" s="105"/>
      <c r="J9" s="105"/>
    </row>
    <row r="10" spans="1:10" ht="17.25" x14ac:dyDescent="0.25">
      <c r="A10" s="16"/>
      <c r="B10" s="17" t="s">
        <v>15</v>
      </c>
      <c r="C10" s="18"/>
      <c r="D10" s="20"/>
      <c r="E10" s="20"/>
      <c r="F10" s="19"/>
      <c r="G10" s="19"/>
      <c r="H10" s="21"/>
    </row>
    <row r="11" spans="1:10" ht="17.25" x14ac:dyDescent="0.25">
      <c r="A11" s="22">
        <v>1</v>
      </c>
      <c r="B11" s="23" t="s">
        <v>16</v>
      </c>
      <c r="C11" s="24">
        <v>940</v>
      </c>
      <c r="D11" s="20">
        <v>15.2</v>
      </c>
      <c r="E11" s="20">
        <v>15.2</v>
      </c>
      <c r="F11" s="19">
        <f>C11*E11</f>
        <v>14288</v>
      </c>
      <c r="G11" s="19">
        <v>100</v>
      </c>
      <c r="H11" s="19">
        <f>SUM(F11+G11)</f>
        <v>14388</v>
      </c>
      <c r="I11" s="26" t="s">
        <v>189</v>
      </c>
      <c r="J11" s="26" t="s">
        <v>190</v>
      </c>
    </row>
    <row r="12" spans="1:10" ht="17.25" x14ac:dyDescent="0.25">
      <c r="A12" s="22"/>
      <c r="B12" s="17" t="s">
        <v>17</v>
      </c>
      <c r="C12" s="24"/>
      <c r="D12" s="20"/>
      <c r="E12" s="20"/>
      <c r="F12" s="19"/>
      <c r="G12" s="19"/>
      <c r="H12" s="19"/>
    </row>
    <row r="13" spans="1:10" ht="17.25" x14ac:dyDescent="0.25">
      <c r="A13" s="22">
        <f>A11+1</f>
        <v>2</v>
      </c>
      <c r="B13" s="23" t="s">
        <v>18</v>
      </c>
      <c r="C13" s="24">
        <v>810</v>
      </c>
      <c r="D13" s="20">
        <v>15.2</v>
      </c>
      <c r="E13" s="20">
        <v>15.2</v>
      </c>
      <c r="F13" s="19">
        <f>C13*E13</f>
        <v>12312</v>
      </c>
      <c r="G13" s="19">
        <v>100</v>
      </c>
      <c r="H13" s="19">
        <f>SUM(F13+G13)</f>
        <v>12412</v>
      </c>
      <c r="I13" s="26" t="s">
        <v>191</v>
      </c>
      <c r="J13" s="26" t="s">
        <v>17</v>
      </c>
    </row>
    <row r="14" spans="1:10" ht="17.25" x14ac:dyDescent="0.25">
      <c r="A14" s="22">
        <f>A13+1</f>
        <v>3</v>
      </c>
      <c r="B14" s="23" t="s">
        <v>19</v>
      </c>
      <c r="C14" s="24">
        <v>493.31</v>
      </c>
      <c r="D14" s="20">
        <v>15.2</v>
      </c>
      <c r="E14" s="20">
        <v>15.2</v>
      </c>
      <c r="F14" s="19">
        <f>C14*E14</f>
        <v>7498.3119999999999</v>
      </c>
      <c r="G14" s="19">
        <v>100</v>
      </c>
      <c r="H14" s="19">
        <f>SUM(F14+G14)</f>
        <v>7598.3119999999999</v>
      </c>
      <c r="I14" s="26" t="s">
        <v>192</v>
      </c>
      <c r="J14" s="26" t="s">
        <v>17</v>
      </c>
    </row>
    <row r="15" spans="1:10" ht="17.25" x14ac:dyDescent="0.25">
      <c r="A15" s="22">
        <f>A14+1</f>
        <v>4</v>
      </c>
      <c r="B15" s="23" t="s">
        <v>20</v>
      </c>
      <c r="C15" s="24">
        <f>402.28*1.04</f>
        <v>418.37119999999999</v>
      </c>
      <c r="D15" s="20">
        <v>15.2</v>
      </c>
      <c r="E15" s="20">
        <v>15.2</v>
      </c>
      <c r="F15" s="19">
        <f>C15*E15</f>
        <v>6359.2422399999996</v>
      </c>
      <c r="G15" s="19">
        <v>100</v>
      </c>
      <c r="H15" s="19">
        <f>SUM(F15+G15)</f>
        <v>6459.2422399999996</v>
      </c>
      <c r="I15" s="26" t="s">
        <v>192</v>
      </c>
      <c r="J15" s="26" t="s">
        <v>61</v>
      </c>
    </row>
    <row r="16" spans="1:10" ht="17.25" x14ac:dyDescent="0.25">
      <c r="A16" s="22">
        <f>A15+1</f>
        <v>5</v>
      </c>
      <c r="B16" s="23" t="s">
        <v>21</v>
      </c>
      <c r="C16" s="24">
        <f>336.47*1.04</f>
        <v>349.92880000000002</v>
      </c>
      <c r="D16" s="20">
        <v>15.2</v>
      </c>
      <c r="E16" s="20">
        <v>15.2</v>
      </c>
      <c r="F16" s="19">
        <f>C16*E16</f>
        <v>5318.9177600000003</v>
      </c>
      <c r="G16" s="19">
        <v>100</v>
      </c>
      <c r="H16" s="19">
        <f>SUM(F16+G16)</f>
        <v>5418.9177600000003</v>
      </c>
      <c r="I16" s="26" t="s">
        <v>192</v>
      </c>
      <c r="J16" s="26" t="s">
        <v>17</v>
      </c>
    </row>
    <row r="17" spans="1:10" ht="17.25" x14ac:dyDescent="0.25">
      <c r="A17" s="22">
        <f>A16+1</f>
        <v>6</v>
      </c>
      <c r="B17" s="23" t="s">
        <v>22</v>
      </c>
      <c r="C17" s="24">
        <f>319.39*1.04</f>
        <v>332.16559999999998</v>
      </c>
      <c r="D17" s="20">
        <v>15.2</v>
      </c>
      <c r="E17" s="20">
        <v>15.2</v>
      </c>
      <c r="F17" s="19">
        <f>C17*E17</f>
        <v>5048.9171199999992</v>
      </c>
      <c r="G17" s="19">
        <v>100</v>
      </c>
      <c r="H17" s="19">
        <f>SUM(F17+G17)</f>
        <v>5148.9171199999992</v>
      </c>
      <c r="I17" s="26" t="s">
        <v>193</v>
      </c>
      <c r="J17" s="26" t="s">
        <v>17</v>
      </c>
    </row>
    <row r="18" spans="1:10" ht="17.25" x14ac:dyDescent="0.25">
      <c r="A18" s="22"/>
      <c r="B18" s="17" t="s">
        <v>23</v>
      </c>
      <c r="C18" s="24"/>
      <c r="D18" s="20"/>
      <c r="E18" s="20"/>
      <c r="F18" s="19"/>
      <c r="G18" s="19"/>
      <c r="H18" s="19"/>
    </row>
    <row r="19" spans="1:10" ht="17.25" x14ac:dyDescent="0.3">
      <c r="A19" s="26">
        <f>A17+1</f>
        <v>7</v>
      </c>
      <c r="B19" s="28" t="s">
        <v>24</v>
      </c>
      <c r="C19" s="24">
        <v>570</v>
      </c>
      <c r="D19" s="20">
        <v>15.2</v>
      </c>
      <c r="E19" s="20">
        <v>15.2</v>
      </c>
      <c r="F19" s="19">
        <f>C19*E19</f>
        <v>8664</v>
      </c>
      <c r="G19" s="19">
        <v>100</v>
      </c>
      <c r="H19" s="19">
        <f>SUM(F19+G19)</f>
        <v>8764</v>
      </c>
      <c r="I19" s="26" t="s">
        <v>194</v>
      </c>
      <c r="J19" s="26" t="s">
        <v>23</v>
      </c>
    </row>
    <row r="20" spans="1:10" ht="17.25" x14ac:dyDescent="0.25">
      <c r="A20" s="22">
        <f>A19+1</f>
        <v>8</v>
      </c>
      <c r="B20" s="23" t="s">
        <v>25</v>
      </c>
      <c r="C20" s="24">
        <f>317.58*1.04</f>
        <v>330.28320000000002</v>
      </c>
      <c r="D20" s="20">
        <v>15.2</v>
      </c>
      <c r="E20" s="20">
        <v>15.2</v>
      </c>
      <c r="F20" s="19">
        <f>C20*E20</f>
        <v>5020.3046400000003</v>
      </c>
      <c r="G20" s="19">
        <v>100</v>
      </c>
      <c r="H20" s="19">
        <f>SUM(F20+G20)</f>
        <v>5120.3046400000003</v>
      </c>
      <c r="I20" s="26" t="s">
        <v>196</v>
      </c>
      <c r="J20" s="26" t="s">
        <v>23</v>
      </c>
    </row>
    <row r="21" spans="1:10" ht="17.25" x14ac:dyDescent="0.25">
      <c r="A21" s="22">
        <f>A20+1</f>
        <v>9</v>
      </c>
      <c r="B21" s="23" t="s">
        <v>26</v>
      </c>
      <c r="C21" s="24">
        <f>365.6*1.04</f>
        <v>380.22400000000005</v>
      </c>
      <c r="D21" s="20">
        <v>15.2</v>
      </c>
      <c r="E21" s="20">
        <v>15.2</v>
      </c>
      <c r="F21" s="19">
        <f>C21*E21</f>
        <v>5779.4048000000003</v>
      </c>
      <c r="G21" s="19">
        <v>100</v>
      </c>
      <c r="H21" s="19">
        <f>SUM(F21+G21)</f>
        <v>5879.4048000000003</v>
      </c>
      <c r="I21" s="26" t="s">
        <v>192</v>
      </c>
      <c r="J21" s="26" t="s">
        <v>23</v>
      </c>
    </row>
    <row r="22" spans="1:10" ht="17.25" x14ac:dyDescent="0.3">
      <c r="A22" s="22">
        <f>A21+1</f>
        <v>10</v>
      </c>
      <c r="B22" s="28" t="s">
        <v>27</v>
      </c>
      <c r="C22" s="24">
        <f>262.08*1.04</f>
        <v>272.56319999999999</v>
      </c>
      <c r="D22" s="20">
        <v>15.2</v>
      </c>
      <c r="E22" s="20">
        <v>15.2</v>
      </c>
      <c r="F22" s="19">
        <f>C22*E22</f>
        <v>4142.9606399999993</v>
      </c>
      <c r="G22" s="19">
        <v>100</v>
      </c>
      <c r="H22" s="19">
        <f>SUM(F22+G22)</f>
        <v>4242.9606399999993</v>
      </c>
      <c r="I22" s="26" t="s">
        <v>197</v>
      </c>
      <c r="J22" s="26" t="s">
        <v>23</v>
      </c>
    </row>
    <row r="23" spans="1:10" ht="17.25" x14ac:dyDescent="0.25">
      <c r="A23" s="22">
        <f>A22+1</f>
        <v>11</v>
      </c>
      <c r="B23" s="29" t="s">
        <v>28</v>
      </c>
      <c r="C23" s="24">
        <f>361</f>
        <v>361</v>
      </c>
      <c r="D23" s="20">
        <v>15.2</v>
      </c>
      <c r="E23" s="20">
        <v>15.2</v>
      </c>
      <c r="F23" s="19">
        <f>C23*E23</f>
        <v>5487.2</v>
      </c>
      <c r="G23" s="19">
        <v>100</v>
      </c>
      <c r="H23" s="19">
        <f>SUM(F23+G23)</f>
        <v>5587.2</v>
      </c>
      <c r="I23" s="26" t="s">
        <v>192</v>
      </c>
      <c r="J23" s="26" t="s">
        <v>23</v>
      </c>
    </row>
    <row r="24" spans="1:10" ht="17.25" x14ac:dyDescent="0.25">
      <c r="A24" s="22"/>
      <c r="B24" s="17" t="s">
        <v>29</v>
      </c>
      <c r="C24" s="24"/>
      <c r="D24" s="20"/>
      <c r="E24" s="20"/>
      <c r="F24" s="19"/>
      <c r="G24" s="19"/>
      <c r="H24" s="19"/>
    </row>
    <row r="25" spans="1:10" ht="17.25" x14ac:dyDescent="0.25">
      <c r="A25" s="22">
        <f>A23+1</f>
        <v>12</v>
      </c>
      <c r="B25" s="23" t="s">
        <v>30</v>
      </c>
      <c r="C25" s="24">
        <f>402.28*1.04</f>
        <v>418.37119999999999</v>
      </c>
      <c r="D25" s="20">
        <v>15.2</v>
      </c>
      <c r="E25" s="20">
        <v>15.2</v>
      </c>
      <c r="F25" s="19">
        <f>C25*E25</f>
        <v>6359.2422399999996</v>
      </c>
      <c r="G25" s="19">
        <v>100</v>
      </c>
      <c r="H25" s="19">
        <f>SUM(F25+G25)</f>
        <v>6459.2422399999996</v>
      </c>
      <c r="I25" s="26" t="s">
        <v>192</v>
      </c>
      <c r="J25" s="26" t="s">
        <v>229</v>
      </c>
    </row>
    <row r="26" spans="1:10" ht="17.25" x14ac:dyDescent="0.25">
      <c r="A26" s="22"/>
      <c r="B26" s="17" t="s">
        <v>31</v>
      </c>
      <c r="C26" s="24"/>
      <c r="D26" s="20"/>
      <c r="E26" s="20"/>
      <c r="F26" s="19"/>
      <c r="G26" s="19"/>
      <c r="H26" s="19"/>
    </row>
    <row r="27" spans="1:10" ht="17.25" x14ac:dyDescent="0.25">
      <c r="A27" s="22">
        <f>A25+1</f>
        <v>13</v>
      </c>
      <c r="B27" s="23" t="s">
        <v>32</v>
      </c>
      <c r="C27" s="24">
        <f>400.07*1.04</f>
        <v>416.07280000000003</v>
      </c>
      <c r="D27" s="20">
        <v>15.2</v>
      </c>
      <c r="E27" s="20">
        <v>15.2</v>
      </c>
      <c r="F27" s="19">
        <f>C27*E27</f>
        <v>6324.30656</v>
      </c>
      <c r="G27" s="19">
        <v>100</v>
      </c>
      <c r="H27" s="19">
        <f>SUM(F27+G27)</f>
        <v>6424.30656</v>
      </c>
      <c r="I27" s="26" t="s">
        <v>198</v>
      </c>
      <c r="J27" s="26" t="s">
        <v>33</v>
      </c>
    </row>
    <row r="28" spans="1:10" ht="17.25" x14ac:dyDescent="0.25">
      <c r="A28" s="22"/>
      <c r="B28" s="17" t="s">
        <v>33</v>
      </c>
      <c r="C28" s="24"/>
      <c r="D28" s="20"/>
      <c r="E28" s="20"/>
      <c r="F28" s="19"/>
      <c r="G28" s="19"/>
      <c r="H28" s="19"/>
    </row>
    <row r="29" spans="1:10" ht="17.25" x14ac:dyDescent="0.25">
      <c r="A29" s="22">
        <f>A27+1</f>
        <v>14</v>
      </c>
      <c r="B29" s="23" t="s">
        <v>34</v>
      </c>
      <c r="C29" s="24">
        <v>440</v>
      </c>
      <c r="D29" s="20">
        <v>15.2</v>
      </c>
      <c r="E29" s="20">
        <v>15.2</v>
      </c>
      <c r="F29" s="19">
        <f t="shared" ref="F29:F35" si="0">C29*E29</f>
        <v>6688</v>
      </c>
      <c r="G29" s="19">
        <v>100</v>
      </c>
      <c r="H29" s="19">
        <f t="shared" ref="H29:H35" si="1">SUM(F29+G29)</f>
        <v>6788</v>
      </c>
      <c r="I29" s="26" t="s">
        <v>198</v>
      </c>
      <c r="J29" s="26" t="s">
        <v>33</v>
      </c>
    </row>
    <row r="30" spans="1:10" ht="17.25" x14ac:dyDescent="0.25">
      <c r="A30" s="22">
        <f t="shared" ref="A30:A35" si="2">A29+1</f>
        <v>15</v>
      </c>
      <c r="B30" s="29" t="s">
        <v>35</v>
      </c>
      <c r="C30" s="24">
        <v>430</v>
      </c>
      <c r="D30" s="20">
        <v>15.2</v>
      </c>
      <c r="E30" s="20">
        <v>15.2</v>
      </c>
      <c r="F30" s="19">
        <f t="shared" si="0"/>
        <v>6536</v>
      </c>
      <c r="G30" s="19">
        <v>100</v>
      </c>
      <c r="H30" s="19">
        <f t="shared" si="1"/>
        <v>6636</v>
      </c>
      <c r="I30" s="26" t="s">
        <v>199</v>
      </c>
      <c r="J30" s="26" t="s">
        <v>33</v>
      </c>
    </row>
    <row r="31" spans="1:10" ht="17.25" x14ac:dyDescent="0.25">
      <c r="A31" s="22">
        <f t="shared" si="2"/>
        <v>16</v>
      </c>
      <c r="B31" s="23" t="s">
        <v>36</v>
      </c>
      <c r="C31" s="24">
        <f>275.05*1.04</f>
        <v>286.05200000000002</v>
      </c>
      <c r="D31" s="20">
        <v>15.2</v>
      </c>
      <c r="E31" s="20">
        <v>15.2</v>
      </c>
      <c r="F31" s="19">
        <f t="shared" si="0"/>
        <v>4347.9903999999997</v>
      </c>
      <c r="G31" s="19">
        <v>100</v>
      </c>
      <c r="H31" s="19">
        <f t="shared" si="1"/>
        <v>4447.9903999999997</v>
      </c>
      <c r="I31" s="26" t="s">
        <v>196</v>
      </c>
      <c r="J31" s="26" t="s">
        <v>33</v>
      </c>
    </row>
    <row r="32" spans="1:10" ht="17.25" x14ac:dyDescent="0.25">
      <c r="A32" s="22">
        <f t="shared" si="2"/>
        <v>17</v>
      </c>
      <c r="B32" s="23" t="s">
        <v>37</v>
      </c>
      <c r="C32" s="24">
        <f>400.07*1.04</f>
        <v>416.07280000000003</v>
      </c>
      <c r="D32" s="20">
        <v>15.2</v>
      </c>
      <c r="E32" s="20">
        <v>15.2</v>
      </c>
      <c r="F32" s="19">
        <f t="shared" si="0"/>
        <v>6324.30656</v>
      </c>
      <c r="G32" s="19">
        <v>100</v>
      </c>
      <c r="H32" s="19">
        <f t="shared" si="1"/>
        <v>6424.30656</v>
      </c>
      <c r="I32" s="26" t="s">
        <v>198</v>
      </c>
      <c r="J32" s="26" t="s">
        <v>33</v>
      </c>
    </row>
    <row r="33" spans="1:10" ht="17.25" x14ac:dyDescent="0.25">
      <c r="A33" s="22">
        <f t="shared" si="2"/>
        <v>18</v>
      </c>
      <c r="B33" s="23" t="s">
        <v>38</v>
      </c>
      <c r="C33" s="24">
        <f>400.07*1.04</f>
        <v>416.07280000000003</v>
      </c>
      <c r="D33" s="20">
        <v>15.2</v>
      </c>
      <c r="E33" s="20">
        <v>15.2</v>
      </c>
      <c r="F33" s="19">
        <f t="shared" si="0"/>
        <v>6324.30656</v>
      </c>
      <c r="G33" s="19">
        <v>100</v>
      </c>
      <c r="H33" s="19">
        <f t="shared" si="1"/>
        <v>6424.30656</v>
      </c>
      <c r="I33" s="26" t="s">
        <v>198</v>
      </c>
      <c r="J33" s="26" t="s">
        <v>33</v>
      </c>
    </row>
    <row r="34" spans="1:10" ht="17.25" x14ac:dyDescent="0.25">
      <c r="A34" s="22">
        <f t="shared" si="2"/>
        <v>19</v>
      </c>
      <c r="B34" s="23" t="s">
        <v>39</v>
      </c>
      <c r="C34" s="24">
        <f>400.07*1.04</f>
        <v>416.07280000000003</v>
      </c>
      <c r="D34" s="20">
        <v>15.2</v>
      </c>
      <c r="E34" s="20">
        <v>15.2</v>
      </c>
      <c r="F34" s="19">
        <f t="shared" si="0"/>
        <v>6324.30656</v>
      </c>
      <c r="G34" s="19">
        <v>100</v>
      </c>
      <c r="H34" s="19">
        <f t="shared" si="1"/>
        <v>6424.30656</v>
      </c>
      <c r="I34" s="26" t="s">
        <v>198</v>
      </c>
      <c r="J34" s="26" t="s">
        <v>33</v>
      </c>
    </row>
    <row r="35" spans="1:10" ht="17.25" x14ac:dyDescent="0.25">
      <c r="A35" s="22">
        <f t="shared" si="2"/>
        <v>20</v>
      </c>
      <c r="B35" s="23" t="s">
        <v>40</v>
      </c>
      <c r="C35" s="24">
        <f>309.56*1.04</f>
        <v>321.94240000000002</v>
      </c>
      <c r="D35" s="20">
        <v>15.2</v>
      </c>
      <c r="E35" s="20">
        <v>15.2</v>
      </c>
      <c r="F35" s="19">
        <f t="shared" si="0"/>
        <v>4893.52448</v>
      </c>
      <c r="G35" s="19">
        <v>100</v>
      </c>
      <c r="H35" s="19">
        <f t="shared" si="1"/>
        <v>4993.52448</v>
      </c>
      <c r="I35" s="26" t="s">
        <v>199</v>
      </c>
      <c r="J35" s="26" t="s">
        <v>230</v>
      </c>
    </row>
    <row r="36" spans="1:10" ht="17.25" x14ac:dyDescent="0.25">
      <c r="A36" s="22"/>
      <c r="B36" s="17" t="s">
        <v>41</v>
      </c>
      <c r="C36" s="24"/>
      <c r="D36" s="20"/>
      <c r="E36" s="20"/>
      <c r="F36" s="19"/>
      <c r="G36" s="19"/>
      <c r="H36" s="19"/>
    </row>
    <row r="37" spans="1:10" ht="17.25" x14ac:dyDescent="0.25">
      <c r="A37" s="22">
        <f>A35+1</f>
        <v>21</v>
      </c>
      <c r="B37" s="29" t="s">
        <v>42</v>
      </c>
      <c r="C37" s="24">
        <v>410</v>
      </c>
      <c r="D37" s="20">
        <v>15.2</v>
      </c>
      <c r="E37" s="20">
        <v>15.2</v>
      </c>
      <c r="F37" s="19">
        <f>C37*E37</f>
        <v>6232</v>
      </c>
      <c r="G37" s="19">
        <v>100</v>
      </c>
      <c r="H37" s="19">
        <f>SUM(F37+G37)</f>
        <v>6332</v>
      </c>
      <c r="I37" s="26" t="s">
        <v>194</v>
      </c>
      <c r="J37" s="26" t="s">
        <v>41</v>
      </c>
    </row>
    <row r="38" spans="1:10" ht="17.25" x14ac:dyDescent="0.25">
      <c r="A38" s="22">
        <f>A37+1</f>
        <v>22</v>
      </c>
      <c r="B38" s="23" t="s">
        <v>43</v>
      </c>
      <c r="C38" s="24">
        <f>395.3*1.04</f>
        <v>411.11200000000002</v>
      </c>
      <c r="D38" s="20">
        <v>15.2</v>
      </c>
      <c r="E38" s="20">
        <v>15.2</v>
      </c>
      <c r="F38" s="19">
        <f>C38*E38</f>
        <v>6248.9023999999999</v>
      </c>
      <c r="G38" s="19">
        <v>100</v>
      </c>
      <c r="H38" s="19">
        <f>SUM(F38+G38)</f>
        <v>6348.9023999999999</v>
      </c>
      <c r="I38" s="26" t="s">
        <v>200</v>
      </c>
      <c r="J38" s="26" t="s">
        <v>41</v>
      </c>
    </row>
    <row r="39" spans="1:10" ht="17.25" x14ac:dyDescent="0.25">
      <c r="A39" s="22">
        <f>A38+1</f>
        <v>23</v>
      </c>
      <c r="B39" s="30" t="s">
        <v>44</v>
      </c>
      <c r="C39" s="24">
        <f>318.84*1.04</f>
        <v>331.59359999999998</v>
      </c>
      <c r="D39" s="22">
        <v>15.2</v>
      </c>
      <c r="E39" s="20">
        <v>15.2</v>
      </c>
      <c r="F39" s="19">
        <f>C39*E39</f>
        <v>5040.2227199999998</v>
      </c>
      <c r="G39" s="19">
        <v>100</v>
      </c>
      <c r="H39" s="19">
        <f>SUM(F39+G39)</f>
        <v>5140.2227199999998</v>
      </c>
      <c r="I39" s="26" t="s">
        <v>192</v>
      </c>
      <c r="J39" s="26" t="s">
        <v>41</v>
      </c>
    </row>
    <row r="40" spans="1:10" ht="17.25" x14ac:dyDescent="0.25">
      <c r="A40" s="22"/>
      <c r="B40" s="17" t="s">
        <v>45</v>
      </c>
      <c r="C40" s="24"/>
      <c r="D40" s="20"/>
      <c r="E40" s="20"/>
      <c r="F40" s="19"/>
      <c r="G40" s="19"/>
      <c r="H40" s="19"/>
    </row>
    <row r="41" spans="1:10" ht="17.25" x14ac:dyDescent="0.25">
      <c r="A41" s="22">
        <f>A39+1</f>
        <v>24</v>
      </c>
      <c r="B41" s="31" t="s">
        <v>46</v>
      </c>
      <c r="C41" s="24">
        <v>410</v>
      </c>
      <c r="D41" s="20">
        <v>15.2</v>
      </c>
      <c r="E41" s="20">
        <v>15.2</v>
      </c>
      <c r="F41" s="19">
        <f>C41*E41</f>
        <v>6232</v>
      </c>
      <c r="G41" s="32">
        <v>100</v>
      </c>
      <c r="H41" s="19">
        <f>SUM(F41+G41)</f>
        <v>6332</v>
      </c>
      <c r="I41" s="26" t="s">
        <v>194</v>
      </c>
      <c r="J41" s="26" t="s">
        <v>45</v>
      </c>
    </row>
    <row r="42" spans="1:10" ht="17.25" x14ac:dyDescent="0.25">
      <c r="A42" s="22">
        <f>A41+1</f>
        <v>25</v>
      </c>
      <c r="B42" s="23" t="s">
        <v>47</v>
      </c>
      <c r="C42" s="24">
        <f>400.07*1.04</f>
        <v>416.07280000000003</v>
      </c>
      <c r="D42" s="20">
        <v>15.2</v>
      </c>
      <c r="E42" s="20">
        <v>15.2</v>
      </c>
      <c r="F42" s="19">
        <f>C42*E42</f>
        <v>6324.30656</v>
      </c>
      <c r="G42" s="32">
        <v>100</v>
      </c>
      <c r="H42" s="19">
        <f>SUM(F42+G42)</f>
        <v>6424.30656</v>
      </c>
      <c r="I42" s="26" t="s">
        <v>201</v>
      </c>
      <c r="J42" s="26" t="s">
        <v>45</v>
      </c>
    </row>
    <row r="43" spans="1:10" ht="17.25" x14ac:dyDescent="0.25">
      <c r="A43" s="22">
        <f>A42+1</f>
        <v>26</v>
      </c>
      <c r="B43" s="23" t="s">
        <v>48</v>
      </c>
      <c r="C43" s="24">
        <f>400</f>
        <v>400</v>
      </c>
      <c r="D43" s="20">
        <v>15.2</v>
      </c>
      <c r="E43" s="20">
        <v>15.2</v>
      </c>
      <c r="F43" s="19">
        <f>C43*E43</f>
        <v>6080</v>
      </c>
      <c r="G43" s="32">
        <v>100</v>
      </c>
      <c r="H43" s="19">
        <f>SUM(F43+G43)</f>
        <v>6180</v>
      </c>
      <c r="I43" s="26" t="s">
        <v>201</v>
      </c>
      <c r="J43" s="26" t="s">
        <v>45</v>
      </c>
    </row>
    <row r="44" spans="1:10" ht="17.25" x14ac:dyDescent="0.25">
      <c r="A44" s="22"/>
      <c r="B44" s="17" t="s">
        <v>49</v>
      </c>
      <c r="C44" s="24"/>
      <c r="D44" s="20"/>
      <c r="E44" s="20"/>
      <c r="F44" s="19"/>
      <c r="G44" s="19"/>
      <c r="H44" s="19"/>
    </row>
    <row r="45" spans="1:10" ht="17.25" x14ac:dyDescent="0.25">
      <c r="A45" s="22">
        <f>A43+1</f>
        <v>27</v>
      </c>
      <c r="B45" s="23" t="s">
        <v>50</v>
      </c>
      <c r="C45" s="24">
        <f>410</f>
        <v>410</v>
      </c>
      <c r="D45" s="20">
        <v>15.2</v>
      </c>
      <c r="E45" s="20">
        <v>15.2</v>
      </c>
      <c r="F45" s="19">
        <f>C45*E45</f>
        <v>6232</v>
      </c>
      <c r="G45" s="19">
        <v>100</v>
      </c>
      <c r="H45" s="19">
        <f>SUM(F45+G45)</f>
        <v>6332</v>
      </c>
      <c r="I45" s="26" t="s">
        <v>195</v>
      </c>
      <c r="J45" s="26" t="s">
        <v>49</v>
      </c>
    </row>
    <row r="46" spans="1:10" ht="47.25" x14ac:dyDescent="0.25">
      <c r="A46" s="22">
        <f>A45+1</f>
        <v>28</v>
      </c>
      <c r="B46" s="23" t="s">
        <v>51</v>
      </c>
      <c r="C46" s="24">
        <f>345.39*1.04</f>
        <v>359.2056</v>
      </c>
      <c r="D46" s="20">
        <v>15.2</v>
      </c>
      <c r="E46" s="20">
        <v>15.2</v>
      </c>
      <c r="F46" s="19">
        <f>C46*E46</f>
        <v>5459.9251199999999</v>
      </c>
      <c r="G46" s="19">
        <v>100</v>
      </c>
      <c r="H46" s="19">
        <f>SUM(F46+G46)</f>
        <v>5559.9251199999999</v>
      </c>
      <c r="I46" s="46" t="s">
        <v>202</v>
      </c>
      <c r="J46" s="26" t="s">
        <v>49</v>
      </c>
    </row>
    <row r="47" spans="1:10" ht="47.25" x14ac:dyDescent="0.25">
      <c r="A47" s="22">
        <f>A46+1</f>
        <v>29</v>
      </c>
      <c r="B47" s="23" t="s">
        <v>52</v>
      </c>
      <c r="C47" s="24">
        <f>345.39*1.04</f>
        <v>359.2056</v>
      </c>
      <c r="D47" s="20">
        <v>15.2</v>
      </c>
      <c r="E47" s="20">
        <v>15.2</v>
      </c>
      <c r="F47" s="19">
        <f>C47*E47</f>
        <v>5459.9251199999999</v>
      </c>
      <c r="G47" s="19">
        <v>100</v>
      </c>
      <c r="H47" s="19">
        <f>SUM(F47+G47)</f>
        <v>5559.9251199999999</v>
      </c>
      <c r="I47" s="46" t="s">
        <v>203</v>
      </c>
      <c r="J47" s="26" t="s">
        <v>49</v>
      </c>
    </row>
    <row r="48" spans="1:10" ht="47.25" x14ac:dyDescent="0.25">
      <c r="A48" s="22">
        <f>A47+1</f>
        <v>30</v>
      </c>
      <c r="B48" s="23" t="s">
        <v>53</v>
      </c>
      <c r="C48" s="24">
        <f>316.18*1.04</f>
        <v>328.8272</v>
      </c>
      <c r="D48" s="20">
        <v>15.2</v>
      </c>
      <c r="E48" s="20">
        <v>15.2</v>
      </c>
      <c r="F48" s="19">
        <f>C48*E48</f>
        <v>4998.1734399999996</v>
      </c>
      <c r="G48" s="19">
        <v>100</v>
      </c>
      <c r="H48" s="19">
        <f>SUM(F48+G48)</f>
        <v>5098.1734399999996</v>
      </c>
      <c r="I48" s="46" t="s">
        <v>204</v>
      </c>
      <c r="J48" s="26" t="s">
        <v>49</v>
      </c>
    </row>
    <row r="49" spans="1:10" ht="17.25" x14ac:dyDescent="0.25">
      <c r="A49" s="22"/>
      <c r="B49" s="17" t="s">
        <v>54</v>
      </c>
      <c r="C49" s="24"/>
      <c r="D49" s="20"/>
      <c r="E49" s="20"/>
      <c r="F49" s="19"/>
      <c r="G49" s="19"/>
      <c r="H49" s="19"/>
      <c r="I49" s="46"/>
    </row>
    <row r="50" spans="1:10" ht="17.25" x14ac:dyDescent="0.25">
      <c r="A50" s="22">
        <f>A48+1</f>
        <v>31</v>
      </c>
      <c r="B50" s="23" t="s">
        <v>55</v>
      </c>
      <c r="C50" s="24">
        <f>388</f>
        <v>388</v>
      </c>
      <c r="D50" s="20">
        <v>15.2</v>
      </c>
      <c r="E50" s="20">
        <v>15.2</v>
      </c>
      <c r="F50" s="19">
        <f t="shared" ref="F50:F56" si="3">C50*E50</f>
        <v>5897.5999999999995</v>
      </c>
      <c r="G50" s="19">
        <v>100</v>
      </c>
      <c r="H50" s="19">
        <f t="shared" ref="H50:H56" si="4">SUM(F50+G50)</f>
        <v>5997.5999999999995</v>
      </c>
      <c r="I50" s="26" t="s">
        <v>194</v>
      </c>
      <c r="J50" s="26" t="s">
        <v>54</v>
      </c>
    </row>
    <row r="51" spans="1:10" ht="17.25" x14ac:dyDescent="0.25">
      <c r="A51" s="22">
        <f t="shared" ref="A51:A56" si="5">A50+1</f>
        <v>32</v>
      </c>
      <c r="B51" s="23" t="s">
        <v>56</v>
      </c>
      <c r="C51" s="24">
        <f>402.27*1.04</f>
        <v>418.36079999999998</v>
      </c>
      <c r="D51" s="20">
        <v>15.2</v>
      </c>
      <c r="E51" s="20">
        <v>15.2</v>
      </c>
      <c r="F51" s="19">
        <f t="shared" si="3"/>
        <v>6359.0841599999994</v>
      </c>
      <c r="G51" s="19">
        <v>100</v>
      </c>
      <c r="H51" s="19">
        <f t="shared" si="4"/>
        <v>6459.0841599999994</v>
      </c>
      <c r="I51" s="26" t="s">
        <v>192</v>
      </c>
      <c r="J51" s="26" t="s">
        <v>54</v>
      </c>
    </row>
    <row r="52" spans="1:10" ht="17.25" x14ac:dyDescent="0.25">
      <c r="A52" s="22">
        <f t="shared" si="5"/>
        <v>33</v>
      </c>
      <c r="B52" s="23" t="s">
        <v>57</v>
      </c>
      <c r="C52" s="24">
        <f>130.89*1.04</f>
        <v>136.12559999999999</v>
      </c>
      <c r="D52" s="20">
        <v>0</v>
      </c>
      <c r="E52" s="20">
        <v>0</v>
      </c>
      <c r="F52" s="19">
        <f t="shared" si="3"/>
        <v>0</v>
      </c>
      <c r="G52" s="19">
        <v>0</v>
      </c>
      <c r="H52" s="19">
        <f t="shared" si="4"/>
        <v>0</v>
      </c>
      <c r="I52" s="26" t="s">
        <v>205</v>
      </c>
      <c r="J52" s="26" t="s">
        <v>54</v>
      </c>
    </row>
    <row r="53" spans="1:10" ht="17.25" x14ac:dyDescent="0.25">
      <c r="A53" s="22">
        <f t="shared" si="5"/>
        <v>34</v>
      </c>
      <c r="B53" s="23" t="s">
        <v>58</v>
      </c>
      <c r="C53" s="24">
        <f>128.83*1.04</f>
        <v>133.98320000000001</v>
      </c>
      <c r="D53" s="20">
        <v>15.2</v>
      </c>
      <c r="E53" s="20">
        <v>15.2</v>
      </c>
      <c r="F53" s="19">
        <f t="shared" si="3"/>
        <v>2036.5446400000001</v>
      </c>
      <c r="G53" s="19">
        <v>100</v>
      </c>
      <c r="H53" s="19">
        <f t="shared" si="4"/>
        <v>2136.5446400000001</v>
      </c>
      <c r="I53" s="26" t="s">
        <v>205</v>
      </c>
      <c r="J53" s="26" t="s">
        <v>54</v>
      </c>
    </row>
    <row r="54" spans="1:10" ht="17.25" x14ac:dyDescent="0.25">
      <c r="A54" s="22">
        <f t="shared" si="5"/>
        <v>35</v>
      </c>
      <c r="B54" s="23" t="s">
        <v>59</v>
      </c>
      <c r="C54" s="24">
        <f>95.28*1.04</f>
        <v>99.091200000000001</v>
      </c>
      <c r="D54" s="20">
        <v>15.2</v>
      </c>
      <c r="E54" s="20">
        <v>15.2</v>
      </c>
      <c r="F54" s="19">
        <f t="shared" si="3"/>
        <v>1506.18624</v>
      </c>
      <c r="G54" s="19">
        <v>100</v>
      </c>
      <c r="H54" s="19">
        <f t="shared" si="4"/>
        <v>1606.18624</v>
      </c>
      <c r="I54" s="26" t="s">
        <v>206</v>
      </c>
      <c r="J54" s="26" t="s">
        <v>54</v>
      </c>
    </row>
    <row r="55" spans="1:10" ht="17.25" x14ac:dyDescent="0.25">
      <c r="A55" s="22">
        <f t="shared" si="5"/>
        <v>36</v>
      </c>
      <c r="B55" s="23" t="s">
        <v>60</v>
      </c>
      <c r="C55" s="24">
        <f>237.61*1.04</f>
        <v>247.11440000000002</v>
      </c>
      <c r="D55" s="20">
        <v>15.2</v>
      </c>
      <c r="E55" s="20">
        <v>15.2</v>
      </c>
      <c r="F55" s="19">
        <f t="shared" si="3"/>
        <v>3756.13888</v>
      </c>
      <c r="G55" s="19">
        <v>100</v>
      </c>
      <c r="H55" s="19">
        <f t="shared" si="4"/>
        <v>3856.13888</v>
      </c>
      <c r="I55" s="26" t="s">
        <v>207</v>
      </c>
      <c r="J55" s="26" t="s">
        <v>54</v>
      </c>
    </row>
    <row r="56" spans="1:10" ht="17.25" x14ac:dyDescent="0.25">
      <c r="A56" s="22">
        <f t="shared" si="5"/>
        <v>37</v>
      </c>
      <c r="B56" s="23" t="s">
        <v>175</v>
      </c>
      <c r="C56" s="24">
        <v>136.12</v>
      </c>
      <c r="D56" s="20">
        <v>15.2</v>
      </c>
      <c r="E56" s="20">
        <v>15.2</v>
      </c>
      <c r="F56" s="19">
        <f t="shared" si="3"/>
        <v>2069.0239999999999</v>
      </c>
      <c r="G56" s="19">
        <v>100</v>
      </c>
      <c r="H56" s="19">
        <f t="shared" si="4"/>
        <v>2169.0239999999999</v>
      </c>
      <c r="I56" s="26" t="s">
        <v>206</v>
      </c>
      <c r="J56" s="26" t="s">
        <v>54</v>
      </c>
    </row>
    <row r="57" spans="1:10" ht="17.25" x14ac:dyDescent="0.25">
      <c r="A57" s="22"/>
      <c r="B57" s="17" t="s">
        <v>61</v>
      </c>
      <c r="C57" s="24"/>
      <c r="D57" s="20"/>
      <c r="E57" s="20"/>
      <c r="F57" s="19"/>
      <c r="G57" s="19"/>
      <c r="H57" s="19"/>
    </row>
    <row r="58" spans="1:10" ht="17.25" x14ac:dyDescent="0.25">
      <c r="A58" s="22">
        <f>A56+1</f>
        <v>38</v>
      </c>
      <c r="B58" s="23" t="s">
        <v>63</v>
      </c>
      <c r="C58" s="24">
        <f>336.47*1.04</f>
        <v>349.92880000000002</v>
      </c>
      <c r="D58" s="20">
        <v>15.2</v>
      </c>
      <c r="E58" s="20">
        <v>15.2</v>
      </c>
      <c r="F58" s="19">
        <f t="shared" ref="F58:F70" si="6">C58*E58</f>
        <v>5318.9177600000003</v>
      </c>
      <c r="G58" s="19">
        <v>100</v>
      </c>
      <c r="H58" s="19">
        <f t="shared" ref="H58:H70" si="7">SUM(F58+G58)</f>
        <v>5418.9177600000003</v>
      </c>
      <c r="I58" s="26" t="s">
        <v>194</v>
      </c>
      <c r="J58" s="26" t="s">
        <v>61</v>
      </c>
    </row>
    <row r="59" spans="1:10" ht="17.25" x14ac:dyDescent="0.25">
      <c r="A59" s="22">
        <f t="shared" ref="A59:A65" si="8">A58+1</f>
        <v>39</v>
      </c>
      <c r="B59" s="23" t="s">
        <v>64</v>
      </c>
      <c r="C59" s="24">
        <f>360.84*1.04</f>
        <v>375.27359999999999</v>
      </c>
      <c r="D59" s="20">
        <v>15.2</v>
      </c>
      <c r="E59" s="20">
        <v>15.2</v>
      </c>
      <c r="F59" s="19">
        <f t="shared" si="6"/>
        <v>5704.1587199999994</v>
      </c>
      <c r="G59" s="19">
        <v>100</v>
      </c>
      <c r="H59" s="19">
        <f t="shared" si="7"/>
        <v>5804.1587199999994</v>
      </c>
      <c r="I59" s="26" t="s">
        <v>192</v>
      </c>
      <c r="J59" s="26" t="s">
        <v>61</v>
      </c>
    </row>
    <row r="60" spans="1:10" ht="17.25" x14ac:dyDescent="0.25">
      <c r="A60" s="22">
        <f t="shared" si="8"/>
        <v>40</v>
      </c>
      <c r="B60" s="23" t="s">
        <v>65</v>
      </c>
      <c r="C60" s="24">
        <v>410</v>
      </c>
      <c r="D60" s="20">
        <v>15.2</v>
      </c>
      <c r="E60" s="20">
        <v>15.2</v>
      </c>
      <c r="F60" s="19">
        <f t="shared" si="6"/>
        <v>6232</v>
      </c>
      <c r="G60" s="19">
        <v>100</v>
      </c>
      <c r="H60" s="19">
        <f t="shared" si="7"/>
        <v>6332</v>
      </c>
      <c r="I60" s="26" t="s">
        <v>192</v>
      </c>
      <c r="J60" s="26" t="s">
        <v>61</v>
      </c>
    </row>
    <row r="61" spans="1:10" ht="17.25" x14ac:dyDescent="0.25">
      <c r="A61" s="22">
        <f t="shared" si="8"/>
        <v>41</v>
      </c>
      <c r="B61" s="23" t="s">
        <v>66</v>
      </c>
      <c r="C61" s="24">
        <f>379.27*1.04</f>
        <v>394.44079999999997</v>
      </c>
      <c r="D61" s="20">
        <v>15.2</v>
      </c>
      <c r="E61" s="20">
        <v>15.2</v>
      </c>
      <c r="F61" s="19">
        <f t="shared" si="6"/>
        <v>5995.5001599999996</v>
      </c>
      <c r="G61" s="19">
        <v>100</v>
      </c>
      <c r="H61" s="19">
        <f t="shared" si="7"/>
        <v>6095.5001599999996</v>
      </c>
      <c r="I61" s="26" t="s">
        <v>192</v>
      </c>
      <c r="J61" s="26" t="s">
        <v>61</v>
      </c>
    </row>
    <row r="62" spans="1:10" ht="17.25" x14ac:dyDescent="0.25">
      <c r="A62" s="22">
        <f t="shared" si="8"/>
        <v>42</v>
      </c>
      <c r="B62" s="23" t="s">
        <v>67</v>
      </c>
      <c r="C62" s="24">
        <f>371</f>
        <v>371</v>
      </c>
      <c r="D62" s="20">
        <v>15.2</v>
      </c>
      <c r="E62" s="20">
        <v>15.2</v>
      </c>
      <c r="F62" s="19">
        <f t="shared" si="6"/>
        <v>5639.2</v>
      </c>
      <c r="G62" s="19">
        <v>100</v>
      </c>
      <c r="H62" s="19">
        <f t="shared" si="7"/>
        <v>5739.2</v>
      </c>
      <c r="I62" s="26" t="s">
        <v>192</v>
      </c>
      <c r="J62" s="26" t="s">
        <v>61</v>
      </c>
    </row>
    <row r="63" spans="1:10" ht="17.25" x14ac:dyDescent="0.25">
      <c r="A63" s="22">
        <f t="shared" si="8"/>
        <v>43</v>
      </c>
      <c r="B63" s="23" t="s">
        <v>68</v>
      </c>
      <c r="C63" s="24">
        <f>251.87*1.04</f>
        <v>261.94479999999999</v>
      </c>
      <c r="D63" s="20">
        <v>15.2</v>
      </c>
      <c r="E63" s="20">
        <v>15.2</v>
      </c>
      <c r="F63" s="19">
        <f t="shared" si="6"/>
        <v>3981.5609599999998</v>
      </c>
      <c r="G63" s="19">
        <v>100</v>
      </c>
      <c r="H63" s="19">
        <f t="shared" si="7"/>
        <v>4081.5609599999998</v>
      </c>
      <c r="I63" s="26" t="s">
        <v>208</v>
      </c>
      <c r="J63" s="26" t="s">
        <v>61</v>
      </c>
    </row>
    <row r="64" spans="1:10" ht="17.25" x14ac:dyDescent="0.25">
      <c r="A64" s="22">
        <f t="shared" si="8"/>
        <v>44</v>
      </c>
      <c r="B64" s="23" t="s">
        <v>69</v>
      </c>
      <c r="C64" s="24">
        <f>251.87*1.04</f>
        <v>261.94479999999999</v>
      </c>
      <c r="D64" s="20">
        <v>15.2</v>
      </c>
      <c r="E64" s="20">
        <v>15.2</v>
      </c>
      <c r="F64" s="19">
        <f t="shared" si="6"/>
        <v>3981.5609599999998</v>
      </c>
      <c r="G64" s="19">
        <v>100</v>
      </c>
      <c r="H64" s="19">
        <f t="shared" si="7"/>
        <v>4081.5609599999998</v>
      </c>
      <c r="I64" s="26" t="s">
        <v>208</v>
      </c>
      <c r="J64" s="26" t="s">
        <v>61</v>
      </c>
    </row>
    <row r="65" spans="1:10" ht="17.25" x14ac:dyDescent="0.25">
      <c r="A65" s="22">
        <f t="shared" si="8"/>
        <v>45</v>
      </c>
      <c r="B65" s="23" t="s">
        <v>70</v>
      </c>
      <c r="C65" s="24">
        <f>251.87*1.04</f>
        <v>261.94479999999999</v>
      </c>
      <c r="D65" s="20">
        <v>15.2</v>
      </c>
      <c r="E65" s="20">
        <v>15.2</v>
      </c>
      <c r="F65" s="19">
        <f t="shared" si="6"/>
        <v>3981.5609599999998</v>
      </c>
      <c r="G65" s="19">
        <v>100</v>
      </c>
      <c r="H65" s="19">
        <f t="shared" si="7"/>
        <v>4081.5609599999998</v>
      </c>
      <c r="I65" s="26" t="s">
        <v>208</v>
      </c>
      <c r="J65" s="26" t="s">
        <v>61</v>
      </c>
    </row>
    <row r="66" spans="1:10" ht="17.25" x14ac:dyDescent="0.25">
      <c r="A66" s="22">
        <f>A65+1</f>
        <v>46</v>
      </c>
      <c r="B66" s="23" t="s">
        <v>71</v>
      </c>
      <c r="C66" s="24">
        <f>251.87*1.04</f>
        <v>261.94479999999999</v>
      </c>
      <c r="D66" s="20">
        <v>15.2</v>
      </c>
      <c r="E66" s="20">
        <v>15.2</v>
      </c>
      <c r="F66" s="19">
        <f t="shared" si="6"/>
        <v>3981.5609599999998</v>
      </c>
      <c r="G66" s="19">
        <v>100</v>
      </c>
      <c r="H66" s="19">
        <f t="shared" si="7"/>
        <v>4081.5609599999998</v>
      </c>
      <c r="I66" s="26" t="s">
        <v>208</v>
      </c>
      <c r="J66" s="26" t="s">
        <v>61</v>
      </c>
    </row>
    <row r="67" spans="1:10" ht="17.25" x14ac:dyDescent="0.25">
      <c r="A67" s="22">
        <f>A66+1</f>
        <v>47</v>
      </c>
      <c r="B67" s="23" t="s">
        <v>72</v>
      </c>
      <c r="C67" s="24">
        <f>319.39*1.04</f>
        <v>332.16559999999998</v>
      </c>
      <c r="D67" s="20">
        <v>15.2</v>
      </c>
      <c r="E67" s="20">
        <v>15.2</v>
      </c>
      <c r="F67" s="19">
        <f t="shared" si="6"/>
        <v>5048.9171199999992</v>
      </c>
      <c r="G67" s="19">
        <v>100</v>
      </c>
      <c r="H67" s="19">
        <f t="shared" si="7"/>
        <v>5148.9171199999992</v>
      </c>
      <c r="I67" s="26" t="s">
        <v>193</v>
      </c>
      <c r="J67" s="26" t="s">
        <v>61</v>
      </c>
    </row>
    <row r="68" spans="1:10" ht="17.25" x14ac:dyDescent="0.25">
      <c r="A68" s="22">
        <f>A67+1</f>
        <v>48</v>
      </c>
      <c r="B68" s="30" t="s">
        <v>73</v>
      </c>
      <c r="C68" s="24">
        <f>319.39*1.04</f>
        <v>332.16559999999998</v>
      </c>
      <c r="D68" s="20">
        <v>15.2</v>
      </c>
      <c r="E68" s="20">
        <v>15.2</v>
      </c>
      <c r="F68" s="19">
        <f t="shared" si="6"/>
        <v>5048.9171199999992</v>
      </c>
      <c r="G68" s="19">
        <v>100</v>
      </c>
      <c r="H68" s="19">
        <f t="shared" si="7"/>
        <v>5148.9171199999992</v>
      </c>
      <c r="I68" s="26" t="s">
        <v>209</v>
      </c>
      <c r="J68" s="26" t="s">
        <v>61</v>
      </c>
    </row>
    <row r="69" spans="1:10" ht="17.25" x14ac:dyDescent="0.25">
      <c r="A69" s="22">
        <f>A68+1</f>
        <v>49</v>
      </c>
      <c r="B69" s="23" t="s">
        <v>74</v>
      </c>
      <c r="C69" s="24">
        <f>319.39*1.04</f>
        <v>332.16559999999998</v>
      </c>
      <c r="D69" s="20">
        <v>15.2</v>
      </c>
      <c r="E69" s="20">
        <v>15.2</v>
      </c>
      <c r="F69" s="19">
        <f t="shared" si="6"/>
        <v>5048.9171199999992</v>
      </c>
      <c r="G69" s="19">
        <v>100</v>
      </c>
      <c r="H69" s="19">
        <f t="shared" si="7"/>
        <v>5148.9171199999992</v>
      </c>
      <c r="I69" s="26" t="s">
        <v>193</v>
      </c>
      <c r="J69" s="26" t="s">
        <v>61</v>
      </c>
    </row>
    <row r="70" spans="1:10" ht="17.25" x14ac:dyDescent="0.25">
      <c r="A70" s="22">
        <f>A69+1</f>
        <v>50</v>
      </c>
      <c r="B70" s="23" t="s">
        <v>75</v>
      </c>
      <c r="C70" s="24">
        <v>207.44</v>
      </c>
      <c r="D70" s="20">
        <v>15.2</v>
      </c>
      <c r="E70" s="20">
        <v>15.2</v>
      </c>
      <c r="F70" s="19">
        <f t="shared" si="6"/>
        <v>3153.0879999999997</v>
      </c>
      <c r="G70" s="19">
        <v>100</v>
      </c>
      <c r="H70" s="19">
        <f t="shared" si="7"/>
        <v>3253.0879999999997</v>
      </c>
      <c r="I70" s="26" t="s">
        <v>219</v>
      </c>
      <c r="J70" s="26" t="s">
        <v>61</v>
      </c>
    </row>
    <row r="71" spans="1:10" ht="17.25" x14ac:dyDescent="0.25">
      <c r="A71" s="22"/>
      <c r="B71" s="17" t="s">
        <v>76</v>
      </c>
      <c r="C71" s="24"/>
      <c r="D71" s="20"/>
      <c r="E71" s="20"/>
      <c r="F71" s="19"/>
      <c r="G71" s="19"/>
      <c r="H71" s="19"/>
    </row>
    <row r="72" spans="1:10" ht="17.25" x14ac:dyDescent="0.25">
      <c r="A72" s="22">
        <f>A70+1</f>
        <v>51</v>
      </c>
      <c r="B72" s="23" t="s">
        <v>77</v>
      </c>
      <c r="C72" s="24">
        <f>261.98*1.04</f>
        <v>272.45920000000001</v>
      </c>
      <c r="D72" s="20">
        <v>15.2</v>
      </c>
      <c r="E72" s="20">
        <v>15.2</v>
      </c>
      <c r="F72" s="19">
        <f t="shared" ref="F72:F78" si="9">C72*E72</f>
        <v>4141.3798399999996</v>
      </c>
      <c r="G72" s="19">
        <v>100</v>
      </c>
      <c r="H72" s="19">
        <f t="shared" ref="H72:H78" si="10">SUM(F72+G72)</f>
        <v>4241.3798399999996</v>
      </c>
      <c r="I72" s="26" t="s">
        <v>208</v>
      </c>
      <c r="J72" s="26" t="s">
        <v>76</v>
      </c>
    </row>
    <row r="73" spans="1:10" ht="17.25" x14ac:dyDescent="0.25">
      <c r="A73" s="22">
        <f t="shared" ref="A73:A78" si="11">A72+1</f>
        <v>52</v>
      </c>
      <c r="B73" s="23" t="s">
        <v>78</v>
      </c>
      <c r="C73" s="24">
        <f>251.87*1.04</f>
        <v>261.94479999999999</v>
      </c>
      <c r="D73" s="20">
        <v>15.2</v>
      </c>
      <c r="E73" s="20">
        <v>15.2</v>
      </c>
      <c r="F73" s="19">
        <f t="shared" si="9"/>
        <v>3981.5609599999998</v>
      </c>
      <c r="G73" s="19">
        <v>100</v>
      </c>
      <c r="H73" s="19">
        <f t="shared" si="10"/>
        <v>4081.5609599999998</v>
      </c>
      <c r="I73" s="26" t="s">
        <v>208</v>
      </c>
      <c r="J73" s="26" t="s">
        <v>76</v>
      </c>
    </row>
    <row r="74" spans="1:10" ht="17.25" x14ac:dyDescent="0.25">
      <c r="A74" s="22">
        <f t="shared" si="11"/>
        <v>53</v>
      </c>
      <c r="B74" s="29" t="s">
        <v>79</v>
      </c>
      <c r="C74" s="24">
        <f>269.11*1.04</f>
        <v>279.87440000000004</v>
      </c>
      <c r="D74" s="22">
        <v>15.2</v>
      </c>
      <c r="E74" s="20">
        <v>15.2</v>
      </c>
      <c r="F74" s="19">
        <f t="shared" si="9"/>
        <v>4254.0908800000007</v>
      </c>
      <c r="G74" s="19">
        <v>100</v>
      </c>
      <c r="H74" s="19">
        <f t="shared" si="10"/>
        <v>4354.0908800000007</v>
      </c>
      <c r="I74" s="26" t="s">
        <v>208</v>
      </c>
      <c r="J74" s="26" t="s">
        <v>76</v>
      </c>
    </row>
    <row r="75" spans="1:10" ht="17.25" x14ac:dyDescent="0.25">
      <c r="A75" s="22">
        <f t="shared" si="11"/>
        <v>54</v>
      </c>
      <c r="B75" s="23" t="s">
        <v>80</v>
      </c>
      <c r="C75" s="24">
        <f>251.87*1.04</f>
        <v>261.94479999999999</v>
      </c>
      <c r="D75" s="20">
        <v>15.2</v>
      </c>
      <c r="E75" s="20">
        <v>15.2</v>
      </c>
      <c r="F75" s="19">
        <f t="shared" si="9"/>
        <v>3981.5609599999998</v>
      </c>
      <c r="G75" s="19">
        <v>100</v>
      </c>
      <c r="H75" s="19">
        <f t="shared" si="10"/>
        <v>4081.5609599999998</v>
      </c>
      <c r="I75" s="26" t="s">
        <v>208</v>
      </c>
      <c r="J75" s="26" t="s">
        <v>76</v>
      </c>
    </row>
    <row r="76" spans="1:10" ht="17.25" x14ac:dyDescent="0.25">
      <c r="A76" s="22">
        <f t="shared" si="11"/>
        <v>55</v>
      </c>
      <c r="B76" s="23" t="s">
        <v>81</v>
      </c>
      <c r="C76" s="24">
        <f>251.87*1.04</f>
        <v>261.94479999999999</v>
      </c>
      <c r="D76" s="20">
        <v>15.2</v>
      </c>
      <c r="E76" s="20">
        <v>15.2</v>
      </c>
      <c r="F76" s="19">
        <f t="shared" si="9"/>
        <v>3981.5609599999998</v>
      </c>
      <c r="G76" s="19">
        <v>100</v>
      </c>
      <c r="H76" s="19">
        <f t="shared" si="10"/>
        <v>4081.5609599999998</v>
      </c>
      <c r="I76" s="26" t="s">
        <v>208</v>
      </c>
      <c r="J76" s="26" t="s">
        <v>76</v>
      </c>
    </row>
    <row r="77" spans="1:10" ht="17.25" x14ac:dyDescent="0.25">
      <c r="A77" s="3">
        <f t="shared" si="11"/>
        <v>56</v>
      </c>
      <c r="B77" s="23" t="s">
        <v>82</v>
      </c>
      <c r="C77" s="24">
        <f>280</f>
        <v>280</v>
      </c>
      <c r="D77" s="20">
        <v>15.2</v>
      </c>
      <c r="E77" s="20">
        <v>15.2</v>
      </c>
      <c r="F77" s="19">
        <f t="shared" si="9"/>
        <v>4256</v>
      </c>
      <c r="G77" s="19">
        <v>100</v>
      </c>
      <c r="H77" s="19">
        <f t="shared" si="10"/>
        <v>4356</v>
      </c>
      <c r="I77" s="26" t="s">
        <v>208</v>
      </c>
      <c r="J77" s="26" t="s">
        <v>76</v>
      </c>
    </row>
    <row r="78" spans="1:10" ht="17.25" x14ac:dyDescent="0.25">
      <c r="A78" s="22">
        <f t="shared" si="11"/>
        <v>57</v>
      </c>
      <c r="B78" s="23" t="s">
        <v>83</v>
      </c>
      <c r="C78" s="24">
        <f>366.8*1.04</f>
        <v>381.47200000000004</v>
      </c>
      <c r="D78" s="20">
        <v>15.2</v>
      </c>
      <c r="E78" s="20">
        <v>15.2</v>
      </c>
      <c r="F78" s="19">
        <f t="shared" si="9"/>
        <v>5798.3744000000006</v>
      </c>
      <c r="G78" s="19">
        <v>100</v>
      </c>
      <c r="H78" s="19">
        <f t="shared" si="10"/>
        <v>5898.3744000000006</v>
      </c>
      <c r="I78" s="26" t="s">
        <v>211</v>
      </c>
      <c r="J78" s="26" t="s">
        <v>90</v>
      </c>
    </row>
    <row r="79" spans="1:10" ht="17.25" x14ac:dyDescent="0.25">
      <c r="A79" s="22"/>
      <c r="B79" s="34" t="s">
        <v>84</v>
      </c>
      <c r="C79" s="24"/>
      <c r="D79" s="35"/>
      <c r="E79" s="20"/>
      <c r="F79" s="36"/>
      <c r="G79" s="36"/>
      <c r="H79" s="19"/>
    </row>
    <row r="80" spans="1:10" ht="31.5" x14ac:dyDescent="0.25">
      <c r="A80" s="22">
        <f>A78+1</f>
        <v>58</v>
      </c>
      <c r="B80" s="25" t="s">
        <v>176</v>
      </c>
      <c r="C80" s="24">
        <v>450.65</v>
      </c>
      <c r="D80" s="37">
        <v>15.2</v>
      </c>
      <c r="E80" s="20">
        <v>15.2</v>
      </c>
      <c r="F80" s="19">
        <f>C80*E80</f>
        <v>6849.8799999999992</v>
      </c>
      <c r="G80" s="19">
        <v>100</v>
      </c>
      <c r="H80" s="19">
        <f>SUM(F80+G80)</f>
        <v>6949.8799999999992</v>
      </c>
      <c r="I80" s="26" t="s">
        <v>194</v>
      </c>
      <c r="J80" s="46" t="s">
        <v>84</v>
      </c>
    </row>
    <row r="81" spans="1:10" ht="31.5" x14ac:dyDescent="0.25">
      <c r="A81" s="22">
        <f>A80+1</f>
        <v>59</v>
      </c>
      <c r="B81" s="25" t="s">
        <v>85</v>
      </c>
      <c r="C81" s="24">
        <f>305.88*1.04</f>
        <v>318.11520000000002</v>
      </c>
      <c r="D81" s="37">
        <v>15.2</v>
      </c>
      <c r="E81" s="20">
        <v>15.2</v>
      </c>
      <c r="F81" s="19">
        <f>C81*E81</f>
        <v>4835.3510400000005</v>
      </c>
      <c r="G81" s="19">
        <v>100</v>
      </c>
      <c r="H81" s="19">
        <f>SUM(F81+G81)</f>
        <v>4935.3510400000005</v>
      </c>
      <c r="I81" s="26" t="s">
        <v>192</v>
      </c>
      <c r="J81" s="46" t="s">
        <v>84</v>
      </c>
    </row>
    <row r="82" spans="1:10" ht="31.5" x14ac:dyDescent="0.25">
      <c r="A82" s="22">
        <f>A81+1</f>
        <v>60</v>
      </c>
      <c r="B82" s="25" t="s">
        <v>86</v>
      </c>
      <c r="C82" s="24">
        <f>336.47*1.04</f>
        <v>349.92880000000002</v>
      </c>
      <c r="D82" s="20">
        <v>15.2</v>
      </c>
      <c r="E82" s="20">
        <v>15.2</v>
      </c>
      <c r="F82" s="19">
        <f>C82*E82</f>
        <v>5318.9177600000003</v>
      </c>
      <c r="G82" s="19">
        <v>100</v>
      </c>
      <c r="H82" s="19">
        <f>SUM(F82+G82)</f>
        <v>5418.9177600000003</v>
      </c>
      <c r="I82" s="26" t="s">
        <v>192</v>
      </c>
      <c r="J82" s="46" t="s">
        <v>84</v>
      </c>
    </row>
    <row r="83" spans="1:10" ht="31.5" x14ac:dyDescent="0.25">
      <c r="A83" s="22">
        <f>A82+1</f>
        <v>61</v>
      </c>
      <c r="B83" s="25" t="s">
        <v>87</v>
      </c>
      <c r="C83" s="24">
        <v>349.93</v>
      </c>
      <c r="D83" s="20">
        <v>15.2</v>
      </c>
      <c r="E83" s="20">
        <v>15.2</v>
      </c>
      <c r="F83" s="19">
        <f>C83*E83</f>
        <v>5318.9359999999997</v>
      </c>
      <c r="G83" s="19">
        <v>100</v>
      </c>
      <c r="H83" s="19">
        <f>SUM(F83+G83)</f>
        <v>5418.9359999999997</v>
      </c>
      <c r="I83" s="26" t="s">
        <v>231</v>
      </c>
      <c r="J83" s="46" t="s">
        <v>84</v>
      </c>
    </row>
    <row r="84" spans="1:10" ht="17.25" x14ac:dyDescent="0.25">
      <c r="A84" s="22"/>
      <c r="B84" s="34" t="s">
        <v>88</v>
      </c>
      <c r="C84" s="24"/>
      <c r="D84" s="37"/>
      <c r="E84" s="20"/>
      <c r="F84" s="19"/>
      <c r="G84" s="19"/>
      <c r="H84" s="19"/>
      <c r="J84" s="46"/>
    </row>
    <row r="85" spans="1:10" ht="17.25" x14ac:dyDescent="0.25">
      <c r="A85" s="22">
        <f>A83+1</f>
        <v>62</v>
      </c>
      <c r="B85" s="29" t="s">
        <v>177</v>
      </c>
      <c r="C85" s="24">
        <f>388</f>
        <v>388</v>
      </c>
      <c r="D85" s="20">
        <v>15.2</v>
      </c>
      <c r="E85" s="20">
        <v>15.2</v>
      </c>
      <c r="F85" s="19">
        <f>C85*E85</f>
        <v>5897.5999999999995</v>
      </c>
      <c r="G85" s="19">
        <v>100</v>
      </c>
      <c r="H85" s="19">
        <f>SUM(F85+G85)</f>
        <v>5997.5999999999995</v>
      </c>
      <c r="I85" s="26" t="s">
        <v>195</v>
      </c>
      <c r="J85" s="26" t="s">
        <v>88</v>
      </c>
    </row>
    <row r="86" spans="1:10" ht="17.25" x14ac:dyDescent="0.25">
      <c r="A86" s="22"/>
      <c r="B86" s="17" t="s">
        <v>90</v>
      </c>
      <c r="C86" s="24"/>
      <c r="D86" s="20"/>
      <c r="E86" s="20"/>
      <c r="F86" s="19"/>
      <c r="G86" s="19"/>
      <c r="H86" s="19"/>
    </row>
    <row r="87" spans="1:10" ht="17.25" x14ac:dyDescent="0.3">
      <c r="A87" s="3">
        <f>A85+1</f>
        <v>63</v>
      </c>
      <c r="B87" s="27" t="s">
        <v>91</v>
      </c>
      <c r="C87" s="24">
        <f>410</f>
        <v>410</v>
      </c>
      <c r="D87" s="20">
        <v>15.2</v>
      </c>
      <c r="E87" s="20">
        <v>15.2</v>
      </c>
      <c r="F87" s="19">
        <f t="shared" ref="F87:F92" si="12">C87*E87</f>
        <v>6232</v>
      </c>
      <c r="G87" s="19">
        <v>100</v>
      </c>
      <c r="H87" s="19">
        <f t="shared" ref="H87:H92" si="13">SUM(F87+G87)</f>
        <v>6332</v>
      </c>
      <c r="I87" s="26" t="s">
        <v>195</v>
      </c>
      <c r="J87" s="26" t="s">
        <v>90</v>
      </c>
    </row>
    <row r="88" spans="1:10" ht="17.25" x14ac:dyDescent="0.25">
      <c r="A88" s="3">
        <f>A87+1</f>
        <v>64</v>
      </c>
      <c r="B88" s="23" t="s">
        <v>92</v>
      </c>
      <c r="C88" s="24">
        <f>280</f>
        <v>280</v>
      </c>
      <c r="D88" s="20">
        <v>15.2</v>
      </c>
      <c r="E88" s="20">
        <v>15.2</v>
      </c>
      <c r="F88" s="19">
        <f t="shared" si="12"/>
        <v>4256</v>
      </c>
      <c r="G88" s="19">
        <v>100</v>
      </c>
      <c r="H88" s="19">
        <f t="shared" si="13"/>
        <v>4356</v>
      </c>
      <c r="I88" s="26" t="s">
        <v>210</v>
      </c>
      <c r="J88" s="26" t="s">
        <v>90</v>
      </c>
    </row>
    <row r="89" spans="1:10" ht="17.25" x14ac:dyDescent="0.25">
      <c r="A89" s="3">
        <f>A88+1</f>
        <v>65</v>
      </c>
      <c r="B89" s="30" t="s">
        <v>93</v>
      </c>
      <c r="C89" s="24">
        <f>318.76*1.04</f>
        <v>331.5104</v>
      </c>
      <c r="D89" s="20">
        <v>15.2</v>
      </c>
      <c r="E89" s="20">
        <v>15.2</v>
      </c>
      <c r="F89" s="19">
        <f t="shared" si="12"/>
        <v>5038.9580799999994</v>
      </c>
      <c r="G89" s="33">
        <v>100</v>
      </c>
      <c r="H89" s="19">
        <f t="shared" si="13"/>
        <v>5138.9580799999994</v>
      </c>
      <c r="I89" s="26" t="s">
        <v>212</v>
      </c>
      <c r="J89" s="26" t="s">
        <v>90</v>
      </c>
    </row>
    <row r="90" spans="1:10" ht="17.25" x14ac:dyDescent="0.25">
      <c r="A90" s="3">
        <f>A89+1</f>
        <v>66</v>
      </c>
      <c r="B90" s="30" t="s">
        <v>94</v>
      </c>
      <c r="C90" s="24">
        <f>316.18*1.04</f>
        <v>328.8272</v>
      </c>
      <c r="D90" s="20">
        <v>15.2</v>
      </c>
      <c r="E90" s="20">
        <v>15.2</v>
      </c>
      <c r="F90" s="19">
        <f t="shared" si="12"/>
        <v>4998.1734399999996</v>
      </c>
      <c r="G90" s="33">
        <v>100</v>
      </c>
      <c r="H90" s="19">
        <f t="shared" si="13"/>
        <v>5098.1734399999996</v>
      </c>
      <c r="I90" s="26" t="s">
        <v>192</v>
      </c>
      <c r="J90" s="26" t="s">
        <v>90</v>
      </c>
    </row>
    <row r="91" spans="1:10" ht="17.25" x14ac:dyDescent="0.25">
      <c r="A91" s="3">
        <f>A90+1</f>
        <v>67</v>
      </c>
      <c r="B91" s="23" t="s">
        <v>95</v>
      </c>
      <c r="C91" s="24">
        <f>410</f>
        <v>410</v>
      </c>
      <c r="D91" s="20">
        <v>15.2</v>
      </c>
      <c r="E91" s="20">
        <v>15.2</v>
      </c>
      <c r="F91" s="19">
        <f t="shared" si="12"/>
        <v>6232</v>
      </c>
      <c r="G91" s="19">
        <v>100</v>
      </c>
      <c r="H91" s="19">
        <f t="shared" si="13"/>
        <v>6332</v>
      </c>
      <c r="I91" s="26" t="s">
        <v>193</v>
      </c>
      <c r="J91" s="26" t="s">
        <v>90</v>
      </c>
    </row>
    <row r="92" spans="1:10" ht="17.25" x14ac:dyDescent="0.25">
      <c r="A92" s="3">
        <f>A91+1</f>
        <v>68</v>
      </c>
      <c r="B92" s="23" t="s">
        <v>96</v>
      </c>
      <c r="C92" s="24">
        <v>280</v>
      </c>
      <c r="D92" s="20">
        <v>15.2</v>
      </c>
      <c r="E92" s="20">
        <v>15.2</v>
      </c>
      <c r="F92" s="19">
        <f t="shared" si="12"/>
        <v>4256</v>
      </c>
      <c r="G92" s="19">
        <v>100</v>
      </c>
      <c r="H92" s="19">
        <f t="shared" si="13"/>
        <v>4356</v>
      </c>
      <c r="I92" s="26" t="s">
        <v>210</v>
      </c>
      <c r="J92" s="26" t="s">
        <v>90</v>
      </c>
    </row>
    <row r="93" spans="1:10" ht="17.25" x14ac:dyDescent="0.25">
      <c r="A93" s="22"/>
      <c r="B93" s="17" t="s">
        <v>97</v>
      </c>
      <c r="C93" s="24"/>
      <c r="D93" s="20"/>
      <c r="E93" s="20"/>
      <c r="F93" s="19"/>
      <c r="G93" s="19"/>
      <c r="H93" s="19"/>
    </row>
    <row r="94" spans="1:10" ht="17.25" x14ac:dyDescent="0.25">
      <c r="A94" s="22">
        <f>A92+1</f>
        <v>69</v>
      </c>
      <c r="B94" s="29" t="s">
        <v>98</v>
      </c>
      <c r="C94" s="24">
        <v>410</v>
      </c>
      <c r="D94" s="20">
        <v>15.2</v>
      </c>
      <c r="E94" s="20">
        <v>15.2</v>
      </c>
      <c r="F94" s="19">
        <f t="shared" ref="F94:F115" si="14">C94*E94</f>
        <v>6232</v>
      </c>
      <c r="G94" s="19">
        <v>100</v>
      </c>
      <c r="H94" s="19">
        <f t="shared" ref="H94:H115" si="15">SUM(F94+G94)</f>
        <v>6332</v>
      </c>
      <c r="I94" s="26" t="s">
        <v>195</v>
      </c>
      <c r="J94" s="26" t="s">
        <v>97</v>
      </c>
    </row>
    <row r="95" spans="1:10" ht="17.25" x14ac:dyDescent="0.25">
      <c r="A95" s="22">
        <f>A94+1</f>
        <v>70</v>
      </c>
      <c r="B95" s="23" t="s">
        <v>99</v>
      </c>
      <c r="C95" s="24">
        <f>269.11*1.04</f>
        <v>279.87440000000004</v>
      </c>
      <c r="D95" s="20">
        <v>15.2</v>
      </c>
      <c r="E95" s="20">
        <v>15.2</v>
      </c>
      <c r="F95" s="19">
        <f t="shared" si="14"/>
        <v>4254.0908800000007</v>
      </c>
      <c r="G95" s="19">
        <v>100</v>
      </c>
      <c r="H95" s="19">
        <f t="shared" si="15"/>
        <v>4354.0908800000007</v>
      </c>
      <c r="I95" s="26" t="s">
        <v>213</v>
      </c>
      <c r="J95" s="26" t="s">
        <v>97</v>
      </c>
    </row>
    <row r="96" spans="1:10" ht="17.25" x14ac:dyDescent="0.25">
      <c r="A96" s="22">
        <f>A95+1</f>
        <v>71</v>
      </c>
      <c r="B96" s="23" t="s">
        <v>100</v>
      </c>
      <c r="C96" s="24">
        <f t="shared" ref="C96:C103" si="16">269.11*1.04</f>
        <v>279.87440000000004</v>
      </c>
      <c r="D96" s="20">
        <v>15.2</v>
      </c>
      <c r="E96" s="20">
        <v>15.2</v>
      </c>
      <c r="F96" s="19">
        <f t="shared" si="14"/>
        <v>4254.0908800000007</v>
      </c>
      <c r="G96" s="19">
        <v>100</v>
      </c>
      <c r="H96" s="19">
        <f t="shared" si="15"/>
        <v>4354.0908800000007</v>
      </c>
      <c r="I96" s="26" t="s">
        <v>213</v>
      </c>
      <c r="J96" s="26" t="s">
        <v>97</v>
      </c>
    </row>
    <row r="97" spans="1:10" ht="17.25" x14ac:dyDescent="0.25">
      <c r="A97" s="22">
        <f t="shared" ref="A97:A150" si="17">A96+1</f>
        <v>72</v>
      </c>
      <c r="B97" s="23" t="s">
        <v>101</v>
      </c>
      <c r="C97" s="24">
        <f t="shared" si="16"/>
        <v>279.87440000000004</v>
      </c>
      <c r="D97" s="20">
        <v>15.2</v>
      </c>
      <c r="E97" s="20">
        <v>15.2</v>
      </c>
      <c r="F97" s="19">
        <f t="shared" si="14"/>
        <v>4254.0908800000007</v>
      </c>
      <c r="G97" s="19">
        <v>100</v>
      </c>
      <c r="H97" s="19">
        <f t="shared" si="15"/>
        <v>4354.0908800000007</v>
      </c>
      <c r="I97" s="26" t="s">
        <v>213</v>
      </c>
      <c r="J97" s="26" t="s">
        <v>97</v>
      </c>
    </row>
    <row r="98" spans="1:10" ht="17.25" x14ac:dyDescent="0.25">
      <c r="A98" s="22">
        <f t="shared" si="17"/>
        <v>73</v>
      </c>
      <c r="B98" s="23" t="s">
        <v>102</v>
      </c>
      <c r="C98" s="24">
        <f t="shared" si="16"/>
        <v>279.87440000000004</v>
      </c>
      <c r="D98" s="20">
        <v>15.2</v>
      </c>
      <c r="E98" s="20">
        <v>15.2</v>
      </c>
      <c r="F98" s="19">
        <f t="shared" si="14"/>
        <v>4254.0908800000007</v>
      </c>
      <c r="G98" s="19">
        <v>100</v>
      </c>
      <c r="H98" s="19">
        <f t="shared" si="15"/>
        <v>4354.0908800000007</v>
      </c>
      <c r="I98" s="26" t="s">
        <v>213</v>
      </c>
      <c r="J98" s="26" t="s">
        <v>97</v>
      </c>
    </row>
    <row r="99" spans="1:10" ht="17.25" x14ac:dyDescent="0.25">
      <c r="A99" s="22">
        <f t="shared" si="17"/>
        <v>74</v>
      </c>
      <c r="B99" s="23" t="s">
        <v>103</v>
      </c>
      <c r="C99" s="24">
        <f t="shared" si="16"/>
        <v>279.87440000000004</v>
      </c>
      <c r="D99" s="20">
        <v>15.2</v>
      </c>
      <c r="E99" s="20">
        <v>15.2</v>
      </c>
      <c r="F99" s="19">
        <f t="shared" si="14"/>
        <v>4254.0908800000007</v>
      </c>
      <c r="G99" s="19">
        <v>100</v>
      </c>
      <c r="H99" s="19">
        <f t="shared" si="15"/>
        <v>4354.0908800000007</v>
      </c>
      <c r="I99" s="26" t="s">
        <v>213</v>
      </c>
      <c r="J99" s="26" t="s">
        <v>97</v>
      </c>
    </row>
    <row r="100" spans="1:10" ht="17.25" x14ac:dyDescent="0.25">
      <c r="A100" s="22">
        <f t="shared" si="17"/>
        <v>75</v>
      </c>
      <c r="B100" s="23" t="s">
        <v>104</v>
      </c>
      <c r="C100" s="24">
        <f t="shared" si="16"/>
        <v>279.87440000000004</v>
      </c>
      <c r="D100" s="20">
        <v>15.2</v>
      </c>
      <c r="E100" s="20">
        <v>15.2</v>
      </c>
      <c r="F100" s="19">
        <f t="shared" si="14"/>
        <v>4254.0908800000007</v>
      </c>
      <c r="G100" s="19">
        <v>100</v>
      </c>
      <c r="H100" s="19">
        <f t="shared" si="15"/>
        <v>4354.0908800000007</v>
      </c>
      <c r="I100" s="26" t="s">
        <v>213</v>
      </c>
      <c r="J100" s="26" t="s">
        <v>97</v>
      </c>
    </row>
    <row r="101" spans="1:10" ht="17.25" x14ac:dyDescent="0.25">
      <c r="A101" s="22">
        <f t="shared" si="17"/>
        <v>76</v>
      </c>
      <c r="B101" s="23" t="s">
        <v>105</v>
      </c>
      <c r="C101" s="24">
        <f t="shared" si="16"/>
        <v>279.87440000000004</v>
      </c>
      <c r="D101" s="20">
        <v>15.2</v>
      </c>
      <c r="E101" s="20">
        <v>15.2</v>
      </c>
      <c r="F101" s="19">
        <f t="shared" si="14"/>
        <v>4254.0908800000007</v>
      </c>
      <c r="G101" s="19">
        <v>100</v>
      </c>
      <c r="H101" s="19">
        <f t="shared" si="15"/>
        <v>4354.0908800000007</v>
      </c>
      <c r="I101" s="26" t="s">
        <v>213</v>
      </c>
      <c r="J101" s="26" t="s">
        <v>97</v>
      </c>
    </row>
    <row r="102" spans="1:10" ht="17.25" x14ac:dyDescent="0.25">
      <c r="A102" s="22">
        <f t="shared" si="17"/>
        <v>77</v>
      </c>
      <c r="B102" s="23" t="s">
        <v>106</v>
      </c>
      <c r="C102" s="24">
        <f t="shared" si="16"/>
        <v>279.87440000000004</v>
      </c>
      <c r="D102" s="20">
        <v>15.2</v>
      </c>
      <c r="E102" s="20">
        <v>15.2</v>
      </c>
      <c r="F102" s="19">
        <f t="shared" si="14"/>
        <v>4254.0908800000007</v>
      </c>
      <c r="G102" s="19">
        <v>100</v>
      </c>
      <c r="H102" s="19">
        <f t="shared" si="15"/>
        <v>4354.0908800000007</v>
      </c>
      <c r="I102" s="26" t="s">
        <v>213</v>
      </c>
      <c r="J102" s="26" t="s">
        <v>97</v>
      </c>
    </row>
    <row r="103" spans="1:10" ht="17.25" x14ac:dyDescent="0.25">
      <c r="A103" s="22">
        <f t="shared" si="17"/>
        <v>78</v>
      </c>
      <c r="B103" s="23" t="s">
        <v>107</v>
      </c>
      <c r="C103" s="24">
        <f t="shared" si="16"/>
        <v>279.87440000000004</v>
      </c>
      <c r="D103" s="20">
        <v>15.2</v>
      </c>
      <c r="E103" s="20">
        <v>15.2</v>
      </c>
      <c r="F103" s="19">
        <f t="shared" si="14"/>
        <v>4254.0908800000007</v>
      </c>
      <c r="G103" s="19">
        <v>100</v>
      </c>
      <c r="H103" s="19">
        <f t="shared" si="15"/>
        <v>4354.0908800000007</v>
      </c>
      <c r="I103" s="26" t="s">
        <v>213</v>
      </c>
      <c r="J103" s="26" t="s">
        <v>97</v>
      </c>
    </row>
    <row r="104" spans="1:10" ht="17.25" x14ac:dyDescent="0.25">
      <c r="A104" s="22">
        <f t="shared" si="17"/>
        <v>79</v>
      </c>
      <c r="B104" s="23" t="s">
        <v>108</v>
      </c>
      <c r="C104" s="24">
        <f>253</f>
        <v>253</v>
      </c>
      <c r="D104" s="20">
        <v>15.2</v>
      </c>
      <c r="E104" s="20">
        <v>15.2</v>
      </c>
      <c r="F104" s="19">
        <f t="shared" si="14"/>
        <v>3845.6</v>
      </c>
      <c r="G104" s="19">
        <v>100</v>
      </c>
      <c r="H104" s="19">
        <f t="shared" si="15"/>
        <v>3945.6</v>
      </c>
      <c r="I104" s="26" t="s">
        <v>206</v>
      </c>
      <c r="J104" s="26" t="s">
        <v>97</v>
      </c>
    </row>
    <row r="105" spans="1:10" ht="17.25" x14ac:dyDescent="0.25">
      <c r="A105" s="22">
        <f t="shared" si="17"/>
        <v>80</v>
      </c>
      <c r="B105" s="23" t="s">
        <v>109</v>
      </c>
      <c r="C105" s="24">
        <f>137.01*1.04</f>
        <v>142.49039999999999</v>
      </c>
      <c r="D105" s="20">
        <v>15.2</v>
      </c>
      <c r="E105" s="20">
        <v>15.2</v>
      </c>
      <c r="F105" s="19">
        <f t="shared" si="14"/>
        <v>2165.8540799999996</v>
      </c>
      <c r="G105" s="19">
        <v>100</v>
      </c>
      <c r="H105" s="19">
        <f t="shared" si="15"/>
        <v>2265.8540799999996</v>
      </c>
      <c r="I105" s="26" t="s">
        <v>206</v>
      </c>
      <c r="J105" s="26" t="s">
        <v>97</v>
      </c>
    </row>
    <row r="106" spans="1:10" ht="17.25" x14ac:dyDescent="0.25">
      <c r="A106" s="22">
        <f t="shared" si="17"/>
        <v>81</v>
      </c>
      <c r="B106" s="23" t="s">
        <v>110</v>
      </c>
      <c r="C106" s="24">
        <v>253</v>
      </c>
      <c r="D106" s="20">
        <v>15.2</v>
      </c>
      <c r="E106" s="20">
        <v>15.2</v>
      </c>
      <c r="F106" s="19">
        <f t="shared" si="14"/>
        <v>3845.6</v>
      </c>
      <c r="G106" s="19">
        <v>100</v>
      </c>
      <c r="H106" s="19">
        <f t="shared" si="15"/>
        <v>3945.6</v>
      </c>
      <c r="I106" s="26" t="s">
        <v>206</v>
      </c>
      <c r="J106" s="26" t="s">
        <v>97</v>
      </c>
    </row>
    <row r="107" spans="1:10" ht="17.25" x14ac:dyDescent="0.25">
      <c r="A107" s="22">
        <f t="shared" si="17"/>
        <v>82</v>
      </c>
      <c r="B107" s="23" t="s">
        <v>111</v>
      </c>
      <c r="C107" s="24">
        <v>253</v>
      </c>
      <c r="D107" s="20">
        <v>15.2</v>
      </c>
      <c r="E107" s="20">
        <v>15.2</v>
      </c>
      <c r="F107" s="19">
        <f t="shared" si="14"/>
        <v>3845.6</v>
      </c>
      <c r="G107" s="19">
        <v>100</v>
      </c>
      <c r="H107" s="19">
        <f t="shared" si="15"/>
        <v>3945.6</v>
      </c>
      <c r="I107" s="26" t="s">
        <v>206</v>
      </c>
      <c r="J107" s="26" t="s">
        <v>97</v>
      </c>
    </row>
    <row r="108" spans="1:10" ht="17.25" x14ac:dyDescent="0.25">
      <c r="A108" s="22">
        <f t="shared" si="17"/>
        <v>83</v>
      </c>
      <c r="B108" s="23" t="s">
        <v>112</v>
      </c>
      <c r="C108" s="24">
        <v>253</v>
      </c>
      <c r="D108" s="20">
        <v>15.2</v>
      </c>
      <c r="E108" s="20">
        <v>15.2</v>
      </c>
      <c r="F108" s="19">
        <f t="shared" si="14"/>
        <v>3845.6</v>
      </c>
      <c r="G108" s="19">
        <v>100</v>
      </c>
      <c r="H108" s="19">
        <f t="shared" si="15"/>
        <v>3945.6</v>
      </c>
      <c r="I108" s="26" t="s">
        <v>206</v>
      </c>
      <c r="J108" s="26" t="s">
        <v>97</v>
      </c>
    </row>
    <row r="109" spans="1:10" ht="17.25" x14ac:dyDescent="0.25">
      <c r="A109" s="22">
        <f t="shared" si="17"/>
        <v>84</v>
      </c>
      <c r="B109" s="23" t="s">
        <v>113</v>
      </c>
      <c r="C109" s="24">
        <f>243.27*1.04</f>
        <v>253.00080000000003</v>
      </c>
      <c r="D109" s="20">
        <v>15.2</v>
      </c>
      <c r="E109" s="20">
        <v>15.2</v>
      </c>
      <c r="F109" s="19">
        <f t="shared" si="14"/>
        <v>3845.6121600000001</v>
      </c>
      <c r="G109" s="19">
        <v>100</v>
      </c>
      <c r="H109" s="19">
        <f t="shared" si="15"/>
        <v>3945.6121600000001</v>
      </c>
      <c r="I109" s="26" t="s">
        <v>206</v>
      </c>
      <c r="J109" s="26" t="s">
        <v>97</v>
      </c>
    </row>
    <row r="110" spans="1:10" ht="17.25" x14ac:dyDescent="0.25">
      <c r="A110" s="22">
        <f t="shared" si="17"/>
        <v>85</v>
      </c>
      <c r="B110" s="23" t="s">
        <v>114</v>
      </c>
      <c r="C110" s="24">
        <v>253</v>
      </c>
      <c r="D110" s="20">
        <v>15.2</v>
      </c>
      <c r="E110" s="20">
        <v>15.2</v>
      </c>
      <c r="F110" s="19">
        <f t="shared" si="14"/>
        <v>3845.6</v>
      </c>
      <c r="G110" s="19">
        <v>100</v>
      </c>
      <c r="H110" s="19">
        <f t="shared" si="15"/>
        <v>3945.6</v>
      </c>
      <c r="I110" s="26" t="s">
        <v>205</v>
      </c>
      <c r="J110" s="26" t="s">
        <v>97</v>
      </c>
    </row>
    <row r="111" spans="1:10" ht="17.25" x14ac:dyDescent="0.25">
      <c r="A111" s="22">
        <f t="shared" si="17"/>
        <v>86</v>
      </c>
      <c r="B111" s="23" t="s">
        <v>115</v>
      </c>
      <c r="C111" s="24">
        <v>253</v>
      </c>
      <c r="D111" s="20">
        <v>15.2</v>
      </c>
      <c r="E111" s="20">
        <v>15.2</v>
      </c>
      <c r="F111" s="19">
        <f t="shared" si="14"/>
        <v>3845.6</v>
      </c>
      <c r="G111" s="19">
        <v>100</v>
      </c>
      <c r="H111" s="19">
        <f t="shared" si="15"/>
        <v>3945.6</v>
      </c>
      <c r="I111" s="26" t="s">
        <v>206</v>
      </c>
      <c r="J111" s="26" t="s">
        <v>97</v>
      </c>
    </row>
    <row r="112" spans="1:10" ht="17.25" x14ac:dyDescent="0.25">
      <c r="A112" s="22">
        <f t="shared" si="17"/>
        <v>87</v>
      </c>
      <c r="B112" s="29" t="s">
        <v>116</v>
      </c>
      <c r="C112" s="24">
        <f>338.66*1.04</f>
        <v>352.20640000000003</v>
      </c>
      <c r="D112" s="20">
        <v>15.2</v>
      </c>
      <c r="E112" s="20">
        <v>15.2</v>
      </c>
      <c r="F112" s="19">
        <f t="shared" si="14"/>
        <v>5353.5372800000005</v>
      </c>
      <c r="G112" s="19">
        <v>100</v>
      </c>
      <c r="H112" s="19">
        <f t="shared" si="15"/>
        <v>5453.5372800000005</v>
      </c>
      <c r="I112" s="26" t="s">
        <v>205</v>
      </c>
      <c r="J112" s="26" t="s">
        <v>97</v>
      </c>
    </row>
    <row r="113" spans="1:10" ht="17.25" x14ac:dyDescent="0.25">
      <c r="A113" s="22">
        <f t="shared" si="17"/>
        <v>88</v>
      </c>
      <c r="B113" s="23" t="s">
        <v>117</v>
      </c>
      <c r="C113" s="24">
        <f>244.79*1.04</f>
        <v>254.58160000000001</v>
      </c>
      <c r="D113" s="20">
        <v>15.2</v>
      </c>
      <c r="E113" s="20">
        <v>15.2</v>
      </c>
      <c r="F113" s="19">
        <f t="shared" si="14"/>
        <v>3869.64032</v>
      </c>
      <c r="G113" s="19">
        <v>100</v>
      </c>
      <c r="H113" s="19">
        <f t="shared" si="15"/>
        <v>3969.64032</v>
      </c>
      <c r="I113" s="26" t="s">
        <v>214</v>
      </c>
      <c r="J113" s="26" t="s">
        <v>97</v>
      </c>
    </row>
    <row r="114" spans="1:10" ht="17.25" x14ac:dyDescent="0.25">
      <c r="A114" s="22">
        <f>A113+1</f>
        <v>89</v>
      </c>
      <c r="B114" s="23" t="s">
        <v>118</v>
      </c>
      <c r="C114" s="24">
        <f>244.79*1.04</f>
        <v>254.58160000000001</v>
      </c>
      <c r="D114" s="20">
        <v>15.2</v>
      </c>
      <c r="E114" s="20">
        <v>15.2</v>
      </c>
      <c r="F114" s="19">
        <f t="shared" si="14"/>
        <v>3869.64032</v>
      </c>
      <c r="G114" s="19">
        <v>100</v>
      </c>
      <c r="H114" s="19">
        <f t="shared" si="15"/>
        <v>3969.64032</v>
      </c>
      <c r="I114" s="26" t="s">
        <v>214</v>
      </c>
      <c r="J114" s="26" t="s">
        <v>97</v>
      </c>
    </row>
    <row r="115" spans="1:10" ht="17.25" x14ac:dyDescent="0.25">
      <c r="A115" s="22">
        <f>A114+1</f>
        <v>90</v>
      </c>
      <c r="B115" s="29" t="s">
        <v>119</v>
      </c>
      <c r="C115" s="24">
        <f>244.79*1.04</f>
        <v>254.58160000000001</v>
      </c>
      <c r="D115" s="20">
        <v>15.2</v>
      </c>
      <c r="E115" s="20">
        <v>15.2</v>
      </c>
      <c r="F115" s="19">
        <f t="shared" si="14"/>
        <v>3869.64032</v>
      </c>
      <c r="G115" s="19">
        <v>100</v>
      </c>
      <c r="H115" s="19">
        <f t="shared" si="15"/>
        <v>3969.64032</v>
      </c>
      <c r="I115" s="26" t="s">
        <v>208</v>
      </c>
      <c r="J115" s="26" t="s">
        <v>97</v>
      </c>
    </row>
    <row r="116" spans="1:10" ht="17.25" x14ac:dyDescent="0.25">
      <c r="A116" s="22"/>
      <c r="B116" s="17" t="s">
        <v>120</v>
      </c>
      <c r="C116" s="24"/>
      <c r="D116" s="20"/>
      <c r="E116" s="20"/>
      <c r="F116" s="19"/>
      <c r="G116" s="19"/>
      <c r="H116" s="19"/>
    </row>
    <row r="117" spans="1:10" ht="17.25" x14ac:dyDescent="0.3">
      <c r="A117" s="3">
        <f>A115+1</f>
        <v>91</v>
      </c>
      <c r="B117" s="28" t="s">
        <v>121</v>
      </c>
      <c r="C117" s="24">
        <v>410</v>
      </c>
      <c r="D117" s="20">
        <v>15.2</v>
      </c>
      <c r="E117" s="20">
        <v>15.2</v>
      </c>
      <c r="F117" s="19">
        <f t="shared" ref="F117:F139" si="18">C117*E117</f>
        <v>6232</v>
      </c>
      <c r="G117" s="19">
        <v>100</v>
      </c>
      <c r="H117" s="19">
        <f t="shared" ref="H117:H139" si="19">SUM(F117+G117)</f>
        <v>6332</v>
      </c>
      <c r="I117" s="26" t="s">
        <v>194</v>
      </c>
      <c r="J117" s="26" t="s">
        <v>215</v>
      </c>
    </row>
    <row r="118" spans="1:10" ht="17.25" x14ac:dyDescent="0.25">
      <c r="A118" s="22">
        <f>A117+1</f>
        <v>92</v>
      </c>
      <c r="B118" s="23" t="s">
        <v>122</v>
      </c>
      <c r="C118" s="24">
        <f>400.07*1.04</f>
        <v>416.07280000000003</v>
      </c>
      <c r="D118" s="20">
        <v>15.2</v>
      </c>
      <c r="E118" s="20">
        <v>15.2</v>
      </c>
      <c r="F118" s="19">
        <f t="shared" si="18"/>
        <v>6324.30656</v>
      </c>
      <c r="G118" s="19">
        <v>100</v>
      </c>
      <c r="H118" s="19">
        <f t="shared" si="19"/>
        <v>6424.30656</v>
      </c>
      <c r="I118" s="26" t="s">
        <v>201</v>
      </c>
      <c r="J118" s="26" t="s">
        <v>215</v>
      </c>
    </row>
    <row r="119" spans="1:10" ht="17.25" x14ac:dyDescent="0.25">
      <c r="A119" s="22">
        <f t="shared" si="17"/>
        <v>93</v>
      </c>
      <c r="B119" s="23" t="s">
        <v>123</v>
      </c>
      <c r="C119" s="24">
        <v>300</v>
      </c>
      <c r="D119" s="20">
        <v>15.2</v>
      </c>
      <c r="E119" s="20">
        <v>15.2</v>
      </c>
      <c r="F119" s="19">
        <f t="shared" si="18"/>
        <v>4560</v>
      </c>
      <c r="G119" s="19">
        <v>100</v>
      </c>
      <c r="H119" s="19">
        <f t="shared" si="19"/>
        <v>4660</v>
      </c>
      <c r="I119" s="26" t="s">
        <v>207</v>
      </c>
      <c r="J119" s="26" t="s">
        <v>215</v>
      </c>
    </row>
    <row r="120" spans="1:10" ht="17.25" x14ac:dyDescent="0.25">
      <c r="A120" s="22">
        <f t="shared" si="17"/>
        <v>94</v>
      </c>
      <c r="B120" s="23" t="s">
        <v>124</v>
      </c>
      <c r="C120" s="24">
        <f>317.58*1.04</f>
        <v>330.28320000000002</v>
      </c>
      <c r="D120" s="20">
        <v>15.2</v>
      </c>
      <c r="E120" s="20">
        <v>15.2</v>
      </c>
      <c r="F120" s="19">
        <f t="shared" si="18"/>
        <v>5020.3046400000003</v>
      </c>
      <c r="G120" s="19">
        <v>100</v>
      </c>
      <c r="H120" s="19">
        <f t="shared" si="19"/>
        <v>5120.3046400000003</v>
      </c>
      <c r="I120" s="26" t="s">
        <v>211</v>
      </c>
      <c r="J120" s="26" t="s">
        <v>215</v>
      </c>
    </row>
    <row r="121" spans="1:10" ht="17.25" x14ac:dyDescent="0.25">
      <c r="A121" s="22">
        <f t="shared" si="17"/>
        <v>95</v>
      </c>
      <c r="B121" s="23" t="s">
        <v>125</v>
      </c>
      <c r="C121" s="24">
        <v>300</v>
      </c>
      <c r="D121" s="20">
        <v>15.2</v>
      </c>
      <c r="E121" s="20">
        <v>15.2</v>
      </c>
      <c r="F121" s="19">
        <f t="shared" si="18"/>
        <v>4560</v>
      </c>
      <c r="G121" s="19">
        <v>100</v>
      </c>
      <c r="H121" s="19">
        <f t="shared" si="19"/>
        <v>4660</v>
      </c>
      <c r="I121" s="26" t="s">
        <v>216</v>
      </c>
      <c r="J121" s="26" t="s">
        <v>215</v>
      </c>
    </row>
    <row r="122" spans="1:10" ht="17.25" x14ac:dyDescent="0.25">
      <c r="A122" s="22">
        <f t="shared" si="17"/>
        <v>96</v>
      </c>
      <c r="B122" s="23" t="s">
        <v>126</v>
      </c>
      <c r="C122" s="24">
        <v>300</v>
      </c>
      <c r="D122" s="20">
        <v>15.2</v>
      </c>
      <c r="E122" s="20">
        <v>15.2</v>
      </c>
      <c r="F122" s="19">
        <f t="shared" si="18"/>
        <v>4560</v>
      </c>
      <c r="G122" s="19">
        <v>100</v>
      </c>
      <c r="H122" s="19">
        <f t="shared" si="19"/>
        <v>4660</v>
      </c>
      <c r="I122" s="26" t="s">
        <v>216</v>
      </c>
      <c r="J122" s="26" t="s">
        <v>215</v>
      </c>
    </row>
    <row r="123" spans="1:10" ht="17.25" x14ac:dyDescent="0.25">
      <c r="A123" s="22">
        <f t="shared" si="17"/>
        <v>97</v>
      </c>
      <c r="B123" s="23" t="s">
        <v>127</v>
      </c>
      <c r="C123" s="24">
        <v>300</v>
      </c>
      <c r="D123" s="20">
        <v>15.2</v>
      </c>
      <c r="E123" s="20">
        <v>15.2</v>
      </c>
      <c r="F123" s="19">
        <f t="shared" si="18"/>
        <v>4560</v>
      </c>
      <c r="G123" s="19">
        <v>100</v>
      </c>
      <c r="H123" s="19">
        <f t="shared" si="19"/>
        <v>4660</v>
      </c>
      <c r="I123" s="26" t="s">
        <v>216</v>
      </c>
      <c r="J123" s="26" t="s">
        <v>215</v>
      </c>
    </row>
    <row r="124" spans="1:10" ht="17.25" x14ac:dyDescent="0.25">
      <c r="A124" s="22">
        <f t="shared" si="17"/>
        <v>98</v>
      </c>
      <c r="B124" s="23" t="s">
        <v>128</v>
      </c>
      <c r="C124" s="24">
        <v>300</v>
      </c>
      <c r="D124" s="20">
        <v>15.2</v>
      </c>
      <c r="E124" s="20">
        <v>15.2</v>
      </c>
      <c r="F124" s="19">
        <f t="shared" si="18"/>
        <v>4560</v>
      </c>
      <c r="G124" s="19">
        <v>100</v>
      </c>
      <c r="H124" s="19">
        <f t="shared" si="19"/>
        <v>4660</v>
      </c>
      <c r="I124" s="26" t="s">
        <v>216</v>
      </c>
      <c r="J124" s="26" t="s">
        <v>215</v>
      </c>
    </row>
    <row r="125" spans="1:10" ht="17.25" x14ac:dyDescent="0.25">
      <c r="A125" s="22">
        <f t="shared" si="17"/>
        <v>99</v>
      </c>
      <c r="B125" s="23" t="s">
        <v>129</v>
      </c>
      <c r="C125" s="24">
        <v>300</v>
      </c>
      <c r="D125" s="22">
        <v>15.2</v>
      </c>
      <c r="E125" s="20">
        <v>15.2</v>
      </c>
      <c r="F125" s="19">
        <f t="shared" si="18"/>
        <v>4560</v>
      </c>
      <c r="G125" s="19">
        <v>100</v>
      </c>
      <c r="H125" s="19">
        <f t="shared" si="19"/>
        <v>4660</v>
      </c>
      <c r="I125" s="26" t="s">
        <v>216</v>
      </c>
      <c r="J125" s="26" t="s">
        <v>215</v>
      </c>
    </row>
    <row r="126" spans="1:10" ht="17.25" x14ac:dyDescent="0.25">
      <c r="A126" s="22">
        <f t="shared" si="17"/>
        <v>100</v>
      </c>
      <c r="B126" s="23" t="s">
        <v>130</v>
      </c>
      <c r="C126" s="24">
        <v>300</v>
      </c>
      <c r="D126" s="20">
        <v>15.2</v>
      </c>
      <c r="E126" s="20">
        <v>15.2</v>
      </c>
      <c r="F126" s="19">
        <f t="shared" si="18"/>
        <v>4560</v>
      </c>
      <c r="G126" s="19">
        <v>100</v>
      </c>
      <c r="H126" s="19">
        <f t="shared" si="19"/>
        <v>4660</v>
      </c>
      <c r="I126" s="26" t="s">
        <v>216</v>
      </c>
      <c r="J126" s="26" t="s">
        <v>215</v>
      </c>
    </row>
    <row r="127" spans="1:10" ht="17.25" x14ac:dyDescent="0.25">
      <c r="A127" s="22">
        <f t="shared" si="17"/>
        <v>101</v>
      </c>
      <c r="B127" s="23" t="s">
        <v>131</v>
      </c>
      <c r="C127" s="24">
        <v>280</v>
      </c>
      <c r="D127" s="20">
        <v>15.2</v>
      </c>
      <c r="E127" s="20">
        <v>15.2</v>
      </c>
      <c r="F127" s="19">
        <f t="shared" si="18"/>
        <v>4256</v>
      </c>
      <c r="G127" s="19">
        <v>100</v>
      </c>
      <c r="H127" s="19">
        <f t="shared" si="19"/>
        <v>4356</v>
      </c>
      <c r="I127" s="26" t="s">
        <v>216</v>
      </c>
      <c r="J127" s="26" t="s">
        <v>215</v>
      </c>
    </row>
    <row r="128" spans="1:10" ht="17.25" x14ac:dyDescent="0.25">
      <c r="A128" s="22">
        <f t="shared" si="17"/>
        <v>102</v>
      </c>
      <c r="B128" s="23" t="s">
        <v>132</v>
      </c>
      <c r="C128" s="24">
        <v>280</v>
      </c>
      <c r="D128" s="20">
        <v>15.2</v>
      </c>
      <c r="E128" s="20">
        <v>15.2</v>
      </c>
      <c r="F128" s="19">
        <f t="shared" si="18"/>
        <v>4256</v>
      </c>
      <c r="G128" s="19">
        <v>100</v>
      </c>
      <c r="H128" s="19">
        <f t="shared" si="19"/>
        <v>4356</v>
      </c>
      <c r="I128" s="26" t="s">
        <v>217</v>
      </c>
      <c r="J128" s="26" t="s">
        <v>215</v>
      </c>
    </row>
    <row r="129" spans="1:10" ht="17.25" x14ac:dyDescent="0.25">
      <c r="A129" s="22">
        <f t="shared" si="17"/>
        <v>103</v>
      </c>
      <c r="B129" s="23" t="s">
        <v>133</v>
      </c>
      <c r="C129" s="24">
        <f>280</f>
        <v>280</v>
      </c>
      <c r="D129" s="20">
        <v>15.2</v>
      </c>
      <c r="E129" s="20">
        <v>15.2</v>
      </c>
      <c r="F129" s="19">
        <f t="shared" si="18"/>
        <v>4256</v>
      </c>
      <c r="G129" s="19">
        <v>100</v>
      </c>
      <c r="H129" s="19">
        <f t="shared" si="19"/>
        <v>4356</v>
      </c>
      <c r="I129" s="26" t="s">
        <v>217</v>
      </c>
      <c r="J129" s="26" t="s">
        <v>215</v>
      </c>
    </row>
    <row r="130" spans="1:10" ht="17.25" x14ac:dyDescent="0.25">
      <c r="A130" s="22">
        <f t="shared" si="17"/>
        <v>104</v>
      </c>
      <c r="B130" s="23" t="s">
        <v>134</v>
      </c>
      <c r="C130" s="24">
        <v>280</v>
      </c>
      <c r="D130" s="20">
        <v>15.2</v>
      </c>
      <c r="E130" s="20">
        <v>15.2</v>
      </c>
      <c r="F130" s="19">
        <f t="shared" si="18"/>
        <v>4256</v>
      </c>
      <c r="G130" s="19">
        <v>100</v>
      </c>
      <c r="H130" s="19">
        <f t="shared" si="19"/>
        <v>4356</v>
      </c>
      <c r="I130" s="26" t="s">
        <v>217</v>
      </c>
      <c r="J130" s="26" t="s">
        <v>215</v>
      </c>
    </row>
    <row r="131" spans="1:10" ht="17.25" x14ac:dyDescent="0.25">
      <c r="A131" s="22">
        <f t="shared" si="17"/>
        <v>105</v>
      </c>
      <c r="B131" s="23" t="s">
        <v>135</v>
      </c>
      <c r="C131" s="24">
        <f>280</f>
        <v>280</v>
      </c>
      <c r="D131" s="20">
        <v>15.2</v>
      </c>
      <c r="E131" s="20">
        <v>15.2</v>
      </c>
      <c r="F131" s="19">
        <f t="shared" si="18"/>
        <v>4256</v>
      </c>
      <c r="G131" s="19">
        <v>100</v>
      </c>
      <c r="H131" s="19">
        <f t="shared" si="19"/>
        <v>4356</v>
      </c>
      <c r="I131" s="26" t="s">
        <v>217</v>
      </c>
      <c r="J131" s="26" t="s">
        <v>215</v>
      </c>
    </row>
    <row r="132" spans="1:10" ht="17.25" x14ac:dyDescent="0.25">
      <c r="A132" s="22">
        <f t="shared" si="17"/>
        <v>106</v>
      </c>
      <c r="B132" s="23" t="s">
        <v>136</v>
      </c>
      <c r="C132" s="24">
        <v>280</v>
      </c>
      <c r="D132" s="22">
        <v>15.2</v>
      </c>
      <c r="E132" s="20">
        <v>15.2</v>
      </c>
      <c r="F132" s="19">
        <f t="shared" si="18"/>
        <v>4256</v>
      </c>
      <c r="G132" s="19">
        <v>100</v>
      </c>
      <c r="H132" s="19">
        <f t="shared" si="19"/>
        <v>4356</v>
      </c>
      <c r="I132" s="26" t="s">
        <v>217</v>
      </c>
      <c r="J132" s="26" t="s">
        <v>215</v>
      </c>
    </row>
    <row r="133" spans="1:10" ht="17.25" x14ac:dyDescent="0.25">
      <c r="A133" s="22">
        <f t="shared" si="17"/>
        <v>107</v>
      </c>
      <c r="B133" s="23" t="s">
        <v>137</v>
      </c>
      <c r="C133" s="24">
        <f>245.93*1.04</f>
        <v>255.7672</v>
      </c>
      <c r="D133" s="20">
        <v>15.2</v>
      </c>
      <c r="E133" s="20">
        <v>15.2</v>
      </c>
      <c r="F133" s="19">
        <f t="shared" si="18"/>
        <v>3887.6614399999999</v>
      </c>
      <c r="G133" s="19">
        <v>100</v>
      </c>
      <c r="H133" s="19">
        <f t="shared" si="19"/>
        <v>3987.6614399999999</v>
      </c>
      <c r="I133" s="26" t="s">
        <v>206</v>
      </c>
      <c r="J133" s="26" t="s">
        <v>215</v>
      </c>
    </row>
    <row r="134" spans="1:10" ht="17.25" x14ac:dyDescent="0.25">
      <c r="A134" s="22">
        <f t="shared" si="17"/>
        <v>108</v>
      </c>
      <c r="B134" s="23" t="s">
        <v>138</v>
      </c>
      <c r="C134" s="24">
        <v>280</v>
      </c>
      <c r="D134" s="20">
        <v>15.2</v>
      </c>
      <c r="E134" s="20">
        <v>15.2</v>
      </c>
      <c r="F134" s="19">
        <f t="shared" si="18"/>
        <v>4256</v>
      </c>
      <c r="G134" s="19">
        <v>100</v>
      </c>
      <c r="H134" s="19">
        <f t="shared" si="19"/>
        <v>4356</v>
      </c>
      <c r="I134" s="26" t="s">
        <v>218</v>
      </c>
      <c r="J134" s="26" t="s">
        <v>215</v>
      </c>
    </row>
    <row r="135" spans="1:10" ht="17.25" x14ac:dyDescent="0.25">
      <c r="A135" s="22">
        <f t="shared" si="17"/>
        <v>109</v>
      </c>
      <c r="B135" s="23" t="s">
        <v>139</v>
      </c>
      <c r="C135" s="24">
        <v>280</v>
      </c>
      <c r="D135" s="20">
        <v>15.2</v>
      </c>
      <c r="E135" s="20">
        <v>15.2</v>
      </c>
      <c r="F135" s="19">
        <f t="shared" si="18"/>
        <v>4256</v>
      </c>
      <c r="G135" s="19">
        <v>100</v>
      </c>
      <c r="H135" s="19">
        <f t="shared" si="19"/>
        <v>4356</v>
      </c>
      <c r="I135" s="26" t="s">
        <v>208</v>
      </c>
      <c r="J135" s="26" t="s">
        <v>215</v>
      </c>
    </row>
    <row r="136" spans="1:10" ht="17.25" x14ac:dyDescent="0.25">
      <c r="A136" s="22">
        <f t="shared" si="17"/>
        <v>110</v>
      </c>
      <c r="B136" s="29" t="s">
        <v>140</v>
      </c>
      <c r="C136" s="24">
        <v>280</v>
      </c>
      <c r="D136" s="20">
        <v>15.2</v>
      </c>
      <c r="E136" s="20">
        <v>15.2</v>
      </c>
      <c r="F136" s="19">
        <f t="shared" si="18"/>
        <v>4256</v>
      </c>
      <c r="G136" s="19">
        <v>100</v>
      </c>
      <c r="H136" s="19">
        <f t="shared" si="19"/>
        <v>4356</v>
      </c>
      <c r="I136" s="26" t="s">
        <v>208</v>
      </c>
      <c r="J136" s="26" t="s">
        <v>215</v>
      </c>
    </row>
    <row r="137" spans="1:10" ht="17.25" x14ac:dyDescent="0.25">
      <c r="A137" s="22">
        <f t="shared" si="17"/>
        <v>111</v>
      </c>
      <c r="B137" s="23" t="s">
        <v>141</v>
      </c>
      <c r="C137" s="24">
        <v>280</v>
      </c>
      <c r="D137" s="20">
        <v>15.2</v>
      </c>
      <c r="E137" s="20">
        <v>15.2</v>
      </c>
      <c r="F137" s="19">
        <f t="shared" si="18"/>
        <v>4256</v>
      </c>
      <c r="G137" s="19">
        <v>100</v>
      </c>
      <c r="H137" s="19">
        <f t="shared" si="19"/>
        <v>4356</v>
      </c>
      <c r="I137" s="26" t="s">
        <v>210</v>
      </c>
      <c r="J137" s="26" t="s">
        <v>215</v>
      </c>
    </row>
    <row r="138" spans="1:10" ht="17.25" x14ac:dyDescent="0.25">
      <c r="A138" s="22">
        <f t="shared" si="17"/>
        <v>112</v>
      </c>
      <c r="B138" s="23" t="s">
        <v>142</v>
      </c>
      <c r="C138" s="24">
        <v>280</v>
      </c>
      <c r="D138" s="20">
        <v>15.2</v>
      </c>
      <c r="E138" s="20">
        <v>15.2</v>
      </c>
      <c r="F138" s="19">
        <f t="shared" si="18"/>
        <v>4256</v>
      </c>
      <c r="G138" s="19">
        <v>100</v>
      </c>
      <c r="H138" s="19">
        <f t="shared" si="19"/>
        <v>4356</v>
      </c>
      <c r="I138" s="26" t="s">
        <v>210</v>
      </c>
      <c r="J138" s="26" t="s">
        <v>215</v>
      </c>
    </row>
    <row r="139" spans="1:10" ht="17.25" x14ac:dyDescent="0.25">
      <c r="A139" s="22">
        <f t="shared" si="17"/>
        <v>113</v>
      </c>
      <c r="B139" s="23" t="s">
        <v>143</v>
      </c>
      <c r="C139" s="24">
        <f>252*1.04</f>
        <v>262.08</v>
      </c>
      <c r="D139" s="20">
        <v>15.2</v>
      </c>
      <c r="E139" s="20">
        <v>15.2</v>
      </c>
      <c r="F139" s="19">
        <f t="shared" si="18"/>
        <v>3983.6159999999995</v>
      </c>
      <c r="G139" s="19">
        <v>100</v>
      </c>
      <c r="H139" s="19">
        <f t="shared" si="19"/>
        <v>4083.6159999999995</v>
      </c>
      <c r="I139" s="26" t="s">
        <v>219</v>
      </c>
      <c r="J139" s="26" t="s">
        <v>215</v>
      </c>
    </row>
    <row r="140" spans="1:10" ht="17.25" x14ac:dyDescent="0.25">
      <c r="A140" s="22"/>
      <c r="B140" s="38" t="s">
        <v>144</v>
      </c>
      <c r="C140" s="24"/>
      <c r="D140" s="20"/>
      <c r="E140" s="20"/>
      <c r="F140" s="19"/>
      <c r="G140" s="19"/>
      <c r="H140" s="19"/>
    </row>
    <row r="141" spans="1:10" ht="31.5" x14ac:dyDescent="0.25">
      <c r="A141" s="22">
        <f>A139+1</f>
        <v>114</v>
      </c>
      <c r="B141" s="23" t="s">
        <v>145</v>
      </c>
      <c r="C141" s="24">
        <v>410</v>
      </c>
      <c r="D141" s="20">
        <v>15.2</v>
      </c>
      <c r="E141" s="20">
        <v>15.2</v>
      </c>
      <c r="F141" s="19">
        <f t="shared" ref="F141:F150" si="20">C141*E141</f>
        <v>6232</v>
      </c>
      <c r="G141" s="19">
        <v>100</v>
      </c>
      <c r="H141" s="19">
        <f t="shared" ref="H141:H150" si="21">SUM(F141+G141)</f>
        <v>6332</v>
      </c>
      <c r="I141" s="26" t="s">
        <v>194</v>
      </c>
      <c r="J141" s="46" t="s">
        <v>220</v>
      </c>
    </row>
    <row r="142" spans="1:10" ht="31.5" x14ac:dyDescent="0.25">
      <c r="A142" s="22">
        <f t="shared" si="17"/>
        <v>115</v>
      </c>
      <c r="B142" s="23" t="s">
        <v>146</v>
      </c>
      <c r="C142" s="24">
        <f>317.58*1.04</f>
        <v>330.28320000000002</v>
      </c>
      <c r="D142" s="20">
        <v>15.2</v>
      </c>
      <c r="E142" s="20">
        <v>15.2</v>
      </c>
      <c r="F142" s="19">
        <f t="shared" si="20"/>
        <v>5020.3046400000003</v>
      </c>
      <c r="G142" s="19">
        <v>100</v>
      </c>
      <c r="H142" s="19">
        <f t="shared" si="21"/>
        <v>5120.3046400000003</v>
      </c>
      <c r="I142" s="26" t="s">
        <v>192</v>
      </c>
      <c r="J142" s="46" t="s">
        <v>220</v>
      </c>
    </row>
    <row r="143" spans="1:10" ht="31.5" x14ac:dyDescent="0.25">
      <c r="A143" s="22">
        <f t="shared" si="17"/>
        <v>116</v>
      </c>
      <c r="B143" s="29" t="s">
        <v>147</v>
      </c>
      <c r="C143" s="24">
        <f>251.87*1.04</f>
        <v>261.94479999999999</v>
      </c>
      <c r="D143" s="20">
        <v>15.2</v>
      </c>
      <c r="E143" s="20">
        <v>15.2</v>
      </c>
      <c r="F143" s="19">
        <f t="shared" si="20"/>
        <v>3981.5609599999998</v>
      </c>
      <c r="G143" s="19">
        <v>100</v>
      </c>
      <c r="H143" s="19">
        <f t="shared" si="21"/>
        <v>4081.5609599999998</v>
      </c>
      <c r="I143" s="26" t="s">
        <v>221</v>
      </c>
      <c r="J143" s="46" t="s">
        <v>220</v>
      </c>
    </row>
    <row r="144" spans="1:10" ht="31.5" x14ac:dyDescent="0.25">
      <c r="A144" s="22">
        <f t="shared" si="17"/>
        <v>117</v>
      </c>
      <c r="B144" s="23" t="s">
        <v>148</v>
      </c>
      <c r="C144" s="24">
        <f>335.13*1.04</f>
        <v>348.53520000000003</v>
      </c>
      <c r="D144" s="20">
        <v>15.2</v>
      </c>
      <c r="E144" s="20">
        <v>15.2</v>
      </c>
      <c r="F144" s="19">
        <f t="shared" si="20"/>
        <v>5297.7350400000005</v>
      </c>
      <c r="G144" s="19">
        <v>100</v>
      </c>
      <c r="H144" s="19">
        <f t="shared" si="21"/>
        <v>5397.7350400000005</v>
      </c>
      <c r="I144" s="26" t="s">
        <v>221</v>
      </c>
      <c r="J144" s="46" t="s">
        <v>220</v>
      </c>
    </row>
    <row r="145" spans="1:10" ht="31.5" x14ac:dyDescent="0.25">
      <c r="A145" s="22">
        <f t="shared" si="17"/>
        <v>118</v>
      </c>
      <c r="B145" s="23" t="s">
        <v>149</v>
      </c>
      <c r="C145" s="24">
        <f>335.13*1.04</f>
        <v>348.53520000000003</v>
      </c>
      <c r="D145" s="20">
        <v>15.2</v>
      </c>
      <c r="E145" s="20">
        <v>15.2</v>
      </c>
      <c r="F145" s="19">
        <f t="shared" si="20"/>
        <v>5297.7350400000005</v>
      </c>
      <c r="G145" s="19">
        <v>100</v>
      </c>
      <c r="H145" s="19">
        <f t="shared" si="21"/>
        <v>5397.7350400000005</v>
      </c>
      <c r="I145" s="26" t="s">
        <v>221</v>
      </c>
      <c r="J145" s="46" t="s">
        <v>220</v>
      </c>
    </row>
    <row r="146" spans="1:10" ht="31.5" x14ac:dyDescent="0.25">
      <c r="A146" s="22">
        <f t="shared" si="17"/>
        <v>119</v>
      </c>
      <c r="B146" s="29" t="s">
        <v>150</v>
      </c>
      <c r="C146" s="24">
        <f>335.13*1.04</f>
        <v>348.53520000000003</v>
      </c>
      <c r="D146" s="37">
        <v>15.2</v>
      </c>
      <c r="E146" s="20">
        <v>15.2</v>
      </c>
      <c r="F146" s="19">
        <f t="shared" si="20"/>
        <v>5297.7350400000005</v>
      </c>
      <c r="G146" s="19">
        <v>100</v>
      </c>
      <c r="H146" s="19">
        <f t="shared" si="21"/>
        <v>5397.7350400000005</v>
      </c>
      <c r="I146" s="26" t="s">
        <v>222</v>
      </c>
      <c r="J146" s="46" t="s">
        <v>220</v>
      </c>
    </row>
    <row r="147" spans="1:10" ht="31.5" x14ac:dyDescent="0.25">
      <c r="A147" s="22">
        <f t="shared" si="17"/>
        <v>120</v>
      </c>
      <c r="B147" s="29" t="s">
        <v>151</v>
      </c>
      <c r="C147" s="24">
        <f>301.93*1.04</f>
        <v>314.00720000000001</v>
      </c>
      <c r="D147" s="37">
        <v>15.2</v>
      </c>
      <c r="E147" s="20">
        <v>15.2</v>
      </c>
      <c r="F147" s="19">
        <f t="shared" si="20"/>
        <v>4772.9094400000004</v>
      </c>
      <c r="G147" s="19">
        <v>100</v>
      </c>
      <c r="H147" s="19">
        <f t="shared" si="21"/>
        <v>4872.9094400000004</v>
      </c>
      <c r="I147" s="26" t="s">
        <v>221</v>
      </c>
      <c r="J147" s="46" t="s">
        <v>220</v>
      </c>
    </row>
    <row r="148" spans="1:10" ht="31.5" x14ac:dyDescent="0.25">
      <c r="A148" s="22">
        <f t="shared" si="17"/>
        <v>121</v>
      </c>
      <c r="B148" s="23" t="s">
        <v>152</v>
      </c>
      <c r="C148" s="24">
        <f>261.98*1.04</f>
        <v>272.45920000000001</v>
      </c>
      <c r="D148" s="20">
        <v>15.2</v>
      </c>
      <c r="E148" s="20">
        <v>15.2</v>
      </c>
      <c r="F148" s="19">
        <f t="shared" si="20"/>
        <v>4141.3798399999996</v>
      </c>
      <c r="G148" s="19">
        <v>100</v>
      </c>
      <c r="H148" s="19">
        <f t="shared" si="21"/>
        <v>4241.3798399999996</v>
      </c>
      <c r="I148" s="26" t="s">
        <v>210</v>
      </c>
      <c r="J148" s="46" t="s">
        <v>220</v>
      </c>
    </row>
    <row r="149" spans="1:10" ht="31.5" x14ac:dyDescent="0.25">
      <c r="A149" s="22">
        <f t="shared" si="17"/>
        <v>122</v>
      </c>
      <c r="B149" s="29" t="s">
        <v>153</v>
      </c>
      <c r="C149" s="24">
        <f>261.98*1.04</f>
        <v>272.45920000000001</v>
      </c>
      <c r="D149" s="20">
        <v>15.2</v>
      </c>
      <c r="E149" s="20">
        <v>15.2</v>
      </c>
      <c r="F149" s="19">
        <f t="shared" si="20"/>
        <v>4141.3798399999996</v>
      </c>
      <c r="G149" s="33">
        <v>100</v>
      </c>
      <c r="H149" s="19">
        <f t="shared" si="21"/>
        <v>4241.3798399999996</v>
      </c>
      <c r="I149" s="26" t="s">
        <v>210</v>
      </c>
      <c r="J149" s="46" t="s">
        <v>220</v>
      </c>
    </row>
    <row r="150" spans="1:10" ht="31.5" x14ac:dyDescent="0.25">
      <c r="A150" s="22">
        <f t="shared" si="17"/>
        <v>123</v>
      </c>
      <c r="B150" s="29" t="s">
        <v>155</v>
      </c>
      <c r="C150" s="24">
        <v>314.08</v>
      </c>
      <c r="D150" s="20">
        <v>15.2</v>
      </c>
      <c r="E150" s="20">
        <v>15.2</v>
      </c>
      <c r="F150" s="19">
        <f t="shared" si="20"/>
        <v>4774.0159999999996</v>
      </c>
      <c r="G150" s="33">
        <v>100</v>
      </c>
      <c r="H150" s="19">
        <f t="shared" si="21"/>
        <v>4874.0159999999996</v>
      </c>
      <c r="I150" s="26" t="s">
        <v>224</v>
      </c>
      <c r="J150" s="46" t="s">
        <v>220</v>
      </c>
    </row>
    <row r="151" spans="1:10" ht="17.25" x14ac:dyDescent="0.25">
      <c r="A151" s="22"/>
      <c r="B151" s="17" t="s">
        <v>156</v>
      </c>
      <c r="C151" s="24"/>
      <c r="D151" s="20"/>
      <c r="E151" s="20"/>
      <c r="F151" s="19"/>
      <c r="G151" s="19"/>
      <c r="H151" s="19"/>
    </row>
    <row r="152" spans="1:10" ht="17.25" x14ac:dyDescent="0.25">
      <c r="A152" s="22">
        <f>A150+1</f>
        <v>124</v>
      </c>
      <c r="B152" s="30" t="s">
        <v>157</v>
      </c>
      <c r="C152" s="24">
        <f>400*1.04</f>
        <v>416</v>
      </c>
      <c r="D152" s="22">
        <v>15.2</v>
      </c>
      <c r="E152" s="20">
        <v>15.2</v>
      </c>
      <c r="F152" s="19">
        <f>C152*E152</f>
        <v>6323.2</v>
      </c>
      <c r="G152" s="19">
        <v>100</v>
      </c>
      <c r="H152" s="19">
        <f>SUM(F152+G152)</f>
        <v>6423.2</v>
      </c>
      <c r="I152" s="26" t="s">
        <v>195</v>
      </c>
      <c r="J152" s="26" t="s">
        <v>156</v>
      </c>
    </row>
    <row r="153" spans="1:10" ht="17.25" x14ac:dyDescent="0.25">
      <c r="A153" s="22">
        <f>A152+1</f>
        <v>125</v>
      </c>
      <c r="B153" s="23" t="s">
        <v>158</v>
      </c>
      <c r="C153" s="24">
        <v>410</v>
      </c>
      <c r="D153" s="20">
        <v>15.2</v>
      </c>
      <c r="E153" s="20">
        <v>15.2</v>
      </c>
      <c r="F153" s="19">
        <f>C153*E153</f>
        <v>6232</v>
      </c>
      <c r="G153" s="19">
        <v>100</v>
      </c>
      <c r="H153" s="19">
        <f>SUM(F153+G153)</f>
        <v>6332</v>
      </c>
      <c r="I153" s="26" t="s">
        <v>194</v>
      </c>
      <c r="J153" s="46" t="s">
        <v>225</v>
      </c>
    </row>
    <row r="154" spans="1:10" ht="17.25" x14ac:dyDescent="0.25">
      <c r="A154" s="22">
        <f>A153+1</f>
        <v>126</v>
      </c>
      <c r="B154" s="23" t="s">
        <v>159</v>
      </c>
      <c r="C154" s="24">
        <f>400*1.04</f>
        <v>416</v>
      </c>
      <c r="D154" s="20">
        <v>15.2</v>
      </c>
      <c r="E154" s="20">
        <v>15.2</v>
      </c>
      <c r="F154" s="19">
        <f>C154*E154</f>
        <v>6323.2</v>
      </c>
      <c r="G154" s="19">
        <v>100</v>
      </c>
      <c r="H154" s="19">
        <f>SUM(F154+G154)</f>
        <v>6423.2</v>
      </c>
      <c r="I154" s="47" t="s">
        <v>192</v>
      </c>
      <c r="J154" s="46" t="s">
        <v>33</v>
      </c>
    </row>
    <row r="155" spans="1:10" ht="31.5" x14ac:dyDescent="0.25">
      <c r="A155" s="22">
        <f>A154+1</f>
        <v>127</v>
      </c>
      <c r="B155" s="23" t="s">
        <v>160</v>
      </c>
      <c r="C155" s="24">
        <f>400.07*1.04</f>
        <v>416.07280000000003</v>
      </c>
      <c r="D155" s="20">
        <v>15.2</v>
      </c>
      <c r="E155" s="20">
        <v>15.2</v>
      </c>
      <c r="F155" s="19">
        <f>C155*E155</f>
        <v>6324.30656</v>
      </c>
      <c r="G155" s="32">
        <v>100</v>
      </c>
      <c r="H155" s="19">
        <f>SUM(F155+G155)</f>
        <v>6424.30656</v>
      </c>
      <c r="I155" s="26" t="s">
        <v>195</v>
      </c>
      <c r="J155" s="46" t="s">
        <v>226</v>
      </c>
    </row>
    <row r="156" spans="1:10" ht="17.25" x14ac:dyDescent="0.25">
      <c r="A156" s="22"/>
      <c r="B156" s="17" t="s">
        <v>161</v>
      </c>
      <c r="C156" s="24"/>
      <c r="D156" s="20"/>
      <c r="E156" s="20"/>
      <c r="F156" s="19"/>
      <c r="G156" s="19"/>
      <c r="H156" s="19"/>
      <c r="I156" s="26" t="s">
        <v>227</v>
      </c>
      <c r="J156" s="46" t="s">
        <v>45</v>
      </c>
    </row>
    <row r="157" spans="1:10" ht="17.25" x14ac:dyDescent="0.25">
      <c r="A157" s="22">
        <f>A155+1</f>
        <v>128</v>
      </c>
      <c r="B157" s="23" t="s">
        <v>162</v>
      </c>
      <c r="C157" s="24">
        <f>383.88*1.04</f>
        <v>399.23520000000002</v>
      </c>
      <c r="D157" s="20">
        <v>15.2</v>
      </c>
      <c r="E157" s="20">
        <v>15.2</v>
      </c>
      <c r="F157" s="19">
        <f>C157*E157</f>
        <v>6068.3750399999999</v>
      </c>
      <c r="G157" s="19">
        <v>100</v>
      </c>
      <c r="H157" s="19">
        <f>SUM(F157+G157)</f>
        <v>6168.3750399999999</v>
      </c>
      <c r="I157" s="26" t="s">
        <v>192</v>
      </c>
      <c r="J157" s="26" t="s">
        <v>161</v>
      </c>
    </row>
    <row r="158" spans="1:10" ht="17.25" x14ac:dyDescent="0.25">
      <c r="A158" s="22">
        <f>A157+1</f>
        <v>129</v>
      </c>
      <c r="B158" s="23" t="s">
        <v>163</v>
      </c>
      <c r="C158" s="24">
        <f>263.16*1.04</f>
        <v>273.68640000000005</v>
      </c>
      <c r="D158" s="20">
        <v>15.2</v>
      </c>
      <c r="E158" s="20">
        <v>15.2</v>
      </c>
      <c r="F158" s="19">
        <f>C158*E158</f>
        <v>4160.0332800000006</v>
      </c>
      <c r="G158" s="19">
        <v>100</v>
      </c>
      <c r="H158" s="19">
        <f>SUM(F158+G158)</f>
        <v>4260.0332800000006</v>
      </c>
      <c r="I158" s="26" t="s">
        <v>213</v>
      </c>
      <c r="J158" s="26" t="s">
        <v>215</v>
      </c>
    </row>
    <row r="159" spans="1:10" ht="17.25" x14ac:dyDescent="0.25">
      <c r="A159" s="22">
        <f>A158+1</f>
        <v>130</v>
      </c>
      <c r="B159" s="29" t="s">
        <v>164</v>
      </c>
      <c r="C159" s="24">
        <v>207.44</v>
      </c>
      <c r="D159" s="20">
        <v>15.2</v>
      </c>
      <c r="E159" s="20">
        <v>15.2</v>
      </c>
      <c r="F159" s="19">
        <f>C159*E159</f>
        <v>3153.0879999999997</v>
      </c>
      <c r="G159" s="19">
        <v>100</v>
      </c>
      <c r="H159" s="19">
        <f>SUM(F159+G159)</f>
        <v>3253.0879999999997</v>
      </c>
      <c r="I159" s="26" t="s">
        <v>210</v>
      </c>
      <c r="J159" s="26" t="s">
        <v>161</v>
      </c>
    </row>
    <row r="160" spans="1:10" ht="17.25" x14ac:dyDescent="0.25">
      <c r="A160" s="22"/>
      <c r="B160" s="34" t="s">
        <v>165</v>
      </c>
      <c r="C160" s="24"/>
      <c r="D160" s="20"/>
      <c r="E160" s="20"/>
      <c r="F160" s="19"/>
      <c r="G160" s="19"/>
      <c r="H160" s="19"/>
    </row>
    <row r="161" spans="1:10" ht="17.25" x14ac:dyDescent="0.25">
      <c r="A161" s="22">
        <f>A159+1</f>
        <v>131</v>
      </c>
      <c r="B161" s="29" t="s">
        <v>166</v>
      </c>
      <c r="C161" s="24">
        <v>388</v>
      </c>
      <c r="D161" s="20">
        <v>15.2</v>
      </c>
      <c r="E161" s="20">
        <v>15.2</v>
      </c>
      <c r="F161" s="19">
        <f>C161*E161</f>
        <v>5897.5999999999995</v>
      </c>
      <c r="G161" s="19">
        <v>100</v>
      </c>
      <c r="H161" s="19">
        <f>SUM(F161+G161)</f>
        <v>5997.5999999999995</v>
      </c>
      <c r="I161" s="26" t="s">
        <v>165</v>
      </c>
      <c r="J161" s="26" t="s">
        <v>232</v>
      </c>
    </row>
    <row r="162" spans="1:10" ht="17.25" x14ac:dyDescent="0.25">
      <c r="A162" s="22"/>
      <c r="B162" s="34" t="s">
        <v>167</v>
      </c>
      <c r="C162" s="24"/>
      <c r="D162" s="20"/>
      <c r="E162" s="20"/>
      <c r="F162" s="19"/>
      <c r="G162" s="19"/>
      <c r="H162" s="19"/>
    </row>
    <row r="163" spans="1:10" ht="17.25" x14ac:dyDescent="0.25">
      <c r="A163" s="22">
        <f>A161+1</f>
        <v>132</v>
      </c>
      <c r="B163" s="29" t="s">
        <v>168</v>
      </c>
      <c r="C163" s="24">
        <v>388</v>
      </c>
      <c r="D163" s="20">
        <v>15.2</v>
      </c>
      <c r="E163" s="20">
        <v>15.2</v>
      </c>
      <c r="F163" s="19">
        <f>C163*E163</f>
        <v>5897.5999999999995</v>
      </c>
      <c r="G163" s="19">
        <v>100</v>
      </c>
      <c r="H163" s="19">
        <f>SUM(F163+G163)</f>
        <v>5997.5999999999995</v>
      </c>
      <c r="I163" s="26" t="s">
        <v>167</v>
      </c>
      <c r="J163" s="26" t="s">
        <v>15</v>
      </c>
    </row>
    <row r="164" spans="1:10" ht="17.25" x14ac:dyDescent="0.3">
      <c r="A164" s="39"/>
      <c r="B164" s="40" t="s">
        <v>169</v>
      </c>
      <c r="C164" s="24"/>
      <c r="D164" s="20"/>
      <c r="E164" s="20"/>
      <c r="F164" s="19"/>
      <c r="G164" s="19"/>
      <c r="H164" s="19"/>
    </row>
    <row r="165" spans="1:10" ht="17.25" x14ac:dyDescent="0.3">
      <c r="A165" s="39">
        <f>A163+1</f>
        <v>133</v>
      </c>
      <c r="B165" s="1" t="s">
        <v>170</v>
      </c>
      <c r="C165" s="24">
        <v>410</v>
      </c>
      <c r="D165" s="20">
        <v>15.2</v>
      </c>
      <c r="E165" s="20">
        <v>15.2</v>
      </c>
      <c r="F165" s="19">
        <f>C165*E165</f>
        <v>6232</v>
      </c>
      <c r="G165" s="19">
        <v>100</v>
      </c>
      <c r="H165" s="19">
        <f>SUM(F165+G165)</f>
        <v>6332</v>
      </c>
      <c r="I165" s="26" t="s">
        <v>169</v>
      </c>
      <c r="J165" s="26" t="s">
        <v>228</v>
      </c>
    </row>
    <row r="166" spans="1:10" ht="17.25" x14ac:dyDescent="0.25">
      <c r="A166" s="16"/>
      <c r="B166" s="42"/>
      <c r="H166" s="41"/>
    </row>
    <row r="167" spans="1:10" ht="17.25" x14ac:dyDescent="0.25">
      <c r="A167" s="16"/>
      <c r="B167" s="41"/>
      <c r="H167" s="41"/>
    </row>
    <row r="168" spans="1:10" ht="17.25" x14ac:dyDescent="0.25">
      <c r="A168" s="16"/>
      <c r="B168" s="41"/>
      <c r="H168" s="41"/>
    </row>
    <row r="169" spans="1:10" ht="17.25" x14ac:dyDescent="0.25">
      <c r="A169" s="22"/>
      <c r="B169" s="41"/>
      <c r="D169" s="1" t="s">
        <v>0</v>
      </c>
      <c r="H169" s="41"/>
    </row>
    <row r="170" spans="1:10" ht="17.25" x14ac:dyDescent="0.25">
      <c r="A170" s="30"/>
      <c r="B170" s="41"/>
      <c r="H170" s="41"/>
    </row>
    <row r="171" spans="1:10" ht="17.25" x14ac:dyDescent="0.25">
      <c r="A171" s="30"/>
      <c r="B171" s="41"/>
      <c r="H171" s="41"/>
    </row>
    <row r="172" spans="1:10" ht="17.25" x14ac:dyDescent="0.25">
      <c r="A172" s="30"/>
      <c r="B172" s="43"/>
      <c r="H172" s="41"/>
    </row>
    <row r="173" spans="1:10" ht="17.25" x14ac:dyDescent="0.3">
      <c r="A173" s="27" t="s">
        <v>0</v>
      </c>
      <c r="H173" s="41"/>
    </row>
    <row r="174" spans="1:10" x14ac:dyDescent="0.25">
      <c r="H174" s="41"/>
    </row>
    <row r="175" spans="1:10" x14ac:dyDescent="0.25">
      <c r="H175" s="41"/>
    </row>
    <row r="176" spans="1:10" x14ac:dyDescent="0.25">
      <c r="H176" s="41"/>
    </row>
    <row r="180" spans="6:6" x14ac:dyDescent="0.25">
      <c r="F180" s="1" t="s">
        <v>0</v>
      </c>
    </row>
    <row r="196" spans="2:2" x14ac:dyDescent="0.25">
      <c r="B196" s="2" t="s">
        <v>0</v>
      </c>
    </row>
  </sheetData>
  <mergeCells count="13">
    <mergeCell ref="C3:F3"/>
    <mergeCell ref="E4:F4"/>
    <mergeCell ref="C6:F6"/>
    <mergeCell ref="J7:J9"/>
    <mergeCell ref="A7:A9"/>
    <mergeCell ref="B7:B9"/>
    <mergeCell ref="C7:C9"/>
    <mergeCell ref="D7:D9"/>
    <mergeCell ref="I7:I9"/>
    <mergeCell ref="E7:E9"/>
    <mergeCell ref="F7:F9"/>
    <mergeCell ref="G7:G8"/>
    <mergeCell ref="H7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ENERO 15</vt:lpstr>
      <vt:lpstr>ENERO 30</vt:lpstr>
      <vt:lpstr>FEBRERO 15</vt:lpstr>
      <vt:lpstr>FEBRERO 28</vt:lpstr>
      <vt:lpstr>MARZO 15</vt:lpstr>
      <vt:lpstr>MARZO 30</vt:lpstr>
      <vt:lpstr>ABRIL 15</vt:lpstr>
      <vt:lpstr>ABRIL 30</vt:lpstr>
      <vt:lpstr>MAYO 15</vt:lpstr>
      <vt:lpstr>MAYO 30</vt:lpstr>
      <vt:lpstr>JUNIO 15</vt:lpstr>
      <vt:lpstr>JUNIO 30</vt:lpstr>
      <vt:lpstr>JULIO 15</vt:lpstr>
      <vt:lpstr>JULIO 30</vt:lpstr>
      <vt:lpstr>AGOSTO 15</vt:lpstr>
      <vt:lpstr>AGOSTO 30</vt:lpstr>
      <vt:lpstr>SEPT 15</vt:lpstr>
      <vt:lpstr>SEPT 30</vt:lpstr>
      <vt:lpstr>OCTUBRE 15</vt:lpstr>
      <vt:lpstr>NOVIEMBRE 15</vt:lpstr>
      <vt:lpstr>NOVIEMBRE 30</vt:lpstr>
      <vt:lpstr>DICIEMBRE 15</vt:lpstr>
      <vt:lpstr>DICIEMBRE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2024-01-19T17:00:42Z</dcterms:modified>
</cp:coreProperties>
</file>